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ml.chartshap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480" yWindow="300" windowWidth="18492" windowHeight="11700" tabRatio="926" activeTab="5"/>
  </bookViews>
  <sheets>
    <sheet name="Notice" sheetId="26" r:id="rId1"/>
    <sheet name="Dates" sheetId="1" r:id="rId2"/>
    <sheet name="Choristes" sheetId="2" r:id="rId3"/>
    <sheet name="Répartitions" sheetId="6" r:id="rId4"/>
    <sheet name="Présences, Excuses, et Tx P G" sheetId="3" r:id="rId5"/>
    <sheet name="Tx P Ind" sheetId="27" r:id="rId6"/>
    <sheet name="1-Sopranes (Sa+Ro)" sheetId="5" r:id="rId7"/>
    <sheet name="2-Alti (Sa+Ro)" sheetId="7" r:id="rId8"/>
    <sheet name="3-Ténors+Basses (Sa+Ro)" sheetId="30" r:id="rId9"/>
    <sheet name="5-Sopranes (Sa)" sheetId="16" r:id="rId10"/>
    <sheet name="6-Alti (Sa)" sheetId="18" r:id="rId11"/>
    <sheet name="7-Ténors+Basses (Sa)" sheetId="28" r:id="rId12"/>
    <sheet name="8-SATB (Ro)" sheetId="29" r:id="rId13"/>
    <sheet name="Absences excusées" sheetId="25" r:id="rId14"/>
    <sheet name="Ni-Ni" sheetId="32" r:id="rId15"/>
    <sheet name="9-S+A Solstices" sheetId="33" r:id="rId16"/>
    <sheet name="10-T+B Solstices" sheetId="34" r:id="rId17"/>
    <sheet name="11-S+A Jeudis Musicaux" sheetId="35" r:id="rId18"/>
    <sheet name="12-T+B Jeudis Musicaux" sheetId="37" r:id="rId19"/>
  </sheets>
  <definedNames>
    <definedName name="_xlnm._FilterDatabase" localSheetId="16" hidden="1">'10-T+B Solstices'!$N$1:$N$25</definedName>
    <definedName name="_xlnm._FilterDatabase" localSheetId="17" hidden="1">'11-S+A Jeudis Musicaux'!$N$1:$N$25</definedName>
    <definedName name="_xlnm._FilterDatabase" localSheetId="18" hidden="1">'12-T+B Jeudis Musicaux'!$N$1:$N$25</definedName>
    <definedName name="_xlnm._FilterDatabase" localSheetId="11" hidden="1">'7-Ténors+Basses (Sa)'!$N$1:$N$25</definedName>
    <definedName name="_xlnm._FilterDatabase" localSheetId="15" hidden="1">'9-S+A Solstices'!$N$1:$N$25</definedName>
    <definedName name="_xlnm._FilterDatabase" localSheetId="2" hidden="1">Choristes!$A$1:$G$170</definedName>
    <definedName name="_xlnm._FilterDatabase" localSheetId="1" hidden="1">Dates!$C$2:$J$123</definedName>
    <definedName name="_xlnm._FilterDatabase" localSheetId="4" hidden="1">'Présences, Excuses, et Tx P G'!$A$16:$EB$162</definedName>
    <definedName name="_xlnm._FilterDatabase" localSheetId="5" hidden="1">'Tx P Ind'!$A$17:$DT$137</definedName>
    <definedName name="_xlnm.Print_Titles" localSheetId="2">Choristes!$1:$1</definedName>
    <definedName name="_xlnm.Print_Area" localSheetId="16">'10-T+B Solstices'!$A$1:$L$21</definedName>
    <definedName name="_xlnm.Print_Area" localSheetId="17">'11-S+A Jeudis Musicaux'!$A$1:$L$21</definedName>
    <definedName name="_xlnm.Print_Area" localSheetId="18">'12-T+B Jeudis Musicaux'!$A$1:$L$21</definedName>
    <definedName name="_xlnm.Print_Area" localSheetId="6">'1-Sopranes (Sa+Ro)'!$A$1:$L$21</definedName>
    <definedName name="_xlnm.Print_Area" localSheetId="7">'2-Alti (Sa+Ro)'!$A$1:$L$21</definedName>
    <definedName name="_xlnm.Print_Area" localSheetId="8">'3-Ténors+Basses (Sa+Ro)'!$A$1:$L$21</definedName>
    <definedName name="_xlnm.Print_Area" localSheetId="9">'5-Sopranes (Sa)'!$A$1:$L$21</definedName>
    <definedName name="_xlnm.Print_Area" localSheetId="10">'6-Alti (Sa)'!$A$1:$L$21</definedName>
    <definedName name="_xlnm.Print_Area" localSheetId="11">'7-Ténors+Basses (Sa)'!$A$1:$L$21</definedName>
    <definedName name="_xlnm.Print_Area" localSheetId="12">'8-SATB (Ro)'!$A$1:$L$21</definedName>
    <definedName name="_xlnm.Print_Area" localSheetId="15">'9-S+A Solstices'!$A$1:$L$21</definedName>
    <definedName name="_xlnm.Print_Area" localSheetId="1">Dates!$C$5:$I$126</definedName>
    <definedName name="_xlnm.Print_Area" localSheetId="3">Répartitions!$A$1:$M$33</definedName>
  </definedNames>
  <calcPr calcId="124519" calcMode="manual"/>
</workbook>
</file>

<file path=xl/calcChain.xml><?xml version="1.0" encoding="utf-8"?>
<calcChain xmlns="http://schemas.openxmlformats.org/spreadsheetml/2006/main">
  <c r="BZ15" i="27"/>
  <c r="BZ11"/>
  <c r="BZ9"/>
  <c r="CD5" i="3"/>
  <c r="BZ5" i="27"/>
  <c r="BZ4"/>
  <c r="BZ13" s="1"/>
  <c r="BZ3"/>
  <c r="BZ2"/>
  <c r="CD138" i="3"/>
  <c r="CD150"/>
  <c r="CD142"/>
  <c r="CD146"/>
  <c r="A86" i="1"/>
  <c r="A85"/>
  <c r="A84"/>
  <c r="A83"/>
  <c r="A82"/>
  <c r="A81"/>
  <c r="CE137" i="3"/>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CE138"/>
  <c r="CF138"/>
  <c r="CF139" s="1"/>
  <c r="CF140" s="1"/>
  <c r="CG138"/>
  <c r="CG139" s="1"/>
  <c r="CG140" s="1"/>
  <c r="CH138"/>
  <c r="CH139" s="1"/>
  <c r="CH140" s="1"/>
  <c r="CI138"/>
  <c r="CI139" s="1"/>
  <c r="CI140" s="1"/>
  <c r="CJ138"/>
  <c r="CJ139" s="1"/>
  <c r="CJ140" s="1"/>
  <c r="CK138"/>
  <c r="CL138"/>
  <c r="CM138"/>
  <c r="CN138"/>
  <c r="CO138"/>
  <c r="CO139" s="1"/>
  <c r="CO140" s="1"/>
  <c r="CP138"/>
  <c r="CP139" s="1"/>
  <c r="CP140" s="1"/>
  <c r="CQ138"/>
  <c r="CQ139" s="1"/>
  <c r="CQ140" s="1"/>
  <c r="CR138"/>
  <c r="CR139" s="1"/>
  <c r="CR140" s="1"/>
  <c r="CS138"/>
  <c r="CT138"/>
  <c r="CU138"/>
  <c r="CV138"/>
  <c r="CV139" s="1"/>
  <c r="CV140" s="1"/>
  <c r="CW138"/>
  <c r="CW139" s="1"/>
  <c r="CW140" s="1"/>
  <c r="CX138"/>
  <c r="CX139" s="1"/>
  <c r="CX140" s="1"/>
  <c r="CY138"/>
  <c r="CY139" s="1"/>
  <c r="CY140" s="1"/>
  <c r="CZ138"/>
  <c r="CZ139" s="1"/>
  <c r="CZ140" s="1"/>
  <c r="DA138"/>
  <c r="DB138"/>
  <c r="DC138"/>
  <c r="DD138"/>
  <c r="DE138"/>
  <c r="DE139" s="1"/>
  <c r="DE140" s="1"/>
  <c r="DF138"/>
  <c r="DF139" s="1"/>
  <c r="DF140" s="1"/>
  <c r="DG138"/>
  <c r="DG139" s="1"/>
  <c r="DG140" s="1"/>
  <c r="DH138"/>
  <c r="DH139" s="1"/>
  <c r="DH140" s="1"/>
  <c r="DI138"/>
  <c r="DJ138"/>
  <c r="DK138"/>
  <c r="DL138"/>
  <c r="DL139" s="1"/>
  <c r="DL140" s="1"/>
  <c r="DM138"/>
  <c r="DM139" s="1"/>
  <c r="DM140" s="1"/>
  <c r="DN138"/>
  <c r="DN139" s="1"/>
  <c r="DN140" s="1"/>
  <c r="DO138"/>
  <c r="DO139" s="1"/>
  <c r="DO140" s="1"/>
  <c r="DP138"/>
  <c r="DP139" s="1"/>
  <c r="DP140" s="1"/>
  <c r="DQ138"/>
  <c r="DR138"/>
  <c r="DS138"/>
  <c r="DT138"/>
  <c r="DT139" s="1"/>
  <c r="DT140" s="1"/>
  <c r="DU138"/>
  <c r="DU139" s="1"/>
  <c r="DU140" s="1"/>
  <c r="DV138"/>
  <c r="DV139" s="1"/>
  <c r="DV140" s="1"/>
  <c r="CE139"/>
  <c r="CE140" s="1"/>
  <c r="CK139"/>
  <c r="CK140" s="1"/>
  <c r="CL139"/>
  <c r="CL140" s="1"/>
  <c r="CM139"/>
  <c r="CM140" s="1"/>
  <c r="CN139"/>
  <c r="CN140" s="1"/>
  <c r="CS139"/>
  <c r="CS140" s="1"/>
  <c r="CT139"/>
  <c r="CT140" s="1"/>
  <c r="CU139"/>
  <c r="CU140" s="1"/>
  <c r="DA139"/>
  <c r="DA140" s="1"/>
  <c r="DB139"/>
  <c r="DB140" s="1"/>
  <c r="DC139"/>
  <c r="DC140" s="1"/>
  <c r="DD139"/>
  <c r="DD140" s="1"/>
  <c r="DI139"/>
  <c r="DI140" s="1"/>
  <c r="DJ139"/>
  <c r="DJ140" s="1"/>
  <c r="DK139"/>
  <c r="DK140" s="1"/>
  <c r="DQ139"/>
  <c r="DQ140" s="1"/>
  <c r="DR139"/>
  <c r="DR140" s="1"/>
  <c r="DS139"/>
  <c r="DS140" s="1"/>
  <c r="CE142"/>
  <c r="CE143" s="1"/>
  <c r="CE144" s="1"/>
  <c r="CF142"/>
  <c r="CF143" s="1"/>
  <c r="CF144" s="1"/>
  <c r="CG142"/>
  <c r="CG143" s="1"/>
  <c r="CG144" s="1"/>
  <c r="CH142"/>
  <c r="CH143" s="1"/>
  <c r="CH144" s="1"/>
  <c r="CI142"/>
  <c r="CJ142"/>
  <c r="CK142"/>
  <c r="CK143" s="1"/>
  <c r="CK144" s="1"/>
  <c r="CL142"/>
  <c r="CL143" s="1"/>
  <c r="CL144" s="1"/>
  <c r="CM142"/>
  <c r="CM143" s="1"/>
  <c r="CM144" s="1"/>
  <c r="CN142"/>
  <c r="CN143" s="1"/>
  <c r="CN144" s="1"/>
  <c r="CO142"/>
  <c r="CO143" s="1"/>
  <c r="CO144" s="1"/>
  <c r="CP142"/>
  <c r="CQ142"/>
  <c r="CR142"/>
  <c r="CS142"/>
  <c r="CS143" s="1"/>
  <c r="CS144" s="1"/>
  <c r="CT142"/>
  <c r="CT143" s="1"/>
  <c r="CT144" s="1"/>
  <c r="CU142"/>
  <c r="CU143" s="1"/>
  <c r="CU144" s="1"/>
  <c r="CV142"/>
  <c r="CV143" s="1"/>
  <c r="CV144" s="1"/>
  <c r="CW142"/>
  <c r="CW143" s="1"/>
  <c r="CW144" s="1"/>
  <c r="CX142"/>
  <c r="CX143" s="1"/>
  <c r="CX144" s="1"/>
  <c r="CY142"/>
  <c r="CZ142"/>
  <c r="DA142"/>
  <c r="DA143" s="1"/>
  <c r="DA144" s="1"/>
  <c r="DB142"/>
  <c r="DB143" s="1"/>
  <c r="DB144" s="1"/>
  <c r="DC142"/>
  <c r="DC143" s="1"/>
  <c r="DC144" s="1"/>
  <c r="DD142"/>
  <c r="DD143" s="1"/>
  <c r="DD144" s="1"/>
  <c r="DE142"/>
  <c r="DE143" s="1"/>
  <c r="DE144" s="1"/>
  <c r="DF142"/>
  <c r="DG142"/>
  <c r="DH142"/>
  <c r="DI142"/>
  <c r="DI143" s="1"/>
  <c r="DI144" s="1"/>
  <c r="DJ142"/>
  <c r="DJ143" s="1"/>
  <c r="DJ144" s="1"/>
  <c r="DK142"/>
  <c r="DK143" s="1"/>
  <c r="DK144" s="1"/>
  <c r="DL142"/>
  <c r="DL143" s="1"/>
  <c r="DL144" s="1"/>
  <c r="DM142"/>
  <c r="DM143" s="1"/>
  <c r="DM144" s="1"/>
  <c r="DN142"/>
  <c r="DN143" s="1"/>
  <c r="DN144" s="1"/>
  <c r="DO142"/>
  <c r="DP142"/>
  <c r="DQ142"/>
  <c r="DQ143" s="1"/>
  <c r="DQ144" s="1"/>
  <c r="DR142"/>
  <c r="DR143" s="1"/>
  <c r="DR144" s="1"/>
  <c r="DS142"/>
  <c r="DS143" s="1"/>
  <c r="DS144" s="1"/>
  <c r="DT142"/>
  <c r="DT143" s="1"/>
  <c r="DT144" s="1"/>
  <c r="DU142"/>
  <c r="DU143" s="1"/>
  <c r="DU144" s="1"/>
  <c r="DV142"/>
  <c r="CI143"/>
  <c r="CI144" s="1"/>
  <c r="CJ143"/>
  <c r="CJ144" s="1"/>
  <c r="CP143"/>
  <c r="CP144" s="1"/>
  <c r="CQ143"/>
  <c r="CQ144" s="1"/>
  <c r="CR143"/>
  <c r="CR144" s="1"/>
  <c r="CY143"/>
  <c r="CY144" s="1"/>
  <c r="CZ143"/>
  <c r="CZ144" s="1"/>
  <c r="DF143"/>
  <c r="DF144" s="1"/>
  <c r="DG143"/>
  <c r="DG144" s="1"/>
  <c r="DH143"/>
  <c r="DH144" s="1"/>
  <c r="DO143"/>
  <c r="DO144" s="1"/>
  <c r="DP143"/>
  <c r="DP144" s="1"/>
  <c r="DV143"/>
  <c r="DV144" s="1"/>
  <c r="CE146"/>
  <c r="CE147" s="1"/>
  <c r="CE148" s="1"/>
  <c r="CF146"/>
  <c r="CF147" s="1"/>
  <c r="CF148" s="1"/>
  <c r="CG146"/>
  <c r="CG147" s="1"/>
  <c r="CG148" s="1"/>
  <c r="CH146"/>
  <c r="CH147" s="1"/>
  <c r="CH148" s="1"/>
  <c r="CI146"/>
  <c r="CI147" s="1"/>
  <c r="CI148" s="1"/>
  <c r="CJ146"/>
  <c r="CJ147" s="1"/>
  <c r="CJ148" s="1"/>
  <c r="CK146"/>
  <c r="CK147" s="1"/>
  <c r="CK148" s="1"/>
  <c r="CL146"/>
  <c r="CL147" s="1"/>
  <c r="CL148" s="1"/>
  <c r="CM146"/>
  <c r="CN146"/>
  <c r="CO146"/>
  <c r="CO147" s="1"/>
  <c r="CO148" s="1"/>
  <c r="CP146"/>
  <c r="CP147" s="1"/>
  <c r="CP148" s="1"/>
  <c r="CQ146"/>
  <c r="CQ147" s="1"/>
  <c r="CQ148" s="1"/>
  <c r="CR146"/>
  <c r="CR147" s="1"/>
  <c r="CR148" s="1"/>
  <c r="CS146"/>
  <c r="CS147" s="1"/>
  <c r="CS148" s="1"/>
  <c r="CT146"/>
  <c r="CT147" s="1"/>
  <c r="CT148" s="1"/>
  <c r="CU146"/>
  <c r="CU147" s="1"/>
  <c r="CU148" s="1"/>
  <c r="CV146"/>
  <c r="CV147" s="1"/>
  <c r="CV148" s="1"/>
  <c r="CW146"/>
  <c r="CW147" s="1"/>
  <c r="CW148" s="1"/>
  <c r="CX146"/>
  <c r="CX147" s="1"/>
  <c r="CX148" s="1"/>
  <c r="CY146"/>
  <c r="CY147" s="1"/>
  <c r="CY148" s="1"/>
  <c r="CZ146"/>
  <c r="CZ147" s="1"/>
  <c r="CZ148" s="1"/>
  <c r="DA146"/>
  <c r="DA147" s="1"/>
  <c r="DA148" s="1"/>
  <c r="DB146"/>
  <c r="DB147" s="1"/>
  <c r="DB148" s="1"/>
  <c r="DC146"/>
  <c r="DC147" s="1"/>
  <c r="DC148" s="1"/>
  <c r="DD146"/>
  <c r="DD147" s="1"/>
  <c r="DD148" s="1"/>
  <c r="DE146"/>
  <c r="DE147" s="1"/>
  <c r="DE148" s="1"/>
  <c r="DF146"/>
  <c r="DF147" s="1"/>
  <c r="DF148" s="1"/>
  <c r="DG146"/>
  <c r="DG147" s="1"/>
  <c r="DG148" s="1"/>
  <c r="DH146"/>
  <c r="DH147" s="1"/>
  <c r="DH148" s="1"/>
  <c r="DI146"/>
  <c r="DI147" s="1"/>
  <c r="DI148" s="1"/>
  <c r="DJ146"/>
  <c r="DJ147" s="1"/>
  <c r="DJ148" s="1"/>
  <c r="DK146"/>
  <c r="DK147" s="1"/>
  <c r="DK148" s="1"/>
  <c r="DL146"/>
  <c r="DL147" s="1"/>
  <c r="DL148" s="1"/>
  <c r="DM146"/>
  <c r="DM147" s="1"/>
  <c r="DM148" s="1"/>
  <c r="DN146"/>
  <c r="DN147" s="1"/>
  <c r="DN148" s="1"/>
  <c r="DO146"/>
  <c r="DO147" s="1"/>
  <c r="DO148" s="1"/>
  <c r="DP146"/>
  <c r="DP147" s="1"/>
  <c r="DP148" s="1"/>
  <c r="DQ146"/>
  <c r="DQ147" s="1"/>
  <c r="DQ148" s="1"/>
  <c r="DR146"/>
  <c r="DR147" s="1"/>
  <c r="DR148" s="1"/>
  <c r="DS146"/>
  <c r="DS147" s="1"/>
  <c r="DS148" s="1"/>
  <c r="DT146"/>
  <c r="DU146"/>
  <c r="DU147" s="1"/>
  <c r="DU148" s="1"/>
  <c r="DV146"/>
  <c r="DV147" s="1"/>
  <c r="DV148" s="1"/>
  <c r="CM147"/>
  <c r="CM148" s="1"/>
  <c r="CN147"/>
  <c r="CN148" s="1"/>
  <c r="DT147"/>
  <c r="DT148" s="1"/>
  <c r="CE150"/>
  <c r="CE151" s="1"/>
  <c r="CE152" s="1"/>
  <c r="CF150"/>
  <c r="CF151" s="1"/>
  <c r="CF152" s="1"/>
  <c r="CG150"/>
  <c r="CG151" s="1"/>
  <c r="CG152" s="1"/>
  <c r="CH150"/>
  <c r="CI150"/>
  <c r="CJ150"/>
  <c r="CJ151" s="1"/>
  <c r="CJ152" s="1"/>
  <c r="CK150"/>
  <c r="CK151" s="1"/>
  <c r="CK152" s="1"/>
  <c r="CL150"/>
  <c r="CL151" s="1"/>
  <c r="CL152" s="1"/>
  <c r="CM150"/>
  <c r="CM151" s="1"/>
  <c r="CM152" s="1"/>
  <c r="CN150"/>
  <c r="CN151" s="1"/>
  <c r="CN152" s="1"/>
  <c r="CO150"/>
  <c r="CO151" s="1"/>
  <c r="CO152" s="1"/>
  <c r="CP150"/>
  <c r="CP151" s="1"/>
  <c r="CP152" s="1"/>
  <c r="CQ150"/>
  <c r="CR150"/>
  <c r="CR151" s="1"/>
  <c r="CR152" s="1"/>
  <c r="CS150"/>
  <c r="CS151" s="1"/>
  <c r="CS152" s="1"/>
  <c r="CT150"/>
  <c r="CT151" s="1"/>
  <c r="CT152" s="1"/>
  <c r="CU150"/>
  <c r="CU151" s="1"/>
  <c r="CU152" s="1"/>
  <c r="CV150"/>
  <c r="CV151" s="1"/>
  <c r="CV152" s="1"/>
  <c r="CW150"/>
  <c r="CW151" s="1"/>
  <c r="CW152" s="1"/>
  <c r="CX150"/>
  <c r="CY150"/>
  <c r="CZ150"/>
  <c r="CZ151" s="1"/>
  <c r="CZ152" s="1"/>
  <c r="DA150"/>
  <c r="DA151" s="1"/>
  <c r="DA152" s="1"/>
  <c r="DB150"/>
  <c r="DB151" s="1"/>
  <c r="DB152" s="1"/>
  <c r="DC150"/>
  <c r="DC151" s="1"/>
  <c r="DC152" s="1"/>
  <c r="DD150"/>
  <c r="DD151" s="1"/>
  <c r="DD152" s="1"/>
  <c r="DE150"/>
  <c r="DE151" s="1"/>
  <c r="DE152" s="1"/>
  <c r="DF150"/>
  <c r="DG150"/>
  <c r="DH150"/>
  <c r="DH151" s="1"/>
  <c r="DH152" s="1"/>
  <c r="DI150"/>
  <c r="DI151" s="1"/>
  <c r="DI152" s="1"/>
  <c r="DJ150"/>
  <c r="DJ151" s="1"/>
  <c r="DJ152" s="1"/>
  <c r="DK150"/>
  <c r="DK151" s="1"/>
  <c r="DK152" s="1"/>
  <c r="DL150"/>
  <c r="DL151" s="1"/>
  <c r="DL152" s="1"/>
  <c r="DM150"/>
  <c r="DM151" s="1"/>
  <c r="DM152" s="1"/>
  <c r="DN150"/>
  <c r="DN151" s="1"/>
  <c r="DN152" s="1"/>
  <c r="DO150"/>
  <c r="DP150"/>
  <c r="DP151" s="1"/>
  <c r="DP152" s="1"/>
  <c r="DQ150"/>
  <c r="DQ151" s="1"/>
  <c r="DQ152" s="1"/>
  <c r="DR150"/>
  <c r="DR151" s="1"/>
  <c r="DR152" s="1"/>
  <c r="DS150"/>
  <c r="DS151" s="1"/>
  <c r="DS152" s="1"/>
  <c r="DT150"/>
  <c r="DT151" s="1"/>
  <c r="DT152" s="1"/>
  <c r="DU150"/>
  <c r="DU151" s="1"/>
  <c r="DU152" s="1"/>
  <c r="DV150"/>
  <c r="DV151" s="1"/>
  <c r="DV152" s="1"/>
  <c r="CH151"/>
  <c r="CH152" s="1"/>
  <c r="CI151"/>
  <c r="CI152" s="1"/>
  <c r="CQ151"/>
  <c r="CQ152" s="1"/>
  <c r="CX151"/>
  <c r="CX152" s="1"/>
  <c r="CY151"/>
  <c r="CY152" s="1"/>
  <c r="DF151"/>
  <c r="DF152" s="1"/>
  <c r="DG151"/>
  <c r="DG152" s="1"/>
  <c r="DO151"/>
  <c r="DO152" s="1"/>
  <c r="CO154"/>
  <c r="CO155" s="1"/>
  <c r="CO156" s="1"/>
  <c r="CZ154"/>
  <c r="CZ155" s="1"/>
  <c r="CZ156" s="1"/>
  <c r="CC138"/>
  <c r="CD137"/>
  <c r="CC150"/>
  <c r="CC146"/>
  <c r="CC142"/>
  <c r="CC137"/>
  <c r="CR4"/>
  <c r="CR3"/>
  <c r="CR2"/>
  <c r="CQ3"/>
  <c r="CQ2"/>
  <c r="CP4"/>
  <c r="CO4"/>
  <c r="CN4"/>
  <c r="CP3"/>
  <c r="CP2"/>
  <c r="CO3"/>
  <c r="CO2"/>
  <c r="CN3"/>
  <c r="CN2"/>
  <c r="E83" i="1"/>
  <c r="E82"/>
  <c r="E81"/>
  <c r="A78"/>
  <c r="K81"/>
  <c r="BY160" i="27"/>
  <c r="BY162" s="1"/>
  <c r="BW150" i="3"/>
  <c r="BX150"/>
  <c r="BY150"/>
  <c r="BZ150"/>
  <c r="CA150"/>
  <c r="CB150"/>
  <c r="BW146"/>
  <c r="BX146"/>
  <c r="BY146"/>
  <c r="BZ146"/>
  <c r="CA146"/>
  <c r="CB146"/>
  <c r="BW142"/>
  <c r="BX142"/>
  <c r="BY142"/>
  <c r="BZ142"/>
  <c r="CA142"/>
  <c r="CB142"/>
  <c r="BZ138"/>
  <c r="CA138"/>
  <c r="CB138"/>
  <c r="BX138"/>
  <c r="BY138"/>
  <c r="BW138"/>
  <c r="BW137"/>
  <c r="BX137"/>
  <c r="K64" i="1"/>
  <c r="E64"/>
  <c r="N162" i="27"/>
  <c r="AC162"/>
  <c r="AK162"/>
  <c r="R160"/>
  <c r="R162" s="1"/>
  <c r="S160"/>
  <c r="S162" s="1"/>
  <c r="T160"/>
  <c r="T162" s="1"/>
  <c r="U160"/>
  <c r="U162" s="1"/>
  <c r="V160"/>
  <c r="V162" s="1"/>
  <c r="W160"/>
  <c r="W162" s="1"/>
  <c r="X160"/>
  <c r="X162" s="1"/>
  <c r="Y160"/>
  <c r="Y162" s="1"/>
  <c r="Z160"/>
  <c r="Z162" s="1"/>
  <c r="AA160"/>
  <c r="AA162" s="1"/>
  <c r="AB160"/>
  <c r="AB162" s="1"/>
  <c r="AC160"/>
  <c r="AD160"/>
  <c r="AD162" s="1"/>
  <c r="AE160"/>
  <c r="AE162" s="1"/>
  <c r="AF160"/>
  <c r="AF162" s="1"/>
  <c r="AG160"/>
  <c r="AG162" s="1"/>
  <c r="AH160"/>
  <c r="AH162" s="1"/>
  <c r="AI160"/>
  <c r="AI162" s="1"/>
  <c r="AJ160"/>
  <c r="AJ162" s="1"/>
  <c r="AK160"/>
  <c r="AL160"/>
  <c r="AL162" s="1"/>
  <c r="AM160"/>
  <c r="AM162" s="1"/>
  <c r="AN160"/>
  <c r="AN162" s="1"/>
  <c r="AO160"/>
  <c r="AO162" s="1"/>
  <c r="AP160"/>
  <c r="AP162" s="1"/>
  <c r="AQ160"/>
  <c r="AQ162" s="1"/>
  <c r="AR160"/>
  <c r="AR162" s="1"/>
  <c r="AS160"/>
  <c r="AS162" s="1"/>
  <c r="AT160"/>
  <c r="AT162" s="1"/>
  <c r="AU160"/>
  <c r="AU162" s="1"/>
  <c r="AV160"/>
  <c r="AV162" s="1"/>
  <c r="AW160"/>
  <c r="AW162" s="1"/>
  <c r="AX160"/>
  <c r="AX162" s="1"/>
  <c r="AY160"/>
  <c r="AY162" s="1"/>
  <c r="AZ160"/>
  <c r="AZ162" s="1"/>
  <c r="BA160"/>
  <c r="BA162" s="1"/>
  <c r="BB160"/>
  <c r="BB162" s="1"/>
  <c r="BC160"/>
  <c r="BC162" s="1"/>
  <c r="BD160"/>
  <c r="BD162" s="1"/>
  <c r="BE160"/>
  <c r="BE162" s="1"/>
  <c r="BF160"/>
  <c r="BF162" s="1"/>
  <c r="BG160"/>
  <c r="BG162" s="1"/>
  <c r="BH160"/>
  <c r="BH162" s="1"/>
  <c r="BI160"/>
  <c r="BI162" s="1"/>
  <c r="BJ160"/>
  <c r="BJ162" s="1"/>
  <c r="BK160"/>
  <c r="BK162" s="1"/>
  <c r="BL160"/>
  <c r="BL162" s="1"/>
  <c r="BM160"/>
  <c r="BM162" s="1"/>
  <c r="BN160"/>
  <c r="BN162" s="1"/>
  <c r="BO160"/>
  <c r="BO162" s="1"/>
  <c r="BP160"/>
  <c r="BP162" s="1"/>
  <c r="BQ160"/>
  <c r="BQ162" s="1"/>
  <c r="BR160"/>
  <c r="BR162" s="1"/>
  <c r="BS160"/>
  <c r="BS162" s="1"/>
  <c r="BT160"/>
  <c r="BT162" s="1"/>
  <c r="BU160"/>
  <c r="BU162" s="1"/>
  <c r="BV160"/>
  <c r="BV162" s="1"/>
  <c r="BW160"/>
  <c r="BW162" s="1"/>
  <c r="BX160"/>
  <c r="BX162" s="1"/>
  <c r="BZ160"/>
  <c r="BZ162" s="1"/>
  <c r="CA160"/>
  <c r="CA162" s="1"/>
  <c r="CB160"/>
  <c r="CB162" s="1"/>
  <c r="CC160"/>
  <c r="CC162" s="1"/>
  <c r="CD160"/>
  <c r="CD162" s="1"/>
  <c r="CE160"/>
  <c r="CE162" s="1"/>
  <c r="CF160"/>
  <c r="CF162" s="1"/>
  <c r="CG160"/>
  <c r="CG162" s="1"/>
  <c r="CH160"/>
  <c r="CH162" s="1"/>
  <c r="CI160"/>
  <c r="CI162" s="1"/>
  <c r="CJ160"/>
  <c r="CJ162" s="1"/>
  <c r="CK160"/>
  <c r="CK162" s="1"/>
  <c r="CL160"/>
  <c r="CL162" s="1"/>
  <c r="CM160"/>
  <c r="CM162" s="1"/>
  <c r="CN160"/>
  <c r="CN162" s="1"/>
  <c r="CO160"/>
  <c r="CO162" s="1"/>
  <c r="CP160"/>
  <c r="CP162" s="1"/>
  <c r="CQ160"/>
  <c r="CQ162" s="1"/>
  <c r="CR160"/>
  <c r="CR162" s="1"/>
  <c r="CS160"/>
  <c r="CS162" s="1"/>
  <c r="CT160"/>
  <c r="CT162" s="1"/>
  <c r="CU160"/>
  <c r="CU162" s="1"/>
  <c r="CV160"/>
  <c r="CV162" s="1"/>
  <c r="CW160"/>
  <c r="CW162" s="1"/>
  <c r="CX160"/>
  <c r="CX162" s="1"/>
  <c r="CY160"/>
  <c r="CY162" s="1"/>
  <c r="CZ160"/>
  <c r="CZ162" s="1"/>
  <c r="DA160"/>
  <c r="DA162" s="1"/>
  <c r="DB160"/>
  <c r="DB162" s="1"/>
  <c r="DC160"/>
  <c r="DC162" s="1"/>
  <c r="DD160"/>
  <c r="DD162" s="1"/>
  <c r="DE160"/>
  <c r="DE162" s="1"/>
  <c r="DF160"/>
  <c r="DF162" s="1"/>
  <c r="DG160"/>
  <c r="DG162" s="1"/>
  <c r="DH160"/>
  <c r="DH162" s="1"/>
  <c r="DI160"/>
  <c r="DI162" s="1"/>
  <c r="DJ160"/>
  <c r="DJ162" s="1"/>
  <c r="DK160"/>
  <c r="DK162" s="1"/>
  <c r="DL160"/>
  <c r="DL162" s="1"/>
  <c r="DM160"/>
  <c r="DM162" s="1"/>
  <c r="DN160"/>
  <c r="DN162" s="1"/>
  <c r="DO160"/>
  <c r="DO162" s="1"/>
  <c r="DP160"/>
  <c r="DP162" s="1"/>
  <c r="M160"/>
  <c r="M162" s="1"/>
  <c r="N160"/>
  <c r="O160"/>
  <c r="O162" s="1"/>
  <c r="P160"/>
  <c r="P162" s="1"/>
  <c r="Q160"/>
  <c r="Q162" s="1"/>
  <c r="L160"/>
  <c r="L162" s="1"/>
  <c r="BR142" i="3"/>
  <c r="O3" i="2"/>
  <c r="O4"/>
  <c r="O5"/>
  <c r="O2"/>
  <c r="K109"/>
  <c r="M109"/>
  <c r="L109"/>
  <c r="H11" i="37"/>
  <c r="H12"/>
  <c r="H13"/>
  <c r="H14"/>
  <c r="H15"/>
  <c r="H16"/>
  <c r="H17"/>
  <c r="H18"/>
  <c r="H19"/>
  <c r="H20"/>
  <c r="H21"/>
  <c r="H10"/>
  <c r="B18"/>
  <c r="B19"/>
  <c r="B20"/>
  <c r="B21"/>
  <c r="H4"/>
  <c r="H5"/>
  <c r="H6"/>
  <c r="H7"/>
  <c r="H8"/>
  <c r="H3"/>
  <c r="H11" i="34"/>
  <c r="H12"/>
  <c r="H13"/>
  <c r="H14"/>
  <c r="H15"/>
  <c r="H16"/>
  <c r="H17"/>
  <c r="H18"/>
  <c r="H19"/>
  <c r="H20"/>
  <c r="H21"/>
  <c r="H10"/>
  <c r="H4"/>
  <c r="H5"/>
  <c r="H6"/>
  <c r="H7"/>
  <c r="H8"/>
  <c r="H3"/>
  <c r="B8"/>
  <c r="H11" i="33"/>
  <c r="H12"/>
  <c r="H13"/>
  <c r="H14"/>
  <c r="H15"/>
  <c r="H16"/>
  <c r="H17"/>
  <c r="H18"/>
  <c r="H19"/>
  <c r="H20"/>
  <c r="H21"/>
  <c r="H10"/>
  <c r="H4"/>
  <c r="H5"/>
  <c r="H6"/>
  <c r="H7"/>
  <c r="H8"/>
  <c r="H3"/>
  <c r="B8"/>
  <c r="B4"/>
  <c r="B5"/>
  <c r="B6"/>
  <c r="B7"/>
  <c r="H11" i="28"/>
  <c r="H12"/>
  <c r="H13"/>
  <c r="H14"/>
  <c r="H15"/>
  <c r="H16"/>
  <c r="H17"/>
  <c r="H18"/>
  <c r="H19"/>
  <c r="H20"/>
  <c r="H21"/>
  <c r="H10"/>
  <c r="H4"/>
  <c r="H5"/>
  <c r="H6"/>
  <c r="H7"/>
  <c r="H8"/>
  <c r="H3"/>
  <c r="B8"/>
  <c r="H11" i="30"/>
  <c r="H12"/>
  <c r="H13"/>
  <c r="H14"/>
  <c r="H15"/>
  <c r="H16"/>
  <c r="H17"/>
  <c r="H18"/>
  <c r="H19"/>
  <c r="H20"/>
  <c r="H21"/>
  <c r="H10"/>
  <c r="H4"/>
  <c r="H5"/>
  <c r="H6"/>
  <c r="H7"/>
  <c r="H8"/>
  <c r="H3"/>
  <c r="B4"/>
  <c r="B5"/>
  <c r="B6"/>
  <c r="B7"/>
  <c r="B8"/>
  <c r="B11" i="37"/>
  <c r="B12"/>
  <c r="B13"/>
  <c r="B14"/>
  <c r="B15"/>
  <c r="B16"/>
  <c r="B17"/>
  <c r="B10"/>
  <c r="B4"/>
  <c r="B5"/>
  <c r="B6"/>
  <c r="B7"/>
  <c r="B8"/>
  <c r="B3"/>
  <c r="G12" i="35"/>
  <c r="G9" i="37"/>
  <c r="C9"/>
  <c r="I1"/>
  <c r="I9" s="1"/>
  <c r="H1"/>
  <c r="H9" s="1"/>
  <c r="H14" i="35"/>
  <c r="H15"/>
  <c r="H16"/>
  <c r="H17"/>
  <c r="H18"/>
  <c r="H19"/>
  <c r="H20"/>
  <c r="H21"/>
  <c r="H13"/>
  <c r="B14"/>
  <c r="B15"/>
  <c r="B16"/>
  <c r="B17"/>
  <c r="B18"/>
  <c r="B19"/>
  <c r="B20"/>
  <c r="B21"/>
  <c r="B13"/>
  <c r="H4"/>
  <c r="H5"/>
  <c r="H6"/>
  <c r="H7"/>
  <c r="H8"/>
  <c r="H9"/>
  <c r="H10"/>
  <c r="H11"/>
  <c r="H3"/>
  <c r="B4"/>
  <c r="B5"/>
  <c r="B6"/>
  <c r="B7"/>
  <c r="B8"/>
  <c r="B9"/>
  <c r="B10"/>
  <c r="B11"/>
  <c r="B3"/>
  <c r="C12"/>
  <c r="I1"/>
  <c r="I12" s="1"/>
  <c r="H1"/>
  <c r="H12" s="1"/>
  <c r="AE2" i="6"/>
  <c r="AH68"/>
  <c r="AH2" s="1"/>
  <c r="AG68"/>
  <c r="AG2" s="1"/>
  <c r="AF68"/>
  <c r="AF2" s="1"/>
  <c r="AE68"/>
  <c r="BG150" i="3"/>
  <c r="AW4"/>
  <c r="AW10" s="1"/>
  <c r="A72" i="1"/>
  <c r="A73"/>
  <c r="A74"/>
  <c r="A75"/>
  <c r="A76"/>
  <c r="A77"/>
  <c r="A79"/>
  <c r="A80"/>
  <c r="K78"/>
  <c r="K77"/>
  <c r="K76"/>
  <c r="E78"/>
  <c r="E77"/>
  <c r="E76"/>
  <c r="K75"/>
  <c r="E75"/>
  <c r="E96" i="2"/>
  <c r="F96"/>
  <c r="G96" s="1"/>
  <c r="E97"/>
  <c r="F97"/>
  <c r="G97" s="1"/>
  <c r="E98"/>
  <c r="F98"/>
  <c r="G98" s="1"/>
  <c r="E99"/>
  <c r="F99"/>
  <c r="G99" s="1"/>
  <c r="E100"/>
  <c r="F100"/>
  <c r="G100" s="1"/>
  <c r="E101"/>
  <c r="F101"/>
  <c r="G101" s="1"/>
  <c r="E102"/>
  <c r="F102"/>
  <c r="G102" s="1"/>
  <c r="E103"/>
  <c r="F103"/>
  <c r="G103" s="1"/>
  <c r="E104"/>
  <c r="F104"/>
  <c r="G104" s="1"/>
  <c r="D115" i="27" s="1"/>
  <c r="BZ115" s="1"/>
  <c r="E105" i="2"/>
  <c r="F105"/>
  <c r="G105" s="1"/>
  <c r="E106"/>
  <c r="F106"/>
  <c r="G106" s="1"/>
  <c r="E107"/>
  <c r="F107"/>
  <c r="G107" s="1"/>
  <c r="E108"/>
  <c r="F108"/>
  <c r="G108" s="1"/>
  <c r="B11" i="34"/>
  <c r="B12"/>
  <c r="B13"/>
  <c r="B14"/>
  <c r="B15"/>
  <c r="B16"/>
  <c r="B17"/>
  <c r="B18"/>
  <c r="B19"/>
  <c r="B20"/>
  <c r="B21"/>
  <c r="B10"/>
  <c r="B4"/>
  <c r="B5"/>
  <c r="B6"/>
  <c r="B7"/>
  <c r="B3"/>
  <c r="B11" i="33"/>
  <c r="B12"/>
  <c r="B13"/>
  <c r="B14"/>
  <c r="B15"/>
  <c r="B16"/>
  <c r="B17"/>
  <c r="B18"/>
  <c r="B19"/>
  <c r="B20"/>
  <c r="B21"/>
  <c r="B10"/>
  <c r="B3"/>
  <c r="G9" i="34"/>
  <c r="C9"/>
  <c r="AA68" i="6"/>
  <c r="AA2" s="1"/>
  <c r="AB68"/>
  <c r="AB2" s="1"/>
  <c r="AC68"/>
  <c r="AC2" s="1"/>
  <c r="AD68"/>
  <c r="AD2" s="1"/>
  <c r="G9" i="33"/>
  <c r="C9"/>
  <c r="B14" i="28"/>
  <c r="B15"/>
  <c r="B16"/>
  <c r="B17"/>
  <c r="B18"/>
  <c r="B19"/>
  <c r="B20"/>
  <c r="B21"/>
  <c r="B13"/>
  <c r="C110" i="3"/>
  <c r="B110"/>
  <c r="H110"/>
  <c r="I110"/>
  <c r="J110"/>
  <c r="B111"/>
  <c r="C111"/>
  <c r="H111"/>
  <c r="I111"/>
  <c r="J111"/>
  <c r="B112"/>
  <c r="C112"/>
  <c r="H112"/>
  <c r="I112"/>
  <c r="J112"/>
  <c r="B113"/>
  <c r="C113"/>
  <c r="H113"/>
  <c r="I113"/>
  <c r="J113"/>
  <c r="B114"/>
  <c r="C114"/>
  <c r="H114"/>
  <c r="I114"/>
  <c r="J114"/>
  <c r="B115"/>
  <c r="C115"/>
  <c r="H115"/>
  <c r="I115"/>
  <c r="J115"/>
  <c r="B116"/>
  <c r="C116"/>
  <c r="H116"/>
  <c r="I116"/>
  <c r="J116"/>
  <c r="B117"/>
  <c r="C117"/>
  <c r="H117"/>
  <c r="I117"/>
  <c r="J117"/>
  <c r="B118"/>
  <c r="C118"/>
  <c r="H118"/>
  <c r="I118"/>
  <c r="J118"/>
  <c r="B119"/>
  <c r="C119"/>
  <c r="D119"/>
  <c r="E119" s="1"/>
  <c r="H119"/>
  <c r="I119"/>
  <c r="J119"/>
  <c r="B120"/>
  <c r="C120"/>
  <c r="D120"/>
  <c r="F120" s="1"/>
  <c r="G120" s="1"/>
  <c r="H120"/>
  <c r="I120"/>
  <c r="J120"/>
  <c r="B121"/>
  <c r="C121"/>
  <c r="D121"/>
  <c r="E121" s="1"/>
  <c r="H121"/>
  <c r="I121"/>
  <c r="J121"/>
  <c r="B122"/>
  <c r="C122"/>
  <c r="D122"/>
  <c r="F122" s="1"/>
  <c r="G122" s="1"/>
  <c r="H122"/>
  <c r="I122"/>
  <c r="J122"/>
  <c r="B123"/>
  <c r="C123"/>
  <c r="D123"/>
  <c r="E123" s="1"/>
  <c r="H123"/>
  <c r="I123"/>
  <c r="J123"/>
  <c r="B124"/>
  <c r="C124"/>
  <c r="D124"/>
  <c r="F124" s="1"/>
  <c r="G124" s="1"/>
  <c r="H124"/>
  <c r="I124"/>
  <c r="J124"/>
  <c r="B125"/>
  <c r="C125"/>
  <c r="D125"/>
  <c r="E125" s="1"/>
  <c r="H125"/>
  <c r="I125"/>
  <c r="J125"/>
  <c r="B126"/>
  <c r="C126"/>
  <c r="D126"/>
  <c r="E126" s="1"/>
  <c r="H126"/>
  <c r="I126"/>
  <c r="J126"/>
  <c r="B127"/>
  <c r="C127"/>
  <c r="D127"/>
  <c r="E127" s="1"/>
  <c r="H127"/>
  <c r="I127"/>
  <c r="J127"/>
  <c r="B128"/>
  <c r="C128"/>
  <c r="D128"/>
  <c r="F128" s="1"/>
  <c r="G128" s="1"/>
  <c r="H128"/>
  <c r="I128"/>
  <c r="J128"/>
  <c r="B129"/>
  <c r="C129"/>
  <c r="D129"/>
  <c r="E129" s="1"/>
  <c r="H129"/>
  <c r="I129"/>
  <c r="J129"/>
  <c r="B130"/>
  <c r="C130"/>
  <c r="D130"/>
  <c r="F130" s="1"/>
  <c r="G130" s="1"/>
  <c r="H130"/>
  <c r="I130"/>
  <c r="J130"/>
  <c r="B131"/>
  <c r="C131"/>
  <c r="D131"/>
  <c r="E131" s="1"/>
  <c r="H131"/>
  <c r="I131"/>
  <c r="J131"/>
  <c r="B132"/>
  <c r="C132"/>
  <c r="D132"/>
  <c r="F132" s="1"/>
  <c r="G132" s="1"/>
  <c r="H132"/>
  <c r="I132"/>
  <c r="J132"/>
  <c r="B133"/>
  <c r="C133"/>
  <c r="D133"/>
  <c r="E133" s="1"/>
  <c r="H133"/>
  <c r="I133"/>
  <c r="J133"/>
  <c r="B134"/>
  <c r="C134"/>
  <c r="D134"/>
  <c r="F134" s="1"/>
  <c r="H134"/>
  <c r="I134"/>
  <c r="J134"/>
  <c r="B135"/>
  <c r="C135"/>
  <c r="D135"/>
  <c r="E135" s="1"/>
  <c r="H135"/>
  <c r="I135"/>
  <c r="J135"/>
  <c r="B136"/>
  <c r="C136"/>
  <c r="D136"/>
  <c r="F136" s="1"/>
  <c r="H136"/>
  <c r="I136"/>
  <c r="J136"/>
  <c r="B109"/>
  <c r="B112" i="27"/>
  <c r="C112"/>
  <c r="J112" s="1"/>
  <c r="B113"/>
  <c r="C113"/>
  <c r="J113" s="1"/>
  <c r="B114"/>
  <c r="C114"/>
  <c r="J114" s="1"/>
  <c r="B115"/>
  <c r="C115"/>
  <c r="J115" s="1"/>
  <c r="B116"/>
  <c r="C116"/>
  <c r="J116" s="1"/>
  <c r="B117"/>
  <c r="C117"/>
  <c r="J117" s="1"/>
  <c r="B118"/>
  <c r="C118"/>
  <c r="J118" s="1"/>
  <c r="B119"/>
  <c r="C119"/>
  <c r="J119" s="1"/>
  <c r="B120"/>
  <c r="C120"/>
  <c r="J120" s="1"/>
  <c r="D120"/>
  <c r="BX120" s="1"/>
  <c r="B121"/>
  <c r="C121"/>
  <c r="J121" s="1"/>
  <c r="D121"/>
  <c r="CG121" s="1"/>
  <c r="B122"/>
  <c r="C122"/>
  <c r="J122" s="1"/>
  <c r="D122"/>
  <c r="CE122" s="1"/>
  <c r="B123"/>
  <c r="C123"/>
  <c r="J123" s="1"/>
  <c r="D123"/>
  <c r="CP123" s="1"/>
  <c r="B124"/>
  <c r="C124"/>
  <c r="J124" s="1"/>
  <c r="D124"/>
  <c r="DG124" s="1"/>
  <c r="B125"/>
  <c r="C125"/>
  <c r="J125" s="1"/>
  <c r="D125"/>
  <c r="CB125" s="1"/>
  <c r="B126"/>
  <c r="C126"/>
  <c r="J126" s="1"/>
  <c r="D126"/>
  <c r="BS126" s="1"/>
  <c r="B127"/>
  <c r="C127"/>
  <c r="J127" s="1"/>
  <c r="D127"/>
  <c r="CH127" s="1"/>
  <c r="B128"/>
  <c r="C128"/>
  <c r="J128" s="1"/>
  <c r="D128"/>
  <c r="BT128" s="1"/>
  <c r="B129"/>
  <c r="C129"/>
  <c r="J129" s="1"/>
  <c r="D129"/>
  <c r="BU129" s="1"/>
  <c r="B130"/>
  <c r="C130"/>
  <c r="J130" s="1"/>
  <c r="D130"/>
  <c r="BU130" s="1"/>
  <c r="B131"/>
  <c r="C131"/>
  <c r="J131" s="1"/>
  <c r="D131"/>
  <c r="CE131" s="1"/>
  <c r="B132"/>
  <c r="C132"/>
  <c r="J132" s="1"/>
  <c r="D132"/>
  <c r="CT132" s="1"/>
  <c r="B133"/>
  <c r="C133"/>
  <c r="J133" s="1"/>
  <c r="D133"/>
  <c r="AV133" s="1"/>
  <c r="B134"/>
  <c r="C134"/>
  <c r="J134" s="1"/>
  <c r="D134"/>
  <c r="BX134" s="1"/>
  <c r="B135"/>
  <c r="C135"/>
  <c r="J135" s="1"/>
  <c r="D135"/>
  <c r="CG135" s="1"/>
  <c r="B136"/>
  <c r="C136"/>
  <c r="J136" s="1"/>
  <c r="D136"/>
  <c r="AZ136" s="1"/>
  <c r="B137"/>
  <c r="C137"/>
  <c r="J137" s="1"/>
  <c r="D137"/>
  <c r="BT137" s="1"/>
  <c r="B96"/>
  <c r="B89"/>
  <c r="B90"/>
  <c r="B91"/>
  <c r="B92"/>
  <c r="B93"/>
  <c r="B94"/>
  <c r="B95"/>
  <c r="B102"/>
  <c r="B103"/>
  <c r="B104"/>
  <c r="B105"/>
  <c r="B106"/>
  <c r="B107"/>
  <c r="B108"/>
  <c r="B109"/>
  <c r="B110"/>
  <c r="B111"/>
  <c r="C101"/>
  <c r="C102"/>
  <c r="C103"/>
  <c r="C104"/>
  <c r="C105"/>
  <c r="C106"/>
  <c r="C107"/>
  <c r="C108"/>
  <c r="J108" s="1"/>
  <c r="C109"/>
  <c r="C110"/>
  <c r="C111"/>
  <c r="B6" i="28"/>
  <c r="B7"/>
  <c r="C107" i="3"/>
  <c r="C108"/>
  <c r="C109"/>
  <c r="E90" i="2"/>
  <c r="F90"/>
  <c r="G90" s="1"/>
  <c r="D106" i="27" s="1"/>
  <c r="CB106" s="1"/>
  <c r="E91" i="2"/>
  <c r="F91"/>
  <c r="G91" s="1"/>
  <c r="D107" i="27" s="1"/>
  <c r="DF107" s="1"/>
  <c r="E92" i="2"/>
  <c r="F92"/>
  <c r="G92" s="1"/>
  <c r="E93"/>
  <c r="F93"/>
  <c r="G93" s="1"/>
  <c r="D108" i="3" s="1"/>
  <c r="E94" i="2"/>
  <c r="F94"/>
  <c r="G94" s="1"/>
  <c r="D110" i="27" s="1"/>
  <c r="CJ110" s="1"/>
  <c r="E95" i="2"/>
  <c r="F95"/>
  <c r="G95" s="1"/>
  <c r="D111" i="27" s="1"/>
  <c r="CK111" s="1"/>
  <c r="E127" i="2"/>
  <c r="F127"/>
  <c r="G127" s="1"/>
  <c r="K105"/>
  <c r="L105"/>
  <c r="M105" s="1"/>
  <c r="K106"/>
  <c r="L106"/>
  <c r="M106" s="1"/>
  <c r="K107"/>
  <c r="L107"/>
  <c r="M107" s="1"/>
  <c r="K108"/>
  <c r="L108"/>
  <c r="M108" s="1"/>
  <c r="K127"/>
  <c r="L127"/>
  <c r="M127" s="1"/>
  <c r="C104" i="3"/>
  <c r="C105"/>
  <c r="C106"/>
  <c r="B107"/>
  <c r="B108"/>
  <c r="C128" i="2"/>
  <c r="BJ137" i="3"/>
  <c r="BJ138"/>
  <c r="BJ139" s="1"/>
  <c r="BJ140" s="1"/>
  <c r="BJ142"/>
  <c r="BJ143" s="1"/>
  <c r="BJ144" s="1"/>
  <c r="BJ146"/>
  <c r="BJ147" s="1"/>
  <c r="BJ148" s="1"/>
  <c r="BJ150"/>
  <c r="BJ151" s="1"/>
  <c r="BJ152" s="1"/>
  <c r="AW137"/>
  <c r="AW138"/>
  <c r="AW142"/>
  <c r="AW143" s="1"/>
  <c r="AW144" s="1"/>
  <c r="AW146"/>
  <c r="AW147" s="1"/>
  <c r="AW148" s="1"/>
  <c r="AW150"/>
  <c r="AW151" s="1"/>
  <c r="AW152" s="1"/>
  <c r="AW2"/>
  <c r="AW3"/>
  <c r="AW5"/>
  <c r="BJ2"/>
  <c r="BJ3"/>
  <c r="BJ4"/>
  <c r="BJ5"/>
  <c r="K51" i="1"/>
  <c r="E51"/>
  <c r="E52"/>
  <c r="E38"/>
  <c r="K38"/>
  <c r="B16" i="30"/>
  <c r="B17"/>
  <c r="B18"/>
  <c r="B19"/>
  <c r="B20"/>
  <c r="B21"/>
  <c r="B15"/>
  <c r="B14"/>
  <c r="A6" i="1"/>
  <c r="A7"/>
  <c r="A8"/>
  <c r="A9"/>
  <c r="A10"/>
  <c r="A11"/>
  <c r="A12"/>
  <c r="A13"/>
  <c r="A14"/>
  <c r="A15"/>
  <c r="A16"/>
  <c r="A17"/>
  <c r="A18"/>
  <c r="A19"/>
  <c r="A20"/>
  <c r="A21"/>
  <c r="A22"/>
  <c r="A23"/>
  <c r="A24"/>
  <c r="A25"/>
  <c r="A26"/>
  <c r="A27"/>
  <c r="A28"/>
  <c r="A29"/>
  <c r="A30"/>
  <c r="A31"/>
  <c r="A32"/>
  <c r="A33"/>
  <c r="A34"/>
  <c r="A35"/>
  <c r="A36"/>
  <c r="A37"/>
  <c r="A39"/>
  <c r="A40"/>
  <c r="A41"/>
  <c r="A42"/>
  <c r="A43"/>
  <c r="A44"/>
  <c r="A45"/>
  <c r="A46"/>
  <c r="A47"/>
  <c r="A48"/>
  <c r="A49"/>
  <c r="A50"/>
  <c r="A52"/>
  <c r="A53"/>
  <c r="A54"/>
  <c r="A55"/>
  <c r="A56"/>
  <c r="A57"/>
  <c r="A58"/>
  <c r="A59"/>
  <c r="A60"/>
  <c r="A61"/>
  <c r="A62"/>
  <c r="A63"/>
  <c r="A65"/>
  <c r="A66"/>
  <c r="A67"/>
  <c r="A68"/>
  <c r="A69"/>
  <c r="A70"/>
  <c r="A71"/>
  <c r="A5"/>
  <c r="DR5" i="27"/>
  <c r="DX5" i="3"/>
  <c r="K42" i="1"/>
  <c r="Q137" i="3"/>
  <c r="R137"/>
  <c r="S137"/>
  <c r="T137"/>
  <c r="U137"/>
  <c r="V137"/>
  <c r="W137"/>
  <c r="X137"/>
  <c r="Y137"/>
  <c r="Z137"/>
  <c r="AA137"/>
  <c r="AB137"/>
  <c r="AC137"/>
  <c r="AD137"/>
  <c r="AE137"/>
  <c r="AF137"/>
  <c r="AG137"/>
  <c r="AH137"/>
  <c r="AI137"/>
  <c r="AJ137"/>
  <c r="AK137"/>
  <c r="AL137"/>
  <c r="AM137"/>
  <c r="AN137"/>
  <c r="AO137"/>
  <c r="AP137"/>
  <c r="AQ137"/>
  <c r="AR137"/>
  <c r="AS137"/>
  <c r="AT137"/>
  <c r="AU137"/>
  <c r="AV137"/>
  <c r="AX137"/>
  <c r="AY137"/>
  <c r="AZ137"/>
  <c r="BA137"/>
  <c r="BB137"/>
  <c r="BC137"/>
  <c r="BD137"/>
  <c r="BE137"/>
  <c r="BF137"/>
  <c r="BG137"/>
  <c r="BH137"/>
  <c r="BI137"/>
  <c r="BK137"/>
  <c r="BL137"/>
  <c r="BM137"/>
  <c r="BN137"/>
  <c r="BO137"/>
  <c r="BP137"/>
  <c r="BQ137"/>
  <c r="BR137"/>
  <c r="BS137"/>
  <c r="BT137"/>
  <c r="BU137"/>
  <c r="BV137"/>
  <c r="BY137"/>
  <c r="BZ137"/>
  <c r="CA137"/>
  <c r="CB137"/>
  <c r="P137"/>
  <c r="B18"/>
  <c r="B19"/>
  <c r="B20"/>
  <c r="B21"/>
  <c r="B22"/>
  <c r="B23"/>
  <c r="B24"/>
  <c r="B25"/>
  <c r="B26"/>
  <c r="B27"/>
  <c r="B28"/>
  <c r="B29"/>
  <c r="B30"/>
  <c r="B31"/>
  <c r="B32"/>
  <c r="B33"/>
  <c r="B34"/>
  <c r="B35"/>
  <c r="B36"/>
  <c r="B37"/>
  <c r="B38"/>
  <c r="B40"/>
  <c r="B41"/>
  <c r="B42"/>
  <c r="B43"/>
  <c r="B44"/>
  <c r="B45"/>
  <c r="B46"/>
  <c r="B47"/>
  <c r="B48"/>
  <c r="B49"/>
  <c r="B50"/>
  <c r="B51"/>
  <c r="B52"/>
  <c r="B53"/>
  <c r="B54"/>
  <c r="B55"/>
  <c r="B57"/>
  <c r="B58"/>
  <c r="B59"/>
  <c r="B60"/>
  <c r="B61"/>
  <c r="B62"/>
  <c r="B63"/>
  <c r="B64"/>
  <c r="B65"/>
  <c r="B66"/>
  <c r="B67"/>
  <c r="B68"/>
  <c r="B69"/>
  <c r="B70"/>
  <c r="B71"/>
  <c r="B72"/>
  <c r="B73"/>
  <c r="B74"/>
  <c r="B75"/>
  <c r="B76"/>
  <c r="B77"/>
  <c r="B78"/>
  <c r="B79"/>
  <c r="B80"/>
  <c r="B81"/>
  <c r="B82"/>
  <c r="B83"/>
  <c r="B84"/>
  <c r="B86"/>
  <c r="B87"/>
  <c r="B88"/>
  <c r="B89"/>
  <c r="B90"/>
  <c r="B91"/>
  <c r="B92"/>
  <c r="B93"/>
  <c r="B94"/>
  <c r="B95"/>
  <c r="B96"/>
  <c r="B97"/>
  <c r="B98"/>
  <c r="B99"/>
  <c r="B100"/>
  <c r="B102"/>
  <c r="B103"/>
  <c r="B104"/>
  <c r="B105"/>
  <c r="B106"/>
  <c r="I18"/>
  <c r="J18"/>
  <c r="I19"/>
  <c r="J19"/>
  <c r="I20"/>
  <c r="J20"/>
  <c r="I21"/>
  <c r="J21"/>
  <c r="I22"/>
  <c r="J22"/>
  <c r="I23"/>
  <c r="J23"/>
  <c r="I24"/>
  <c r="J24"/>
  <c r="I25"/>
  <c r="J25"/>
  <c r="I26"/>
  <c r="J26"/>
  <c r="I27"/>
  <c r="J27"/>
  <c r="I28"/>
  <c r="J28"/>
  <c r="I29"/>
  <c r="J29"/>
  <c r="I30"/>
  <c r="J30"/>
  <c r="I31"/>
  <c r="J31"/>
  <c r="I32"/>
  <c r="J32"/>
  <c r="I33"/>
  <c r="J33"/>
  <c r="I34"/>
  <c r="J34"/>
  <c r="I35"/>
  <c r="J35"/>
  <c r="I36"/>
  <c r="J36"/>
  <c r="I37"/>
  <c r="J37"/>
  <c r="I38"/>
  <c r="J38"/>
  <c r="I40"/>
  <c r="J40"/>
  <c r="I41"/>
  <c r="J41"/>
  <c r="I42"/>
  <c r="J42"/>
  <c r="I43"/>
  <c r="J43"/>
  <c r="I44"/>
  <c r="J44"/>
  <c r="I45"/>
  <c r="J45"/>
  <c r="I46"/>
  <c r="J46"/>
  <c r="I47"/>
  <c r="J47"/>
  <c r="I48"/>
  <c r="J48"/>
  <c r="I49"/>
  <c r="J49"/>
  <c r="I50"/>
  <c r="J50"/>
  <c r="I51"/>
  <c r="J51"/>
  <c r="I52"/>
  <c r="J52"/>
  <c r="I53"/>
  <c r="J53"/>
  <c r="I54"/>
  <c r="J54"/>
  <c r="I55"/>
  <c r="J55"/>
  <c r="I57"/>
  <c r="J57"/>
  <c r="I58"/>
  <c r="J58"/>
  <c r="I59"/>
  <c r="J59"/>
  <c r="I60"/>
  <c r="J60"/>
  <c r="I61"/>
  <c r="J61"/>
  <c r="I62"/>
  <c r="J62"/>
  <c r="I63"/>
  <c r="J63"/>
  <c r="I64"/>
  <c r="J64"/>
  <c r="I65"/>
  <c r="J65"/>
  <c r="I66"/>
  <c r="J66"/>
  <c r="I67"/>
  <c r="J67"/>
  <c r="I68"/>
  <c r="J68"/>
  <c r="I69"/>
  <c r="J69"/>
  <c r="I70"/>
  <c r="J70"/>
  <c r="I71"/>
  <c r="J71"/>
  <c r="I72"/>
  <c r="J72"/>
  <c r="I73"/>
  <c r="J73"/>
  <c r="I74"/>
  <c r="J74"/>
  <c r="I75"/>
  <c r="J75"/>
  <c r="I76"/>
  <c r="J76"/>
  <c r="I77"/>
  <c r="J77"/>
  <c r="I78"/>
  <c r="J78"/>
  <c r="I79"/>
  <c r="J79"/>
  <c r="I80"/>
  <c r="J80"/>
  <c r="I81"/>
  <c r="J81"/>
  <c r="I82"/>
  <c r="J82"/>
  <c r="I83"/>
  <c r="J83"/>
  <c r="I84"/>
  <c r="J84"/>
  <c r="I86"/>
  <c r="J86"/>
  <c r="I87"/>
  <c r="J87"/>
  <c r="I88"/>
  <c r="J88"/>
  <c r="I89"/>
  <c r="J89"/>
  <c r="I90"/>
  <c r="J90"/>
  <c r="I91"/>
  <c r="J91"/>
  <c r="I92"/>
  <c r="J92"/>
  <c r="I93"/>
  <c r="J93"/>
  <c r="I94"/>
  <c r="J94"/>
  <c r="I95"/>
  <c r="J95"/>
  <c r="I96"/>
  <c r="J96"/>
  <c r="I97"/>
  <c r="J97"/>
  <c r="I98"/>
  <c r="J98"/>
  <c r="I99"/>
  <c r="J99"/>
  <c r="I100"/>
  <c r="J100"/>
  <c r="I102"/>
  <c r="J102"/>
  <c r="I103"/>
  <c r="J103"/>
  <c r="I104"/>
  <c r="J104"/>
  <c r="I105"/>
  <c r="J105"/>
  <c r="I106"/>
  <c r="J106"/>
  <c r="I107"/>
  <c r="J107"/>
  <c r="I108"/>
  <c r="J108"/>
  <c r="I109"/>
  <c r="J109"/>
  <c r="J17"/>
  <c r="I17"/>
  <c r="H97"/>
  <c r="H98"/>
  <c r="E6" i="1"/>
  <c r="E7"/>
  <c r="E8"/>
  <c r="E9"/>
  <c r="E10"/>
  <c r="E11"/>
  <c r="E12"/>
  <c r="E13"/>
  <c r="E14"/>
  <c r="E15"/>
  <c r="E16"/>
  <c r="E17"/>
  <c r="E18"/>
  <c r="E19"/>
  <c r="E20"/>
  <c r="E21"/>
  <c r="E22"/>
  <c r="E23"/>
  <c r="E24"/>
  <c r="E25"/>
  <c r="E26"/>
  <c r="E27"/>
  <c r="E28"/>
  <c r="E29"/>
  <c r="E30"/>
  <c r="E31"/>
  <c r="E32"/>
  <c r="E33"/>
  <c r="E34"/>
  <c r="E35"/>
  <c r="E36"/>
  <c r="E37"/>
  <c r="E39"/>
  <c r="E40"/>
  <c r="E41"/>
  <c r="E42"/>
  <c r="E43"/>
  <c r="E44"/>
  <c r="E45"/>
  <c r="E46"/>
  <c r="E47"/>
  <c r="E48"/>
  <c r="E49"/>
  <c r="E50"/>
  <c r="E53"/>
  <c r="E54"/>
  <c r="E55"/>
  <c r="E56"/>
  <c r="E57"/>
  <c r="E58"/>
  <c r="E59"/>
  <c r="E60"/>
  <c r="E61"/>
  <c r="E62"/>
  <c r="E63"/>
  <c r="E65"/>
  <c r="E66"/>
  <c r="E67"/>
  <c r="E68"/>
  <c r="E69"/>
  <c r="E70"/>
  <c r="E71"/>
  <c r="E72"/>
  <c r="E73"/>
  <c r="E74"/>
  <c r="E79"/>
  <c r="E80"/>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5"/>
  <c r="K27"/>
  <c r="K28"/>
  <c r="K29"/>
  <c r="K30"/>
  <c r="K31"/>
  <c r="K32"/>
  <c r="K33"/>
  <c r="K34"/>
  <c r="K35"/>
  <c r="K36"/>
  <c r="K37"/>
  <c r="K39"/>
  <c r="K40"/>
  <c r="K41"/>
  <c r="K43"/>
  <c r="K44"/>
  <c r="K45"/>
  <c r="K46"/>
  <c r="K47"/>
  <c r="K48"/>
  <c r="K49"/>
  <c r="K50"/>
  <c r="K52"/>
  <c r="K53"/>
  <c r="K54"/>
  <c r="K55"/>
  <c r="K56"/>
  <c r="K57"/>
  <c r="K58"/>
  <c r="K59"/>
  <c r="K60"/>
  <c r="K61"/>
  <c r="K62"/>
  <c r="K63"/>
  <c r="K65"/>
  <c r="K66"/>
  <c r="K67"/>
  <c r="K68"/>
  <c r="K69"/>
  <c r="K70"/>
  <c r="K71"/>
  <c r="K72"/>
  <c r="K73"/>
  <c r="K74"/>
  <c r="K79"/>
  <c r="K80"/>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6"/>
  <c r="K7"/>
  <c r="K8"/>
  <c r="K9"/>
  <c r="K10"/>
  <c r="K11"/>
  <c r="K12"/>
  <c r="K13"/>
  <c r="K14"/>
  <c r="K15"/>
  <c r="K16"/>
  <c r="K17"/>
  <c r="K18"/>
  <c r="K19"/>
  <c r="K21"/>
  <c r="K22"/>
  <c r="K23"/>
  <c r="K24"/>
  <c r="K25"/>
  <c r="K26"/>
  <c r="K5"/>
  <c r="H19" i="29"/>
  <c r="H20"/>
  <c r="H21"/>
  <c r="H18"/>
  <c r="B19"/>
  <c r="B20"/>
  <c r="B21"/>
  <c r="B18"/>
  <c r="H16"/>
  <c r="H15"/>
  <c r="B16"/>
  <c r="B15"/>
  <c r="H9"/>
  <c r="H10"/>
  <c r="H11"/>
  <c r="H12"/>
  <c r="H13"/>
  <c r="H8"/>
  <c r="B9"/>
  <c r="B10"/>
  <c r="B11"/>
  <c r="B12"/>
  <c r="B13"/>
  <c r="B8"/>
  <c r="H4"/>
  <c r="H5"/>
  <c r="H6"/>
  <c r="H3"/>
  <c r="B4"/>
  <c r="B5"/>
  <c r="B6"/>
  <c r="B3"/>
  <c r="B11" i="28"/>
  <c r="B12"/>
  <c r="B10"/>
  <c r="B4"/>
  <c r="B5"/>
  <c r="B3"/>
  <c r="H8" i="18"/>
  <c r="H9"/>
  <c r="H10"/>
  <c r="H11"/>
  <c r="H12"/>
  <c r="H13"/>
  <c r="H14"/>
  <c r="H15"/>
  <c r="H16"/>
  <c r="H17"/>
  <c r="H18"/>
  <c r="H19"/>
  <c r="H20"/>
  <c r="H21"/>
  <c r="H4"/>
  <c r="H5"/>
  <c r="H6"/>
  <c r="H7"/>
  <c r="H3"/>
  <c r="B15"/>
  <c r="B16"/>
  <c r="B17"/>
  <c r="B18"/>
  <c r="B19"/>
  <c r="B20"/>
  <c r="B21"/>
  <c r="B4"/>
  <c r="B5"/>
  <c r="B6"/>
  <c r="B7"/>
  <c r="B8"/>
  <c r="B9"/>
  <c r="B10"/>
  <c r="B11"/>
  <c r="B12"/>
  <c r="B13"/>
  <c r="B14"/>
  <c r="B3"/>
  <c r="H3" i="16"/>
  <c r="B4"/>
  <c r="B5"/>
  <c r="B6"/>
  <c r="B7"/>
  <c r="B8"/>
  <c r="B9"/>
  <c r="B10"/>
  <c r="B11"/>
  <c r="B12"/>
  <c r="B13"/>
  <c r="B14"/>
  <c r="B15"/>
  <c r="B16"/>
  <c r="B17"/>
  <c r="B18"/>
  <c r="B19"/>
  <c r="B20"/>
  <c r="B21"/>
  <c r="B3"/>
  <c r="B13" i="30"/>
  <c r="B11"/>
  <c r="B12"/>
  <c r="B10"/>
  <c r="B3"/>
  <c r="H4" i="7"/>
  <c r="H5"/>
  <c r="H6"/>
  <c r="H7"/>
  <c r="H8"/>
  <c r="H9"/>
  <c r="H10"/>
  <c r="H11"/>
  <c r="H12"/>
  <c r="H13"/>
  <c r="H14"/>
  <c r="H15"/>
  <c r="H16"/>
  <c r="H17"/>
  <c r="H18"/>
  <c r="H19"/>
  <c r="H20"/>
  <c r="H21"/>
  <c r="H3"/>
  <c r="B4"/>
  <c r="B5"/>
  <c r="B6"/>
  <c r="B7"/>
  <c r="B8"/>
  <c r="B9"/>
  <c r="B10"/>
  <c r="B11"/>
  <c r="B12"/>
  <c r="B13"/>
  <c r="B14"/>
  <c r="B15"/>
  <c r="B16"/>
  <c r="B17"/>
  <c r="B18"/>
  <c r="B19"/>
  <c r="B20"/>
  <c r="B21"/>
  <c r="B3"/>
  <c r="H21" i="5"/>
  <c r="B21"/>
  <c r="H20"/>
  <c r="B20"/>
  <c r="H19"/>
  <c r="B19"/>
  <c r="H18"/>
  <c r="B18"/>
  <c r="H17"/>
  <c r="B17"/>
  <c r="H16"/>
  <c r="B16"/>
  <c r="H15"/>
  <c r="B15"/>
  <c r="H14"/>
  <c r="B14"/>
  <c r="H13"/>
  <c r="B13"/>
  <c r="H12"/>
  <c r="B12"/>
  <c r="H11"/>
  <c r="B11"/>
  <c r="H10"/>
  <c r="B10"/>
  <c r="H9"/>
  <c r="B9"/>
  <c r="H8"/>
  <c r="B8"/>
  <c r="H7"/>
  <c r="B7"/>
  <c r="H6"/>
  <c r="B6"/>
  <c r="H5"/>
  <c r="B5"/>
  <c r="H4"/>
  <c r="B4"/>
  <c r="H3"/>
  <c r="B3"/>
  <c r="G17" i="29"/>
  <c r="G14"/>
  <c r="G9" i="28"/>
  <c r="M2" i="27"/>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L5"/>
  <c r="L4"/>
  <c r="L3"/>
  <c r="L2"/>
  <c r="Q2" i="3"/>
  <c r="R2"/>
  <c r="S2"/>
  <c r="T2"/>
  <c r="U2"/>
  <c r="V2"/>
  <c r="W2"/>
  <c r="X2"/>
  <c r="Y2"/>
  <c r="Z2"/>
  <c r="AA2"/>
  <c r="AB2"/>
  <c r="AC2"/>
  <c r="AD2"/>
  <c r="AE2"/>
  <c r="AF2"/>
  <c r="AG2"/>
  <c r="AH2"/>
  <c r="AI2"/>
  <c r="AJ2"/>
  <c r="AK2"/>
  <c r="AL2"/>
  <c r="AM2"/>
  <c r="AN2"/>
  <c r="AO2"/>
  <c r="AP2"/>
  <c r="AQ2"/>
  <c r="AR2"/>
  <c r="AS2"/>
  <c r="AT2"/>
  <c r="AU2"/>
  <c r="AV2"/>
  <c r="AX2"/>
  <c r="AY2"/>
  <c r="AZ2"/>
  <c r="BA2"/>
  <c r="BB2"/>
  <c r="BC2"/>
  <c r="BD2"/>
  <c r="BE2"/>
  <c r="BF2"/>
  <c r="BG2"/>
  <c r="BH2"/>
  <c r="BI2"/>
  <c r="BK2"/>
  <c r="BL2"/>
  <c r="BM2"/>
  <c r="BN2"/>
  <c r="BO2"/>
  <c r="BP2"/>
  <c r="BQ2"/>
  <c r="BR2"/>
  <c r="BS2"/>
  <c r="BT2"/>
  <c r="BU2"/>
  <c r="BV2"/>
  <c r="BW2"/>
  <c r="BX2"/>
  <c r="BY2"/>
  <c r="BZ2"/>
  <c r="CA2"/>
  <c r="CB2"/>
  <c r="I1" i="29" s="1"/>
  <c r="CC2" i="3"/>
  <c r="I1" i="28" s="1"/>
  <c r="CD2" i="3"/>
  <c r="CE2"/>
  <c r="CF2"/>
  <c r="CG2"/>
  <c r="CH2"/>
  <c r="CI2"/>
  <c r="B6" s="1"/>
  <c r="CJ2"/>
  <c r="CK2"/>
  <c r="CL2"/>
  <c r="CM2"/>
  <c r="CS2"/>
  <c r="CT2"/>
  <c r="CU2"/>
  <c r="CV2"/>
  <c r="CW2"/>
  <c r="CX2"/>
  <c r="CY2"/>
  <c r="CZ2"/>
  <c r="DA2"/>
  <c r="DB2"/>
  <c r="DC2"/>
  <c r="DD2"/>
  <c r="DE2"/>
  <c r="DF2"/>
  <c r="DG2"/>
  <c r="DH2"/>
  <c r="DI2"/>
  <c r="DJ2"/>
  <c r="DK2"/>
  <c r="DL2"/>
  <c r="DM2"/>
  <c r="DN2"/>
  <c r="DO2"/>
  <c r="DP2"/>
  <c r="DQ2"/>
  <c r="DR2"/>
  <c r="DS2"/>
  <c r="DT2"/>
  <c r="DU2"/>
  <c r="DV2"/>
  <c r="Q3"/>
  <c r="R3"/>
  <c r="S3"/>
  <c r="T3"/>
  <c r="U3"/>
  <c r="V3"/>
  <c r="W3"/>
  <c r="X3"/>
  <c r="Y3"/>
  <c r="Z3"/>
  <c r="AA3"/>
  <c r="AB3"/>
  <c r="AC3"/>
  <c r="AD3"/>
  <c r="AE3"/>
  <c r="AF3"/>
  <c r="AG3"/>
  <c r="AH3"/>
  <c r="AI3"/>
  <c r="AJ3"/>
  <c r="AK3"/>
  <c r="AL3"/>
  <c r="AM3"/>
  <c r="AN3"/>
  <c r="AO3"/>
  <c r="AP3"/>
  <c r="AQ3"/>
  <c r="AR3"/>
  <c r="AS3"/>
  <c r="AT3"/>
  <c r="AU3"/>
  <c r="AV3"/>
  <c r="AX3"/>
  <c r="AY3"/>
  <c r="AZ3"/>
  <c r="BA3"/>
  <c r="BB3"/>
  <c r="BC3"/>
  <c r="BD3"/>
  <c r="BE3"/>
  <c r="BF3"/>
  <c r="BG3"/>
  <c r="BH3"/>
  <c r="BI3"/>
  <c r="BK3"/>
  <c r="BL3"/>
  <c r="BM3"/>
  <c r="BN3"/>
  <c r="BO3"/>
  <c r="BP3"/>
  <c r="BQ3"/>
  <c r="BR3"/>
  <c r="BS3"/>
  <c r="BT3"/>
  <c r="BU3"/>
  <c r="BV3"/>
  <c r="BW3"/>
  <c r="BX3"/>
  <c r="BY3"/>
  <c r="BZ3"/>
  <c r="CA3"/>
  <c r="CB3"/>
  <c r="H1" i="29" s="1"/>
  <c r="CC3" i="3"/>
  <c r="H1" i="28" s="1"/>
  <c r="CD3" i="3"/>
  <c r="CE3"/>
  <c r="CF3"/>
  <c r="CG3"/>
  <c r="CH3"/>
  <c r="CI3"/>
  <c r="B4" s="1"/>
  <c r="CJ3"/>
  <c r="H1" i="7" s="1"/>
  <c r="CK3" i="3"/>
  <c r="CL3"/>
  <c r="CM3"/>
  <c r="CS3"/>
  <c r="CT3"/>
  <c r="CU3"/>
  <c r="CV3"/>
  <c r="CW3"/>
  <c r="CX3"/>
  <c r="CY3"/>
  <c r="CZ3"/>
  <c r="DA3"/>
  <c r="DB3"/>
  <c r="DC3"/>
  <c r="DD3"/>
  <c r="DE3"/>
  <c r="DF3"/>
  <c r="DG3"/>
  <c r="DH3"/>
  <c r="DI3"/>
  <c r="DJ3"/>
  <c r="DK3"/>
  <c r="DL3"/>
  <c r="DM3"/>
  <c r="DN3"/>
  <c r="DO3"/>
  <c r="DP3"/>
  <c r="DQ3"/>
  <c r="DR3"/>
  <c r="DS3"/>
  <c r="DT3"/>
  <c r="DU3"/>
  <c r="DV3"/>
  <c r="Q4"/>
  <c r="R4"/>
  <c r="S4"/>
  <c r="T4"/>
  <c r="U4"/>
  <c r="V4"/>
  <c r="W4"/>
  <c r="X4"/>
  <c r="Y4"/>
  <c r="Z4"/>
  <c r="AA4"/>
  <c r="AB4"/>
  <c r="AC4"/>
  <c r="AD4"/>
  <c r="AE4"/>
  <c r="AF4"/>
  <c r="AG4"/>
  <c r="AH4"/>
  <c r="AI4"/>
  <c r="AJ4"/>
  <c r="AK4"/>
  <c r="AL4"/>
  <c r="AM4"/>
  <c r="AN4"/>
  <c r="AO4"/>
  <c r="AP4"/>
  <c r="AQ4"/>
  <c r="AR4"/>
  <c r="AS4"/>
  <c r="AT4"/>
  <c r="AU4"/>
  <c r="AV4"/>
  <c r="AX4"/>
  <c r="AY4"/>
  <c r="AZ4"/>
  <c r="BA4"/>
  <c r="BB4"/>
  <c r="BC4"/>
  <c r="BD4"/>
  <c r="BE4"/>
  <c r="BF4"/>
  <c r="BG4"/>
  <c r="BH4"/>
  <c r="BI4"/>
  <c r="BK4"/>
  <c r="BL4"/>
  <c r="BM4"/>
  <c r="BN4"/>
  <c r="BO4"/>
  <c r="BP4"/>
  <c r="BQ4"/>
  <c r="BR4"/>
  <c r="BS4"/>
  <c r="BT4"/>
  <c r="BU4"/>
  <c r="BV4"/>
  <c r="BW4"/>
  <c r="BX4"/>
  <c r="BY4"/>
  <c r="BZ4"/>
  <c r="CA4"/>
  <c r="CB4"/>
  <c r="CC4"/>
  <c r="CD4"/>
  <c r="CE4"/>
  <c r="CF4"/>
  <c r="CG4"/>
  <c r="CH4"/>
  <c r="CI4"/>
  <c r="B5" s="1"/>
  <c r="CJ4"/>
  <c r="CK4"/>
  <c r="CL4"/>
  <c r="CM4"/>
  <c r="CQ4"/>
  <c r="CS4"/>
  <c r="CT4"/>
  <c r="CU4"/>
  <c r="CV4"/>
  <c r="CW4"/>
  <c r="CX4"/>
  <c r="CY4"/>
  <c r="CZ4"/>
  <c r="DA4"/>
  <c r="DB4"/>
  <c r="DC4"/>
  <c r="DD4"/>
  <c r="DE4"/>
  <c r="DF4"/>
  <c r="DG4"/>
  <c r="DH4"/>
  <c r="DI4"/>
  <c r="DJ4"/>
  <c r="DK4"/>
  <c r="DL4"/>
  <c r="DM4"/>
  <c r="DN4"/>
  <c r="DO4"/>
  <c r="DP4"/>
  <c r="DQ4"/>
  <c r="DR4"/>
  <c r="DS4"/>
  <c r="DT4"/>
  <c r="DU4"/>
  <c r="DV4"/>
  <c r="Q5"/>
  <c r="R5"/>
  <c r="S5"/>
  <c r="T5"/>
  <c r="U5"/>
  <c r="V5"/>
  <c r="W5"/>
  <c r="X5"/>
  <c r="Y5"/>
  <c r="Z5"/>
  <c r="AA5"/>
  <c r="AB5"/>
  <c r="AC5"/>
  <c r="AD5"/>
  <c r="AE5"/>
  <c r="AF5"/>
  <c r="AG5"/>
  <c r="AH5"/>
  <c r="AI5"/>
  <c r="AJ5"/>
  <c r="AK5"/>
  <c r="AL5"/>
  <c r="AM5"/>
  <c r="AN5"/>
  <c r="AO5"/>
  <c r="AP5"/>
  <c r="AQ5"/>
  <c r="AR5"/>
  <c r="AS5"/>
  <c r="AT5"/>
  <c r="AU5"/>
  <c r="AV5"/>
  <c r="AX5"/>
  <c r="AY5"/>
  <c r="AZ5"/>
  <c r="BA5"/>
  <c r="BB5"/>
  <c r="BC5"/>
  <c r="BD5"/>
  <c r="BE5"/>
  <c r="BF5"/>
  <c r="BG5"/>
  <c r="BH5"/>
  <c r="BI5"/>
  <c r="BK5"/>
  <c r="BL5"/>
  <c r="BM5"/>
  <c r="BN5"/>
  <c r="BO5"/>
  <c r="BP5"/>
  <c r="BQ5"/>
  <c r="BR5"/>
  <c r="BS5"/>
  <c r="BT5"/>
  <c r="BU5"/>
  <c r="BV5"/>
  <c r="BW5"/>
  <c r="BX5"/>
  <c r="BY5"/>
  <c r="BZ5"/>
  <c r="CA5"/>
  <c r="CB5"/>
  <c r="CC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P4"/>
  <c r="P2"/>
  <c r="P3"/>
  <c r="P5"/>
  <c r="DU154" l="1"/>
  <c r="DU155" s="1"/>
  <c r="DU156" s="1"/>
  <c r="DE154"/>
  <c r="DE155" s="1"/>
  <c r="DE156" s="1"/>
  <c r="CD154"/>
  <c r="CC154"/>
  <c r="CZ159"/>
  <c r="CZ160" s="1"/>
  <c r="DN154"/>
  <c r="DN158" s="1"/>
  <c r="CX154"/>
  <c r="CH154"/>
  <c r="CH158" s="1"/>
  <c r="I1" i="30"/>
  <c r="I9" s="1"/>
  <c r="DM154" i="3"/>
  <c r="DM158" s="1"/>
  <c r="CW154"/>
  <c r="CW158" s="1"/>
  <c r="CG154"/>
  <c r="CG158" s="1"/>
  <c r="DU159"/>
  <c r="DU160" s="1"/>
  <c r="DE159"/>
  <c r="DE160" s="1"/>
  <c r="CO159"/>
  <c r="CO160" s="1"/>
  <c r="DO154"/>
  <c r="DO158" s="1"/>
  <c r="CY154"/>
  <c r="CY158" s="1"/>
  <c r="CI154"/>
  <c r="H1" i="30"/>
  <c r="H9" s="1"/>
  <c r="DP154" i="3"/>
  <c r="CJ154"/>
  <c r="DG154"/>
  <c r="CQ154"/>
  <c r="DV154"/>
  <c r="DV158" s="1"/>
  <c r="DF154"/>
  <c r="DF158" s="1"/>
  <c r="CP154"/>
  <c r="DH154"/>
  <c r="CR154"/>
  <c r="CR158" s="1"/>
  <c r="DU158"/>
  <c r="DE158"/>
  <c r="CO158"/>
  <c r="DQ154"/>
  <c r="DI154"/>
  <c r="DA154"/>
  <c r="CS154"/>
  <c r="CK154"/>
  <c r="CX158"/>
  <c r="CP158"/>
  <c r="DR154"/>
  <c r="DJ154"/>
  <c r="DB154"/>
  <c r="CT154"/>
  <c r="CL154"/>
  <c r="DG158"/>
  <c r="CI158"/>
  <c r="DS154"/>
  <c r="DK154"/>
  <c r="DC154"/>
  <c r="CU154"/>
  <c r="CM154"/>
  <c r="CE154"/>
  <c r="CZ158"/>
  <c r="CJ158"/>
  <c r="DT154"/>
  <c r="DL154"/>
  <c r="DD154"/>
  <c r="CV154"/>
  <c r="CN154"/>
  <c r="CF154"/>
  <c r="I1" i="7"/>
  <c r="I1" i="5"/>
  <c r="H1" i="16"/>
  <c r="I1"/>
  <c r="I1" i="18"/>
  <c r="H1"/>
  <c r="H1" i="5"/>
  <c r="DL124" i="27"/>
  <c r="CA124"/>
  <c r="DD132"/>
  <c r="BW135"/>
  <c r="CN135"/>
  <c r="DO131"/>
  <c r="DF135"/>
  <c r="CQ106"/>
  <c r="DC135"/>
  <c r="BW133"/>
  <c r="CC125"/>
  <c r="DG107"/>
  <c r="CK110"/>
  <c r="CR136"/>
  <c r="CS133"/>
  <c r="BY134"/>
  <c r="I134" s="1"/>
  <c r="CK127"/>
  <c r="CM115"/>
  <c r="CC106"/>
  <c r="CI133"/>
  <c r="DA110"/>
  <c r="CH134"/>
  <c r="CO127"/>
  <c r="DE115"/>
  <c r="CS125"/>
  <c r="CZ126"/>
  <c r="BS135"/>
  <c r="CT128"/>
  <c r="DL120"/>
  <c r="CR137"/>
  <c r="CE136"/>
  <c r="DA129"/>
  <c r="BS128"/>
  <c r="CY120"/>
  <c r="CS137"/>
  <c r="CF136"/>
  <c r="CO135"/>
  <c r="DE132"/>
  <c r="DB129"/>
  <c r="CF128"/>
  <c r="BU127"/>
  <c r="CE124"/>
  <c r="CZ120"/>
  <c r="CS115"/>
  <c r="DB137"/>
  <c r="CO136"/>
  <c r="CY135"/>
  <c r="DO134"/>
  <c r="DI132"/>
  <c r="DO129"/>
  <c r="CI128"/>
  <c r="BV127"/>
  <c r="DK124"/>
  <c r="DK120"/>
  <c r="CT115"/>
  <c r="DG106"/>
  <c r="DA136"/>
  <c r="BU132"/>
  <c r="BV121"/>
  <c r="DH128"/>
  <c r="CP127"/>
  <c r="DK136"/>
  <c r="BU136"/>
  <c r="CL135"/>
  <c r="DC133"/>
  <c r="CE132"/>
  <c r="DI128"/>
  <c r="CT127"/>
  <c r="DG125"/>
  <c r="DJ123"/>
  <c r="CI120"/>
  <c r="DO110"/>
  <c r="DC137"/>
  <c r="CU128"/>
  <c r="BU120"/>
  <c r="DB136"/>
  <c r="DG135"/>
  <c r="BZ135"/>
  <c r="BV132"/>
  <c r="DF121"/>
  <c r="BV120"/>
  <c r="DL136"/>
  <c r="BV136"/>
  <c r="CM135"/>
  <c r="DO133"/>
  <c r="CU132"/>
  <c r="CQ129"/>
  <c r="DL127"/>
  <c r="CY126"/>
  <c r="BX124"/>
  <c r="CL120"/>
  <c r="CH111"/>
  <c r="CV122"/>
  <c r="DF133"/>
  <c r="CJ133"/>
  <c r="DF130"/>
  <c r="DH125"/>
  <c r="CH125"/>
  <c r="DF122"/>
  <c r="DB110"/>
  <c r="DH106"/>
  <c r="DM136"/>
  <c r="BW136"/>
  <c r="CK133"/>
  <c r="DI125"/>
  <c r="BS125"/>
  <c r="BZ122"/>
  <c r="DA120"/>
  <c r="BW120"/>
  <c r="DC110"/>
  <c r="DI106"/>
  <c r="DP136"/>
  <c r="CJ136"/>
  <c r="DH133"/>
  <c r="CB133"/>
  <c r="CP130"/>
  <c r="CJ125"/>
  <c r="CB110"/>
  <c r="CJ106"/>
  <c r="DN137"/>
  <c r="BV137"/>
  <c r="DE136"/>
  <c r="CU136"/>
  <c r="CK136"/>
  <c r="BY136"/>
  <c r="DJ135"/>
  <c r="CQ135"/>
  <c r="CA135"/>
  <c r="CI134"/>
  <c r="DI133"/>
  <c r="CY133"/>
  <c r="CM133"/>
  <c r="CC133"/>
  <c r="BS133"/>
  <c r="CF132"/>
  <c r="DP130"/>
  <c r="CQ130"/>
  <c r="DP129"/>
  <c r="DP128"/>
  <c r="DB128"/>
  <c r="CL128"/>
  <c r="BX128"/>
  <c r="DB127"/>
  <c r="BW127"/>
  <c r="DO125"/>
  <c r="CY125"/>
  <c r="CK125"/>
  <c r="BY125"/>
  <c r="CR124"/>
  <c r="DK122"/>
  <c r="CB122"/>
  <c r="BY121"/>
  <c r="DC120"/>
  <c r="CQ120"/>
  <c r="CC120"/>
  <c r="DF115"/>
  <c r="DC111"/>
  <c r="DG110"/>
  <c r="CS110"/>
  <c r="CE110"/>
  <c r="DK106"/>
  <c r="CY106"/>
  <c r="CK106"/>
  <c r="CC130"/>
  <c r="CT133"/>
  <c r="BZ133"/>
  <c r="CT125"/>
  <c r="CL110"/>
  <c r="CT106"/>
  <c r="CS136"/>
  <c r="CU133"/>
  <c r="DG130"/>
  <c r="DL128"/>
  <c r="CV128"/>
  <c r="BV128"/>
  <c r="CW125"/>
  <c r="DG122"/>
  <c r="CM120"/>
  <c r="CQ110"/>
  <c r="DD136"/>
  <c r="BX136"/>
  <c r="I136" s="1"/>
  <c r="CL133"/>
  <c r="DO130"/>
  <c r="DO128"/>
  <c r="CY128"/>
  <c r="BW128"/>
  <c r="DN125"/>
  <c r="CB120"/>
  <c r="CR110"/>
  <c r="DO137"/>
  <c r="BW137"/>
  <c r="DH136"/>
  <c r="CV136"/>
  <c r="CL136"/>
  <c r="CB136"/>
  <c r="DK135"/>
  <c r="CV135"/>
  <c r="CD135"/>
  <c r="CR134"/>
  <c r="DJ133"/>
  <c r="CZ133"/>
  <c r="CP133"/>
  <c r="CD133"/>
  <c r="BT133"/>
  <c r="CG132"/>
  <c r="CF131"/>
  <c r="CR130"/>
  <c r="BS130"/>
  <c r="CB129"/>
  <c r="DC128"/>
  <c r="CM128"/>
  <c r="CA128"/>
  <c r="DC127"/>
  <c r="BX127"/>
  <c r="DP125"/>
  <c r="DB125"/>
  <c r="CL125"/>
  <c r="BZ125"/>
  <c r="CS124"/>
  <c r="CC123"/>
  <c r="CN122"/>
  <c r="CK121"/>
  <c r="DH120"/>
  <c r="CR120"/>
  <c r="CD120"/>
  <c r="DI115"/>
  <c r="BX115"/>
  <c r="DH110"/>
  <c r="CT110"/>
  <c r="CH110"/>
  <c r="DP106"/>
  <c r="CZ106"/>
  <c r="CL106"/>
  <c r="DE130"/>
  <c r="DP133"/>
  <c r="BY122"/>
  <c r="DP110"/>
  <c r="CG136"/>
  <c r="DG133"/>
  <c r="CA133"/>
  <c r="CH130"/>
  <c r="CI125"/>
  <c r="DO120"/>
  <c r="CE106"/>
  <c r="CX133"/>
  <c r="CX125"/>
  <c r="BV125"/>
  <c r="DH122"/>
  <c r="DB120"/>
  <c r="DB111"/>
  <c r="DJ106"/>
  <c r="CH137"/>
  <c r="DI136"/>
  <c r="CW136"/>
  <c r="CM136"/>
  <c r="CC136"/>
  <c r="DM135"/>
  <c r="CW135"/>
  <c r="CE135"/>
  <c r="DD134"/>
  <c r="DK133"/>
  <c r="DA133"/>
  <c r="CQ133"/>
  <c r="CE133"/>
  <c r="BU133"/>
  <c r="CS132"/>
  <c r="CP131"/>
  <c r="CS130"/>
  <c r="BT130"/>
  <c r="CC129"/>
  <c r="DD128"/>
  <c r="CR128"/>
  <c r="CB128"/>
  <c r="DD127"/>
  <c r="CE127"/>
  <c r="CG126"/>
  <c r="DE125"/>
  <c r="CO125"/>
  <c r="CA125"/>
  <c r="CT124"/>
  <c r="CO123"/>
  <c r="CO122"/>
  <c r="CQ121"/>
  <c r="DI120"/>
  <c r="CS120"/>
  <c r="CE120"/>
  <c r="BS120"/>
  <c r="BY115"/>
  <c r="DK110"/>
  <c r="CU110"/>
  <c r="CI110"/>
  <c r="CN107"/>
  <c r="DA106"/>
  <c r="CM106"/>
  <c r="CG130"/>
  <c r="CD106"/>
  <c r="DC136"/>
  <c r="CJ128"/>
  <c r="CU106"/>
  <c r="CT136"/>
  <c r="CK128"/>
  <c r="CA122"/>
  <c r="CN120"/>
  <c r="DF110"/>
  <c r="CV106"/>
  <c r="CI137"/>
  <c r="DJ136"/>
  <c r="CZ136"/>
  <c r="CN136"/>
  <c r="CD136"/>
  <c r="BT136"/>
  <c r="CX135"/>
  <c r="DE134"/>
  <c r="DN133"/>
  <c r="DB133"/>
  <c r="CR133"/>
  <c r="CH133"/>
  <c r="BV133"/>
  <c r="CQ131"/>
  <c r="DA130"/>
  <c r="CB130"/>
  <c r="CM129"/>
  <c r="DG128"/>
  <c r="CS128"/>
  <c r="CC128"/>
  <c r="DE127"/>
  <c r="CM126"/>
  <c r="DF125"/>
  <c r="CR125"/>
  <c r="DI123"/>
  <c r="CU122"/>
  <c r="DE121"/>
  <c r="DJ120"/>
  <c r="CV120"/>
  <c r="CF120"/>
  <c r="BT120"/>
  <c r="DN110"/>
  <c r="CX110"/>
  <c r="CT107"/>
  <c r="DD106"/>
  <c r="CN106"/>
  <c r="DN134"/>
  <c r="CB111"/>
  <c r="CJ111"/>
  <c r="CR111"/>
  <c r="CZ111"/>
  <c r="DH111"/>
  <c r="DP111"/>
  <c r="CI111"/>
  <c r="CQ111"/>
  <c r="CY111"/>
  <c r="DG111"/>
  <c r="DO111"/>
  <c r="CD111"/>
  <c r="CN111"/>
  <c r="CX111"/>
  <c r="DJ111"/>
  <c r="CC111"/>
  <c r="CM111"/>
  <c r="CW111"/>
  <c r="DI111"/>
  <c r="CL111"/>
  <c r="CV111"/>
  <c r="DF111"/>
  <c r="CG111"/>
  <c r="DA111"/>
  <c r="DN111"/>
  <c r="CT111"/>
  <c r="DD111"/>
  <c r="CF111"/>
  <c r="CU111"/>
  <c r="DM111"/>
  <c r="CE111"/>
  <c r="DL111"/>
  <c r="CO111"/>
  <c r="CS111"/>
  <c r="DK111"/>
  <c r="CP111"/>
  <c r="DE111"/>
  <c r="CC107"/>
  <c r="CK107"/>
  <c r="CS107"/>
  <c r="DA107"/>
  <c r="DI107"/>
  <c r="CB107"/>
  <c r="CJ107"/>
  <c r="CR107"/>
  <c r="CZ107"/>
  <c r="DH107"/>
  <c r="DP107"/>
  <c r="CG107"/>
  <c r="CQ107"/>
  <c r="DC107"/>
  <c r="DM107"/>
  <c r="CF107"/>
  <c r="CP107"/>
  <c r="DB107"/>
  <c r="DL107"/>
  <c r="CE107"/>
  <c r="CO107"/>
  <c r="CY107"/>
  <c r="DK107"/>
  <c r="CM107"/>
  <c r="DE107"/>
  <c r="DJ107"/>
  <c r="CL107"/>
  <c r="DD107"/>
  <c r="CI107"/>
  <c r="CX107"/>
  <c r="CU107"/>
  <c r="CH107"/>
  <c r="CW107"/>
  <c r="DO107"/>
  <c r="CD107"/>
  <c r="CV107"/>
  <c r="DN107"/>
  <c r="AV131"/>
  <c r="BV131"/>
  <c r="CD131"/>
  <c r="CL131"/>
  <c r="CT131"/>
  <c r="DB131"/>
  <c r="DJ131"/>
  <c r="BU131"/>
  <c r="CC131"/>
  <c r="CK131"/>
  <c r="CS131"/>
  <c r="DA131"/>
  <c r="DI131"/>
  <c r="BT131"/>
  <c r="CB131"/>
  <c r="CJ131"/>
  <c r="CR131"/>
  <c r="CZ131"/>
  <c r="DH131"/>
  <c r="DP131"/>
  <c r="CA131"/>
  <c r="CO131"/>
  <c r="DC131"/>
  <c r="DN131"/>
  <c r="BY131"/>
  <c r="CX131"/>
  <c r="CG131"/>
  <c r="BZ131"/>
  <c r="CN131"/>
  <c r="CY131"/>
  <c r="DM131"/>
  <c r="CM131"/>
  <c r="DL131"/>
  <c r="BS131"/>
  <c r="DF131"/>
  <c r="BX131"/>
  <c r="CI131"/>
  <c r="CW131"/>
  <c r="DK131"/>
  <c r="BW131"/>
  <c r="CH131"/>
  <c r="CV131"/>
  <c r="DG131"/>
  <c r="CU131"/>
  <c r="AV123"/>
  <c r="BT123"/>
  <c r="CB123"/>
  <c r="CJ123"/>
  <c r="CR123"/>
  <c r="CZ123"/>
  <c r="DH123"/>
  <c r="DP123"/>
  <c r="BS123"/>
  <c r="CA123"/>
  <c r="CI123"/>
  <c r="CQ123"/>
  <c r="CY123"/>
  <c r="DG123"/>
  <c r="DO123"/>
  <c r="BZ123"/>
  <c r="CL123"/>
  <c r="CV123"/>
  <c r="DF123"/>
  <c r="BY123"/>
  <c r="CK123"/>
  <c r="CU123"/>
  <c r="DE123"/>
  <c r="BX123"/>
  <c r="CH123"/>
  <c r="CT123"/>
  <c r="DD123"/>
  <c r="DN123"/>
  <c r="BV123"/>
  <c r="CN123"/>
  <c r="DC123"/>
  <c r="DA123"/>
  <c r="CD123"/>
  <c r="BU123"/>
  <c r="CM123"/>
  <c r="DB123"/>
  <c r="CG123"/>
  <c r="DK123"/>
  <c r="CF123"/>
  <c r="CX123"/>
  <c r="DM123"/>
  <c r="CE123"/>
  <c r="CW123"/>
  <c r="DL123"/>
  <c r="CS123"/>
  <c r="DD131"/>
  <c r="AZ134"/>
  <c r="BW134"/>
  <c r="CE134"/>
  <c r="CM134"/>
  <c r="CU134"/>
  <c r="DC134"/>
  <c r="DK134"/>
  <c r="BV134"/>
  <c r="CD134"/>
  <c r="CL134"/>
  <c r="CT134"/>
  <c r="DB134"/>
  <c r="DJ134"/>
  <c r="BU134"/>
  <c r="CG134"/>
  <c r="CQ134"/>
  <c r="DA134"/>
  <c r="DM134"/>
  <c r="BS134"/>
  <c r="CO134"/>
  <c r="DI134"/>
  <c r="CJ134"/>
  <c r="BT134"/>
  <c r="CF134"/>
  <c r="CP134"/>
  <c r="CZ134"/>
  <c r="DL134"/>
  <c r="CC134"/>
  <c r="CY134"/>
  <c r="BZ134"/>
  <c r="CV134"/>
  <c r="DP134"/>
  <c r="CB134"/>
  <c r="CN134"/>
  <c r="CX134"/>
  <c r="DH134"/>
  <c r="CA134"/>
  <c r="CK134"/>
  <c r="CW134"/>
  <c r="DG134"/>
  <c r="DF134"/>
  <c r="AZ126"/>
  <c r="BV126"/>
  <c r="CD126"/>
  <c r="CL126"/>
  <c r="CT126"/>
  <c r="DB126"/>
  <c r="DJ126"/>
  <c r="BU126"/>
  <c r="CC126"/>
  <c r="CK126"/>
  <c r="CS126"/>
  <c r="DA126"/>
  <c r="DI126"/>
  <c r="BZ126"/>
  <c r="CJ126"/>
  <c r="CV126"/>
  <c r="DF126"/>
  <c r="DP126"/>
  <c r="BY126"/>
  <c r="CI126"/>
  <c r="CU126"/>
  <c r="DE126"/>
  <c r="DO126"/>
  <c r="BX126"/>
  <c r="CH126"/>
  <c r="CR126"/>
  <c r="DD126"/>
  <c r="DN126"/>
  <c r="CF126"/>
  <c r="CX126"/>
  <c r="DM126"/>
  <c r="CQ126"/>
  <c r="CN126"/>
  <c r="CE126"/>
  <c r="CW126"/>
  <c r="DL126"/>
  <c r="CB126"/>
  <c r="DK126"/>
  <c r="CA126"/>
  <c r="CP126"/>
  <c r="DH126"/>
  <c r="BW126"/>
  <c r="CO126"/>
  <c r="DG126"/>
  <c r="BT126"/>
  <c r="DC126"/>
  <c r="CS134"/>
  <c r="DE131"/>
  <c r="BW123"/>
  <c r="AU132"/>
  <c r="BT132"/>
  <c r="CB132"/>
  <c r="CJ132"/>
  <c r="CR132"/>
  <c r="CZ132"/>
  <c r="DH132"/>
  <c r="DP132"/>
  <c r="BS132"/>
  <c r="CA132"/>
  <c r="CI132"/>
  <c r="CQ132"/>
  <c r="CY132"/>
  <c r="DG132"/>
  <c r="DO132"/>
  <c r="BZ132"/>
  <c r="CH132"/>
  <c r="CP132"/>
  <c r="CX132"/>
  <c r="DF132"/>
  <c r="DN132"/>
  <c r="BB124"/>
  <c r="BZ124"/>
  <c r="CH124"/>
  <c r="CP124"/>
  <c r="CX124"/>
  <c r="DF124"/>
  <c r="DN124"/>
  <c r="BY124"/>
  <c r="CG124"/>
  <c r="CO124"/>
  <c r="CW124"/>
  <c r="DE124"/>
  <c r="DM124"/>
  <c r="BT124"/>
  <c r="CD124"/>
  <c r="CN124"/>
  <c r="CZ124"/>
  <c r="DJ124"/>
  <c r="BS124"/>
  <c r="CC124"/>
  <c r="CM124"/>
  <c r="CY124"/>
  <c r="DI124"/>
  <c r="CB124"/>
  <c r="CL124"/>
  <c r="CV124"/>
  <c r="DH124"/>
  <c r="BF115"/>
  <c r="BT115"/>
  <c r="CB115"/>
  <c r="CJ115"/>
  <c r="CR115"/>
  <c r="CZ115"/>
  <c r="DH115"/>
  <c r="DP115"/>
  <c r="BS115"/>
  <c r="CA115"/>
  <c r="CI115"/>
  <c r="CQ115"/>
  <c r="CY115"/>
  <c r="DG115"/>
  <c r="DO115"/>
  <c r="BV115"/>
  <c r="CF115"/>
  <c r="CP115"/>
  <c r="DB115"/>
  <c r="DL115"/>
  <c r="BU115"/>
  <c r="CE115"/>
  <c r="CO115"/>
  <c r="DA115"/>
  <c r="DK115"/>
  <c r="CD115"/>
  <c r="CN115"/>
  <c r="CX115"/>
  <c r="DJ115"/>
  <c r="AZ135"/>
  <c r="BU135"/>
  <c r="CC135"/>
  <c r="CK135"/>
  <c r="CS135"/>
  <c r="DA135"/>
  <c r="DI135"/>
  <c r="BT135"/>
  <c r="CB135"/>
  <c r="CJ135"/>
  <c r="CR135"/>
  <c r="CZ135"/>
  <c r="DH135"/>
  <c r="DP135"/>
  <c r="AY127"/>
  <c r="BT127"/>
  <c r="CB127"/>
  <c r="CJ127"/>
  <c r="CR127"/>
  <c r="CZ127"/>
  <c r="DH127"/>
  <c r="DP127"/>
  <c r="BS127"/>
  <c r="CA127"/>
  <c r="CI127"/>
  <c r="CQ127"/>
  <c r="CY127"/>
  <c r="DG127"/>
  <c r="DO127"/>
  <c r="CD127"/>
  <c r="CN127"/>
  <c r="CX127"/>
  <c r="DJ127"/>
  <c r="CC127"/>
  <c r="CM127"/>
  <c r="CW127"/>
  <c r="DI127"/>
  <c r="BZ127"/>
  <c r="CL127"/>
  <c r="CV127"/>
  <c r="DF127"/>
  <c r="DP137"/>
  <c r="CJ137"/>
  <c r="CR129"/>
  <c r="BZ121"/>
  <c r="DG137"/>
  <c r="CU137"/>
  <c r="CK137"/>
  <c r="CA137"/>
  <c r="DJ132"/>
  <c r="CV132"/>
  <c r="CK132"/>
  <c r="BW132"/>
  <c r="DG129"/>
  <c r="CS129"/>
  <c r="CE129"/>
  <c r="DO124"/>
  <c r="CU124"/>
  <c r="CF124"/>
  <c r="DM121"/>
  <c r="CS121"/>
  <c r="CA121"/>
  <c r="DM115"/>
  <c r="CU115"/>
  <c r="CC115"/>
  <c r="DH137"/>
  <c r="CX137"/>
  <c r="CL137"/>
  <c r="CB137"/>
  <c r="DL135"/>
  <c r="DB135"/>
  <c r="CP135"/>
  <c r="CF135"/>
  <c r="BV135"/>
  <c r="DK132"/>
  <c r="CW132"/>
  <c r="CL132"/>
  <c r="BX132"/>
  <c r="DH130"/>
  <c r="CW130"/>
  <c r="CI130"/>
  <c r="DH129"/>
  <c r="CT129"/>
  <c r="CI129"/>
  <c r="BS129"/>
  <c r="DK127"/>
  <c r="CS127"/>
  <c r="BY127"/>
  <c r="DP124"/>
  <c r="DA124"/>
  <c r="CI124"/>
  <c r="DO122"/>
  <c r="CW122"/>
  <c r="DN121"/>
  <c r="CT121"/>
  <c r="DN115"/>
  <c r="CV115"/>
  <c r="CG115"/>
  <c r="BG121"/>
  <c r="BX121"/>
  <c r="CF121"/>
  <c r="CN121"/>
  <c r="CV121"/>
  <c r="DD121"/>
  <c r="DL121"/>
  <c r="BW121"/>
  <c r="CE121"/>
  <c r="CM121"/>
  <c r="CU121"/>
  <c r="DC121"/>
  <c r="DK121"/>
  <c r="BT121"/>
  <c r="CD121"/>
  <c r="CP121"/>
  <c r="CZ121"/>
  <c r="DJ121"/>
  <c r="BS121"/>
  <c r="CC121"/>
  <c r="CO121"/>
  <c r="CY121"/>
  <c r="DI121"/>
  <c r="CB121"/>
  <c r="CL121"/>
  <c r="CX121"/>
  <c r="DH121"/>
  <c r="BK130"/>
  <c r="BX130"/>
  <c r="CF130"/>
  <c r="CN130"/>
  <c r="CV130"/>
  <c r="DD130"/>
  <c r="DL130"/>
  <c r="BW130"/>
  <c r="CE130"/>
  <c r="CM130"/>
  <c r="CU130"/>
  <c r="DC130"/>
  <c r="DK130"/>
  <c r="BV130"/>
  <c r="CD130"/>
  <c r="CL130"/>
  <c r="CT130"/>
  <c r="DB130"/>
  <c r="DJ130"/>
  <c r="AU122"/>
  <c r="BV122"/>
  <c r="CD122"/>
  <c r="CL122"/>
  <c r="CT122"/>
  <c r="DB122"/>
  <c r="DJ122"/>
  <c r="BU122"/>
  <c r="CC122"/>
  <c r="CK122"/>
  <c r="CS122"/>
  <c r="DA122"/>
  <c r="DI122"/>
  <c r="BX122"/>
  <c r="CH122"/>
  <c r="CR122"/>
  <c r="DD122"/>
  <c r="DN122"/>
  <c r="BW122"/>
  <c r="CG122"/>
  <c r="CQ122"/>
  <c r="DC122"/>
  <c r="DM122"/>
  <c r="BT122"/>
  <c r="CF122"/>
  <c r="CP122"/>
  <c r="CZ122"/>
  <c r="DL122"/>
  <c r="CT137"/>
  <c r="CD129"/>
  <c r="DG121"/>
  <c r="CM137"/>
  <c r="DL132"/>
  <c r="CM132"/>
  <c r="DI130"/>
  <c r="CJ130"/>
  <c r="DI129"/>
  <c r="CJ129"/>
  <c r="DB124"/>
  <c r="BU124"/>
  <c r="CX122"/>
  <c r="CI122"/>
  <c r="CW121"/>
  <c r="CH121"/>
  <c r="CH115"/>
  <c r="DJ137"/>
  <c r="CZ137"/>
  <c r="CP137"/>
  <c r="CD137"/>
  <c r="DN135"/>
  <c r="DD135"/>
  <c r="CT135"/>
  <c r="CH135"/>
  <c r="BX135"/>
  <c r="DM132"/>
  <c r="DB132"/>
  <c r="CN132"/>
  <c r="CC132"/>
  <c r="DM130"/>
  <c r="CY130"/>
  <c r="CK130"/>
  <c r="BZ130"/>
  <c r="DJ129"/>
  <c r="CY129"/>
  <c r="CK129"/>
  <c r="DM127"/>
  <c r="CU127"/>
  <c r="CF127"/>
  <c r="DC124"/>
  <c r="CK124"/>
  <c r="BV124"/>
  <c r="CY122"/>
  <c r="CJ122"/>
  <c r="DP121"/>
  <c r="DA121"/>
  <c r="CI121"/>
  <c r="DC115"/>
  <c r="CK115"/>
  <c r="AX137"/>
  <c r="BY137"/>
  <c r="CG137"/>
  <c r="CO137"/>
  <c r="CW137"/>
  <c r="DE137"/>
  <c r="DM137"/>
  <c r="BX137"/>
  <c r="CF137"/>
  <c r="CN137"/>
  <c r="CV137"/>
  <c r="DD137"/>
  <c r="DL137"/>
  <c r="AZ129"/>
  <c r="BX129"/>
  <c r="BW129"/>
  <c r="BZ129"/>
  <c r="CH129"/>
  <c r="CP129"/>
  <c r="CX129"/>
  <c r="DF129"/>
  <c r="DN129"/>
  <c r="BY129"/>
  <c r="CG129"/>
  <c r="CO129"/>
  <c r="CW129"/>
  <c r="DE129"/>
  <c r="DM129"/>
  <c r="BV129"/>
  <c r="CF129"/>
  <c r="CN129"/>
  <c r="CV129"/>
  <c r="DD129"/>
  <c r="DL129"/>
  <c r="DF137"/>
  <c r="BZ137"/>
  <c r="DC129"/>
  <c r="CR121"/>
  <c r="DI137"/>
  <c r="CY137"/>
  <c r="CC137"/>
  <c r="BS137"/>
  <c r="DA132"/>
  <c r="BY132"/>
  <c r="CX130"/>
  <c r="BY130"/>
  <c r="CU129"/>
  <c r="BT129"/>
  <c r="CJ124"/>
  <c r="DP122"/>
  <c r="DO121"/>
  <c r="CW115"/>
  <c r="DK137"/>
  <c r="DA137"/>
  <c r="CQ137"/>
  <c r="CE137"/>
  <c r="BU137"/>
  <c r="DO135"/>
  <c r="DE135"/>
  <c r="CU135"/>
  <c r="CI135"/>
  <c r="BY135"/>
  <c r="DC132"/>
  <c r="CO132"/>
  <c r="CD132"/>
  <c r="DN130"/>
  <c r="CZ130"/>
  <c r="CO130"/>
  <c r="CA130"/>
  <c r="DK129"/>
  <c r="CZ129"/>
  <c r="CL129"/>
  <c r="CA129"/>
  <c r="DN127"/>
  <c r="DA127"/>
  <c r="CG127"/>
  <c r="DD124"/>
  <c r="CQ124"/>
  <c r="BW124"/>
  <c r="DE122"/>
  <c r="CM122"/>
  <c r="BS122"/>
  <c r="DB121"/>
  <c r="CJ121"/>
  <c r="BU121"/>
  <c r="DD115"/>
  <c r="CL115"/>
  <c r="BW115"/>
  <c r="CG110"/>
  <c r="CO110"/>
  <c r="CW110"/>
  <c r="DE110"/>
  <c r="DM110"/>
  <c r="CF110"/>
  <c r="CN110"/>
  <c r="CV110"/>
  <c r="DD110"/>
  <c r="DL110"/>
  <c r="CH106"/>
  <c r="CP106"/>
  <c r="CX106"/>
  <c r="DF106"/>
  <c r="DN106"/>
  <c r="CG106"/>
  <c r="CO106"/>
  <c r="CW106"/>
  <c r="DE106"/>
  <c r="DM106"/>
  <c r="AV125"/>
  <c r="BX125"/>
  <c r="CF125"/>
  <c r="CN125"/>
  <c r="CV125"/>
  <c r="DD125"/>
  <c r="DL125"/>
  <c r="BW125"/>
  <c r="CE125"/>
  <c r="CM125"/>
  <c r="CU125"/>
  <c r="DC125"/>
  <c r="DK125"/>
  <c r="DN136"/>
  <c r="DF136"/>
  <c r="CX136"/>
  <c r="CP136"/>
  <c r="CH136"/>
  <c r="BZ136"/>
  <c r="DL133"/>
  <c r="DD133"/>
  <c r="CV133"/>
  <c r="CN133"/>
  <c r="CF133"/>
  <c r="BX133"/>
  <c r="DJ128"/>
  <c r="CZ128"/>
  <c r="CN128"/>
  <c r="CD128"/>
  <c r="DJ125"/>
  <c r="CZ125"/>
  <c r="CP125"/>
  <c r="CD125"/>
  <c r="BT125"/>
  <c r="DP120"/>
  <c r="DD120"/>
  <c r="CT120"/>
  <c r="CJ120"/>
  <c r="DI110"/>
  <c r="CY110"/>
  <c r="CM110"/>
  <c r="CC110"/>
  <c r="DL106"/>
  <c r="DB106"/>
  <c r="CR106"/>
  <c r="CF106"/>
  <c r="AZ128"/>
  <c r="BZ128"/>
  <c r="CH128"/>
  <c r="CP128"/>
  <c r="CX128"/>
  <c r="DF128"/>
  <c r="DN128"/>
  <c r="BY128"/>
  <c r="CG128"/>
  <c r="CO128"/>
  <c r="CW128"/>
  <c r="DE128"/>
  <c r="DM128"/>
  <c r="AZ120"/>
  <c r="BZ120"/>
  <c r="CH120"/>
  <c r="CP120"/>
  <c r="CX120"/>
  <c r="DF120"/>
  <c r="DN120"/>
  <c r="BY120"/>
  <c r="I120" s="1"/>
  <c r="CG120"/>
  <c r="CO120"/>
  <c r="CW120"/>
  <c r="DE120"/>
  <c r="DM120"/>
  <c r="DO136"/>
  <c r="DG136"/>
  <c r="CY136"/>
  <c r="CQ136"/>
  <c r="CI136"/>
  <c r="CA136"/>
  <c r="BS136"/>
  <c r="DM133"/>
  <c r="DE133"/>
  <c r="CW133"/>
  <c r="CO133"/>
  <c r="CG133"/>
  <c r="BY133"/>
  <c r="DK128"/>
  <c r="DA128"/>
  <c r="CQ128"/>
  <c r="CE128"/>
  <c r="BU128"/>
  <c r="DM125"/>
  <c r="DA125"/>
  <c r="CQ125"/>
  <c r="CG125"/>
  <c r="BU125"/>
  <c r="DG120"/>
  <c r="CU120"/>
  <c r="CK120"/>
  <c r="CA120"/>
  <c r="DJ110"/>
  <c r="CZ110"/>
  <c r="CP110"/>
  <c r="CD110"/>
  <c r="DO106"/>
  <c r="DC106"/>
  <c r="CS106"/>
  <c r="CI106"/>
  <c r="H1" i="34"/>
  <c r="H9" s="1"/>
  <c r="I1"/>
  <c r="I9" s="1"/>
  <c r="BD132" i="27"/>
  <c r="AW120"/>
  <c r="AS123"/>
  <c r="BC136"/>
  <c r="AX123"/>
  <c r="BB136"/>
  <c r="AS131"/>
  <c r="BF131"/>
  <c r="BQ125"/>
  <c r="AV120"/>
  <c r="BH131"/>
  <c r="BP123"/>
  <c r="BA125"/>
  <c r="BJ128"/>
  <c r="BF125"/>
  <c r="BB120"/>
  <c r="BO133"/>
  <c r="BG131"/>
  <c r="BK128"/>
  <c r="AY123"/>
  <c r="BL120"/>
  <c r="BL126"/>
  <c r="AT126"/>
  <c r="BR134"/>
  <c r="BD136"/>
  <c r="BI131"/>
  <c r="AV126"/>
  <c r="AZ123"/>
  <c r="BM120"/>
  <c r="BC134"/>
  <c r="BJ132"/>
  <c r="BR136"/>
  <c r="AX133"/>
  <c r="AT128"/>
  <c r="BE126"/>
  <c r="BI123"/>
  <c r="BR120"/>
  <c r="BD134"/>
  <c r="BE134"/>
  <c r="AY133"/>
  <c r="BR130"/>
  <c r="AU128"/>
  <c r="BJ126"/>
  <c r="BN123"/>
  <c r="AY137"/>
  <c r="BF129"/>
  <c r="AU126"/>
  <c r="BB134"/>
  <c r="BN133"/>
  <c r="BE128"/>
  <c r="BK126"/>
  <c r="BO123"/>
  <c r="AV122"/>
  <c r="AZ133"/>
  <c r="BE136"/>
  <c r="BH125"/>
  <c r="BD122"/>
  <c r="BJ136"/>
  <c r="AT136"/>
  <c r="BG135"/>
  <c r="BJ134"/>
  <c r="AT134"/>
  <c r="BF133"/>
  <c r="BN131"/>
  <c r="AX131"/>
  <c r="AU130"/>
  <c r="BM128"/>
  <c r="AW128"/>
  <c r="BM126"/>
  <c r="AW126"/>
  <c r="BI125"/>
  <c r="AS125"/>
  <c r="BQ123"/>
  <c r="BA123"/>
  <c r="BD120"/>
  <c r="BP133"/>
  <c r="BO127"/>
  <c r="BG125"/>
  <c r="BA133"/>
  <c r="AV128"/>
  <c r="BK136"/>
  <c r="AU136"/>
  <c r="BH135"/>
  <c r="BK134"/>
  <c r="AU134"/>
  <c r="BG133"/>
  <c r="BO131"/>
  <c r="AY131"/>
  <c r="AV130"/>
  <c r="BR128"/>
  <c r="BB128"/>
  <c r="BR126"/>
  <c r="BB126"/>
  <c r="BN125"/>
  <c r="AX125"/>
  <c r="AT124"/>
  <c r="BF123"/>
  <c r="BH121"/>
  <c r="BE120"/>
  <c r="BH127"/>
  <c r="BN127"/>
  <c r="BB122"/>
  <c r="BC122"/>
  <c r="BQ133"/>
  <c r="AT130"/>
  <c r="BL128"/>
  <c r="BC120"/>
  <c r="BL136"/>
  <c r="AV136"/>
  <c r="BL134"/>
  <c r="AV134"/>
  <c r="BH133"/>
  <c r="BP131"/>
  <c r="AZ131"/>
  <c r="BB130"/>
  <c r="BC128"/>
  <c r="BC126"/>
  <c r="BO125"/>
  <c r="AY125"/>
  <c r="BK124"/>
  <c r="BG123"/>
  <c r="BJ120"/>
  <c r="AT120"/>
  <c r="BF135"/>
  <c r="BM136"/>
  <c r="AW136"/>
  <c r="BM134"/>
  <c r="AW134"/>
  <c r="BI133"/>
  <c r="AS133"/>
  <c r="BQ131"/>
  <c r="BA131"/>
  <c r="BL130"/>
  <c r="BD128"/>
  <c r="BD126"/>
  <c r="BP125"/>
  <c r="AZ125"/>
  <c r="BL124"/>
  <c r="BH123"/>
  <c r="BK120"/>
  <c r="AU120"/>
  <c r="BK132"/>
  <c r="BH129"/>
  <c r="BO121"/>
  <c r="BG137"/>
  <c r="BN135"/>
  <c r="AX121"/>
  <c r="BP137"/>
  <c r="BC132"/>
  <c r="BG127"/>
  <c r="BJ124"/>
  <c r="BR122"/>
  <c r="AV137"/>
  <c r="BD137"/>
  <c r="BL137"/>
  <c r="AS137"/>
  <c r="BQ137"/>
  <c r="AU137"/>
  <c r="BC137"/>
  <c r="BK137"/>
  <c r="BI137"/>
  <c r="AT137"/>
  <c r="BB137"/>
  <c r="BJ137"/>
  <c r="BR137"/>
  <c r="AW137"/>
  <c r="BE137"/>
  <c r="BM137"/>
  <c r="BA137"/>
  <c r="AV129"/>
  <c r="BD129"/>
  <c r="BL129"/>
  <c r="AU129"/>
  <c r="BC129"/>
  <c r="BK129"/>
  <c r="BI129"/>
  <c r="AT129"/>
  <c r="BB129"/>
  <c r="BJ129"/>
  <c r="BR129"/>
  <c r="AS129"/>
  <c r="BQ129"/>
  <c r="AW129"/>
  <c r="BE129"/>
  <c r="BM129"/>
  <c r="BA129"/>
  <c r="AV121"/>
  <c r="BD121"/>
  <c r="BL121"/>
  <c r="AU121"/>
  <c r="BC121"/>
  <c r="BK121"/>
  <c r="AS121"/>
  <c r="BQ121"/>
  <c r="AT121"/>
  <c r="BB121"/>
  <c r="BJ121"/>
  <c r="BR121"/>
  <c r="BA121"/>
  <c r="AW121"/>
  <c r="BE121"/>
  <c r="BM121"/>
  <c r="BI121"/>
  <c r="AV135"/>
  <c r="BD135"/>
  <c r="BL135"/>
  <c r="BQ135"/>
  <c r="AU135"/>
  <c r="BC135"/>
  <c r="BK135"/>
  <c r="AS135"/>
  <c r="AT135"/>
  <c r="BB135"/>
  <c r="BJ135"/>
  <c r="BR135"/>
  <c r="BA135"/>
  <c r="AW135"/>
  <c r="BE135"/>
  <c r="BM135"/>
  <c r="BI135"/>
  <c r="AZ130"/>
  <c r="BH130"/>
  <c r="BP130"/>
  <c r="AY130"/>
  <c r="BG130"/>
  <c r="BO130"/>
  <c r="BM130"/>
  <c r="AX130"/>
  <c r="BF130"/>
  <c r="BN130"/>
  <c r="BE130"/>
  <c r="AS130"/>
  <c r="BA130"/>
  <c r="BI130"/>
  <c r="BQ130"/>
  <c r="AW130"/>
  <c r="AZ122"/>
  <c r="BH122"/>
  <c r="BP122"/>
  <c r="AW122"/>
  <c r="AY122"/>
  <c r="BG122"/>
  <c r="BO122"/>
  <c r="BE122"/>
  <c r="AX122"/>
  <c r="BF122"/>
  <c r="BN122"/>
  <c r="AS122"/>
  <c r="BA122"/>
  <c r="BI122"/>
  <c r="BQ122"/>
  <c r="BM122"/>
  <c r="AZ137"/>
  <c r="BG129"/>
  <c r="BN121"/>
  <c r="BR124"/>
  <c r="AT132"/>
  <c r="AV124"/>
  <c r="BP121"/>
  <c r="BH137"/>
  <c r="BO135"/>
  <c r="BR132"/>
  <c r="BC130"/>
  <c r="BO129"/>
  <c r="BJ122"/>
  <c r="AY121"/>
  <c r="AZ132"/>
  <c r="BH132"/>
  <c r="BP132"/>
  <c r="AW132"/>
  <c r="AY132"/>
  <c r="BG132"/>
  <c r="BO132"/>
  <c r="BE132"/>
  <c r="AX132"/>
  <c r="BF132"/>
  <c r="BN132"/>
  <c r="BM132"/>
  <c r="AS132"/>
  <c r="BA132"/>
  <c r="BI132"/>
  <c r="BQ132"/>
  <c r="AZ124"/>
  <c r="BH124"/>
  <c r="BP124"/>
  <c r="AW124"/>
  <c r="AY124"/>
  <c r="BG124"/>
  <c r="BO124"/>
  <c r="BM124"/>
  <c r="AX124"/>
  <c r="BF124"/>
  <c r="BN124"/>
  <c r="AS124"/>
  <c r="BA124"/>
  <c r="BI124"/>
  <c r="BQ124"/>
  <c r="BE124"/>
  <c r="AV115"/>
  <c r="BD115"/>
  <c r="BL115"/>
  <c r="AU115"/>
  <c r="BC115"/>
  <c r="BK115"/>
  <c r="AT115"/>
  <c r="BB115"/>
  <c r="BJ115"/>
  <c r="BR115"/>
  <c r="AY115"/>
  <c r="BG115"/>
  <c r="BO115"/>
  <c r="BA115"/>
  <c r="BQ115"/>
  <c r="AZ115"/>
  <c r="BP115"/>
  <c r="BM115"/>
  <c r="AX115"/>
  <c r="BN115"/>
  <c r="BE115"/>
  <c r="AW115"/>
  <c r="AV127"/>
  <c r="BD127"/>
  <c r="BL127"/>
  <c r="BQ127"/>
  <c r="AU127"/>
  <c r="BC127"/>
  <c r="BK127"/>
  <c r="BA127"/>
  <c r="AT127"/>
  <c r="BB127"/>
  <c r="BJ127"/>
  <c r="BR127"/>
  <c r="AS127"/>
  <c r="AW127"/>
  <c r="BE127"/>
  <c r="BM127"/>
  <c r="BI127"/>
  <c r="BF137"/>
  <c r="AU124"/>
  <c r="BL132"/>
  <c r="BP127"/>
  <c r="BN137"/>
  <c r="BP135"/>
  <c r="AX135"/>
  <c r="AV132"/>
  <c r="BD130"/>
  <c r="BP129"/>
  <c r="AX129"/>
  <c r="AZ127"/>
  <c r="BC124"/>
  <c r="BK122"/>
  <c r="AZ121"/>
  <c r="BH115"/>
  <c r="BN129"/>
  <c r="AX127"/>
  <c r="AS115"/>
  <c r="BO137"/>
  <c r="AY135"/>
  <c r="BB132"/>
  <c r="BJ130"/>
  <c r="AY129"/>
  <c r="BF127"/>
  <c r="BD124"/>
  <c r="BL122"/>
  <c r="AT122"/>
  <c r="BF121"/>
  <c r="BI115"/>
  <c r="BQ136"/>
  <c r="BI136"/>
  <c r="BA136"/>
  <c r="AS136"/>
  <c r="BQ134"/>
  <c r="BI134"/>
  <c r="BA134"/>
  <c r="AS134"/>
  <c r="BM133"/>
  <c r="BE133"/>
  <c r="AW133"/>
  <c r="BM131"/>
  <c r="BE131"/>
  <c r="AW131"/>
  <c r="BQ128"/>
  <c r="BI128"/>
  <c r="BA128"/>
  <c r="AS128"/>
  <c r="BQ126"/>
  <c r="BI126"/>
  <c r="BA126"/>
  <c r="AS126"/>
  <c r="BM125"/>
  <c r="BE125"/>
  <c r="AW125"/>
  <c r="BM123"/>
  <c r="BE123"/>
  <c r="AW123"/>
  <c r="BQ120"/>
  <c r="BI120"/>
  <c r="BA120"/>
  <c r="AS120"/>
  <c r="BN136"/>
  <c r="BF136"/>
  <c r="AX136"/>
  <c r="BN134"/>
  <c r="BF134"/>
  <c r="AX134"/>
  <c r="BR133"/>
  <c r="BJ133"/>
  <c r="BB133"/>
  <c r="AT133"/>
  <c r="BR131"/>
  <c r="BJ131"/>
  <c r="BB131"/>
  <c r="AT131"/>
  <c r="BN128"/>
  <c r="BF128"/>
  <c r="AX128"/>
  <c r="BN126"/>
  <c r="BF126"/>
  <c r="AX126"/>
  <c r="BR125"/>
  <c r="BJ125"/>
  <c r="BB125"/>
  <c r="AT125"/>
  <c r="BR123"/>
  <c r="BJ123"/>
  <c r="BB123"/>
  <c r="AT123"/>
  <c r="BN120"/>
  <c r="BF120"/>
  <c r="AX120"/>
  <c r="BO136"/>
  <c r="BG136"/>
  <c r="AY136"/>
  <c r="BO134"/>
  <c r="BG134"/>
  <c r="AY134"/>
  <c r="BK133"/>
  <c r="BC133"/>
  <c r="AU133"/>
  <c r="BK131"/>
  <c r="BC131"/>
  <c r="AU131"/>
  <c r="BO128"/>
  <c r="BG128"/>
  <c r="AY128"/>
  <c r="BO126"/>
  <c r="BG126"/>
  <c r="AY126"/>
  <c r="BK125"/>
  <c r="BC125"/>
  <c r="AU125"/>
  <c r="BK123"/>
  <c r="BC123"/>
  <c r="AU123"/>
  <c r="BO120"/>
  <c r="BG120"/>
  <c r="AY120"/>
  <c r="BP136"/>
  <c r="BH136"/>
  <c r="BP134"/>
  <c r="BH134"/>
  <c r="BL133"/>
  <c r="BD133"/>
  <c r="BL131"/>
  <c r="BD131"/>
  <c r="BP128"/>
  <c r="BH128"/>
  <c r="BP126"/>
  <c r="BH126"/>
  <c r="BL125"/>
  <c r="BD125"/>
  <c r="BL123"/>
  <c r="BD123"/>
  <c r="BP120"/>
  <c r="BH120"/>
  <c r="H1" i="33"/>
  <c r="H9" s="1"/>
  <c r="D112" i="27"/>
  <c r="D111" i="3"/>
  <c r="E111" s="1"/>
  <c r="D115"/>
  <c r="E115" s="1"/>
  <c r="D116" i="27"/>
  <c r="D118" i="3"/>
  <c r="F118" s="1"/>
  <c r="G118" s="1"/>
  <c r="D119" i="27"/>
  <c r="D110" i="3"/>
  <c r="E110" s="1"/>
  <c r="D112"/>
  <c r="F112" s="1"/>
  <c r="G112" s="1"/>
  <c r="D113" i="27"/>
  <c r="D113" i="3"/>
  <c r="E113" s="1"/>
  <c r="D114" i="27"/>
  <c r="D116" i="3"/>
  <c r="E116" s="1"/>
  <c r="D117" i="27"/>
  <c r="D117" i="3"/>
  <c r="E117" s="1"/>
  <c r="D118" i="27"/>
  <c r="D114" i="3"/>
  <c r="E114" s="1"/>
  <c r="I1" i="33"/>
  <c r="I9" s="1"/>
  <c r="D109" i="3"/>
  <c r="F133"/>
  <c r="L133" s="1"/>
  <c r="E132"/>
  <c r="F126"/>
  <c r="G126" s="1"/>
  <c r="E134"/>
  <c r="F131"/>
  <c r="L131" s="1"/>
  <c r="F125"/>
  <c r="K125" s="1"/>
  <c r="E130"/>
  <c r="E124"/>
  <c r="F119"/>
  <c r="M119" s="1"/>
  <c r="F129"/>
  <c r="M129" s="1"/>
  <c r="E128"/>
  <c r="F127"/>
  <c r="M127" s="1"/>
  <c r="E136"/>
  <c r="F123"/>
  <c r="M123" s="1"/>
  <c r="E122"/>
  <c r="F135"/>
  <c r="M135" s="1"/>
  <c r="F121"/>
  <c r="K121" s="1"/>
  <c r="E120"/>
  <c r="K120"/>
  <c r="M120"/>
  <c r="K124"/>
  <c r="M122"/>
  <c r="K122"/>
  <c r="M124"/>
  <c r="K128"/>
  <c r="K130"/>
  <c r="M128"/>
  <c r="K132"/>
  <c r="M130"/>
  <c r="M132"/>
  <c r="M136"/>
  <c r="G136"/>
  <c r="L136"/>
  <c r="K136"/>
  <c r="G134"/>
  <c r="M134"/>
  <c r="L134"/>
  <c r="K134"/>
  <c r="L132"/>
  <c r="L130"/>
  <c r="L128"/>
  <c r="L124"/>
  <c r="L122"/>
  <c r="L120"/>
  <c r="D107"/>
  <c r="D108" i="27"/>
  <c r="D109"/>
  <c r="AW154" i="3"/>
  <c r="AW159" s="1"/>
  <c r="AW160" s="1"/>
  <c r="AS7" i="27" s="1"/>
  <c r="AW139" i="3"/>
  <c r="AW140" s="1"/>
  <c r="AW14"/>
  <c r="AW12"/>
  <c r="BJ154"/>
  <c r="AW8"/>
  <c r="BJ10"/>
  <c r="BJ14"/>
  <c r="BJ8"/>
  <c r="BJ12"/>
  <c r="D137"/>
  <c r="I9" i="28"/>
  <c r="DX6" i="3"/>
  <c r="H14" i="29"/>
  <c r="I7"/>
  <c r="H9" i="28"/>
  <c r="B4" i="27"/>
  <c r="DR7" s="1"/>
  <c r="DH155" i="3" l="1"/>
  <c r="DH156" s="1"/>
  <c r="DH159"/>
  <c r="DH160" s="1"/>
  <c r="DP155"/>
  <c r="DP156" s="1"/>
  <c r="DP159"/>
  <c r="DP160" s="1"/>
  <c r="CQ155"/>
  <c r="CQ156" s="1"/>
  <c r="CQ159"/>
  <c r="CQ160" s="1"/>
  <c r="CP155"/>
  <c r="CP156" s="1"/>
  <c r="CP159"/>
  <c r="CP160" s="1"/>
  <c r="CI155"/>
  <c r="CI156" s="1"/>
  <c r="CI159"/>
  <c r="CI160" s="1"/>
  <c r="CW155"/>
  <c r="CW156" s="1"/>
  <c r="CW159"/>
  <c r="CW160" s="1"/>
  <c r="CG155"/>
  <c r="CG156" s="1"/>
  <c r="CG159"/>
  <c r="CG160" s="1"/>
  <c r="CJ155"/>
  <c r="CJ156" s="1"/>
  <c r="CJ159"/>
  <c r="CJ160" s="1"/>
  <c r="DN155"/>
  <c r="DN156" s="1"/>
  <c r="DN159"/>
  <c r="DN160" s="1"/>
  <c r="DG155"/>
  <c r="DG156" s="1"/>
  <c r="DG159"/>
  <c r="DG160" s="1"/>
  <c r="CX155"/>
  <c r="CX156" s="1"/>
  <c r="CX159"/>
  <c r="CX160" s="1"/>
  <c r="CR155"/>
  <c r="CR156" s="1"/>
  <c r="CR159"/>
  <c r="CR160" s="1"/>
  <c r="CH155"/>
  <c r="CH156" s="1"/>
  <c r="CH159"/>
  <c r="CH160" s="1"/>
  <c r="DV155"/>
  <c r="DV156" s="1"/>
  <c r="DV159"/>
  <c r="DV160" s="1"/>
  <c r="DO155"/>
  <c r="DO156" s="1"/>
  <c r="DO159"/>
  <c r="DO160" s="1"/>
  <c r="DP158"/>
  <c r="DH158"/>
  <c r="DF155"/>
  <c r="DF156" s="1"/>
  <c r="DF159"/>
  <c r="DF160" s="1"/>
  <c r="CY155"/>
  <c r="CY156" s="1"/>
  <c r="CY159"/>
  <c r="CY160" s="1"/>
  <c r="DM155"/>
  <c r="DM156" s="1"/>
  <c r="DM159"/>
  <c r="DM160" s="1"/>
  <c r="CQ158"/>
  <c r="DT159"/>
  <c r="DT160" s="1"/>
  <c r="DT155"/>
  <c r="DT156" s="1"/>
  <c r="DT158"/>
  <c r="CU155"/>
  <c r="CU156" s="1"/>
  <c r="CU158"/>
  <c r="CU159"/>
  <c r="CU160" s="1"/>
  <c r="DA158"/>
  <c r="DA155"/>
  <c r="DA156" s="1"/>
  <c r="DA159"/>
  <c r="DA160" s="1"/>
  <c r="DL159"/>
  <c r="DL160" s="1"/>
  <c r="DL155"/>
  <c r="DL156" s="1"/>
  <c r="DL158"/>
  <c r="CM159"/>
  <c r="CM160" s="1"/>
  <c r="CM155"/>
  <c r="CM156" s="1"/>
  <c r="CM158"/>
  <c r="CS155"/>
  <c r="CS156" s="1"/>
  <c r="CS159"/>
  <c r="CS160" s="1"/>
  <c r="CS158"/>
  <c r="DD159"/>
  <c r="DD160" s="1"/>
  <c r="DD158"/>
  <c r="DD155"/>
  <c r="DD156" s="1"/>
  <c r="CE155"/>
  <c r="CE156" s="1"/>
  <c r="CE159"/>
  <c r="CE160" s="1"/>
  <c r="CE158"/>
  <c r="CK158"/>
  <c r="CK159"/>
  <c r="CK160" s="1"/>
  <c r="CK155"/>
  <c r="CK156" s="1"/>
  <c r="CF159"/>
  <c r="CF160" s="1"/>
  <c r="CF155"/>
  <c r="CF156" s="1"/>
  <c r="CF158"/>
  <c r="DS155"/>
  <c r="DS156" s="1"/>
  <c r="DS159"/>
  <c r="DS160" s="1"/>
  <c r="DS158"/>
  <c r="DB155"/>
  <c r="DB156" s="1"/>
  <c r="DB159"/>
  <c r="DB160" s="1"/>
  <c r="DB158"/>
  <c r="CV159"/>
  <c r="CV160" s="1"/>
  <c r="CV158"/>
  <c r="CV155"/>
  <c r="CV156" s="1"/>
  <c r="CN159"/>
  <c r="CN160" s="1"/>
  <c r="CN155"/>
  <c r="CN156" s="1"/>
  <c r="CN158"/>
  <c r="DK158"/>
  <c r="DK159"/>
  <c r="DK160" s="1"/>
  <c r="DK155"/>
  <c r="DK156" s="1"/>
  <c r="CT155"/>
  <c r="CT156" s="1"/>
  <c r="CT158"/>
  <c r="CT159"/>
  <c r="CT160" s="1"/>
  <c r="DQ159"/>
  <c r="DQ160" s="1"/>
  <c r="DQ155"/>
  <c r="DQ156" s="1"/>
  <c r="DQ158"/>
  <c r="DR159"/>
  <c r="DR160" s="1"/>
  <c r="DR158"/>
  <c r="DR155"/>
  <c r="DR156" s="1"/>
  <c r="DJ158"/>
  <c r="DJ159"/>
  <c r="DJ160" s="1"/>
  <c r="DJ155"/>
  <c r="DJ156" s="1"/>
  <c r="DC155"/>
  <c r="DC156" s="1"/>
  <c r="DC159"/>
  <c r="DC160" s="1"/>
  <c r="DC158"/>
  <c r="CL159"/>
  <c r="CL160" s="1"/>
  <c r="CL155"/>
  <c r="CL156" s="1"/>
  <c r="CL158"/>
  <c r="DI158"/>
  <c r="DI155"/>
  <c r="DI156" s="1"/>
  <c r="DI159"/>
  <c r="DI160" s="1"/>
  <c r="I126" i="27"/>
  <c r="I125"/>
  <c r="I135"/>
  <c r="I122"/>
  <c r="I132"/>
  <c r="I130"/>
  <c r="I124"/>
  <c r="I133"/>
  <c r="I121"/>
  <c r="I137"/>
  <c r="I127"/>
  <c r="I128"/>
  <c r="I131"/>
  <c r="I115"/>
  <c r="I123"/>
  <c r="I129"/>
  <c r="BT119"/>
  <c r="CB119"/>
  <c r="CJ119"/>
  <c r="CR119"/>
  <c r="CZ119"/>
  <c r="DH119"/>
  <c r="DP119"/>
  <c r="BS119"/>
  <c r="CA119"/>
  <c r="CI119"/>
  <c r="CQ119"/>
  <c r="CY119"/>
  <c r="DG119"/>
  <c r="DO119"/>
  <c r="BX119"/>
  <c r="CH119"/>
  <c r="CT119"/>
  <c r="DD119"/>
  <c r="DN119"/>
  <c r="BW119"/>
  <c r="CG119"/>
  <c r="CS119"/>
  <c r="DC119"/>
  <c r="DM119"/>
  <c r="BV119"/>
  <c r="CF119"/>
  <c r="CP119"/>
  <c r="DB119"/>
  <c r="DL119"/>
  <c r="BZ119"/>
  <c r="CO119"/>
  <c r="DI119"/>
  <c r="CM119"/>
  <c r="CW119"/>
  <c r="BY119"/>
  <c r="CN119"/>
  <c r="DF119"/>
  <c r="BU119"/>
  <c r="DE119"/>
  <c r="CE119"/>
  <c r="CL119"/>
  <c r="DA119"/>
  <c r="CK119"/>
  <c r="CX119"/>
  <c r="DK119"/>
  <c r="CV119"/>
  <c r="CU119"/>
  <c r="CD119"/>
  <c r="DJ119"/>
  <c r="CC119"/>
  <c r="BV118"/>
  <c r="CD118"/>
  <c r="CL118"/>
  <c r="CT118"/>
  <c r="DB118"/>
  <c r="DJ118"/>
  <c r="BU118"/>
  <c r="CC118"/>
  <c r="CK118"/>
  <c r="CS118"/>
  <c r="DA118"/>
  <c r="DI118"/>
  <c r="BT118"/>
  <c r="CF118"/>
  <c r="CP118"/>
  <c r="CZ118"/>
  <c r="DL118"/>
  <c r="BS118"/>
  <c r="CE118"/>
  <c r="CO118"/>
  <c r="CY118"/>
  <c r="DK118"/>
  <c r="CB118"/>
  <c r="CN118"/>
  <c r="CX118"/>
  <c r="DH118"/>
  <c r="BY118"/>
  <c r="CQ118"/>
  <c r="DF118"/>
  <c r="BW118"/>
  <c r="DD118"/>
  <c r="DN118"/>
  <c r="BX118"/>
  <c r="CM118"/>
  <c r="DE118"/>
  <c r="CJ118"/>
  <c r="CG118"/>
  <c r="CI118"/>
  <c r="DC118"/>
  <c r="DP118"/>
  <c r="CH118"/>
  <c r="CW118"/>
  <c r="DO118"/>
  <c r="CV118"/>
  <c r="CU118"/>
  <c r="CA118"/>
  <c r="BZ118"/>
  <c r="CR118"/>
  <c r="DM118"/>
  <c r="DG118"/>
  <c r="BX113"/>
  <c r="CF113"/>
  <c r="CN113"/>
  <c r="CV113"/>
  <c r="DD113"/>
  <c r="DL113"/>
  <c r="BW113"/>
  <c r="CE113"/>
  <c r="CM113"/>
  <c r="CU113"/>
  <c r="DC113"/>
  <c r="DK113"/>
  <c r="BZ113"/>
  <c r="CJ113"/>
  <c r="CT113"/>
  <c r="DF113"/>
  <c r="DP113"/>
  <c r="BY113"/>
  <c r="CI113"/>
  <c r="CS113"/>
  <c r="DE113"/>
  <c r="DO113"/>
  <c r="BV113"/>
  <c r="CH113"/>
  <c r="CR113"/>
  <c r="DB113"/>
  <c r="DN113"/>
  <c r="BS113"/>
  <c r="CK113"/>
  <c r="CZ113"/>
  <c r="CX113"/>
  <c r="DH113"/>
  <c r="CG113"/>
  <c r="CY113"/>
  <c r="CD113"/>
  <c r="DM113"/>
  <c r="CA113"/>
  <c r="CC113"/>
  <c r="CW113"/>
  <c r="DJ113"/>
  <c r="CB113"/>
  <c r="CQ113"/>
  <c r="DI113"/>
  <c r="CP113"/>
  <c r="DA113"/>
  <c r="BU113"/>
  <c r="BT113"/>
  <c r="CO113"/>
  <c r="CL113"/>
  <c r="DG113"/>
  <c r="BZ116"/>
  <c r="CH116"/>
  <c r="CP116"/>
  <c r="CX116"/>
  <c r="DF116"/>
  <c r="DN116"/>
  <c r="BY116"/>
  <c r="CG116"/>
  <c r="CO116"/>
  <c r="CW116"/>
  <c r="DE116"/>
  <c r="DM116"/>
  <c r="BX116"/>
  <c r="CJ116"/>
  <c r="CT116"/>
  <c r="DD116"/>
  <c r="DP116"/>
  <c r="BW116"/>
  <c r="CI116"/>
  <c r="CS116"/>
  <c r="DC116"/>
  <c r="DO116"/>
  <c r="BV116"/>
  <c r="CF116"/>
  <c r="CR116"/>
  <c r="DB116"/>
  <c r="DL116"/>
  <c r="BU116"/>
  <c r="CM116"/>
  <c r="DG116"/>
  <c r="CK116"/>
  <c r="DJ116"/>
  <c r="BT116"/>
  <c r="CL116"/>
  <c r="DA116"/>
  <c r="BS116"/>
  <c r="CZ116"/>
  <c r="CC116"/>
  <c r="CE116"/>
  <c r="CY116"/>
  <c r="CD116"/>
  <c r="CV116"/>
  <c r="DK116"/>
  <c r="CU116"/>
  <c r="DI116"/>
  <c r="DH116"/>
  <c r="CQ116"/>
  <c r="CN116"/>
  <c r="CB116"/>
  <c r="CA116"/>
  <c r="BX117"/>
  <c r="CF117"/>
  <c r="CN117"/>
  <c r="CV117"/>
  <c r="DD117"/>
  <c r="DL117"/>
  <c r="BW117"/>
  <c r="CE117"/>
  <c r="CM117"/>
  <c r="CU117"/>
  <c r="DC117"/>
  <c r="DK117"/>
  <c r="CB117"/>
  <c r="CL117"/>
  <c r="CX117"/>
  <c r="DH117"/>
  <c r="CA117"/>
  <c r="CK117"/>
  <c r="CW117"/>
  <c r="DG117"/>
  <c r="BZ117"/>
  <c r="CJ117"/>
  <c r="CT117"/>
  <c r="DF117"/>
  <c r="DP117"/>
  <c r="BV117"/>
  <c r="CP117"/>
  <c r="DE117"/>
  <c r="BT117"/>
  <c r="DM117"/>
  <c r="BU117"/>
  <c r="CO117"/>
  <c r="DB117"/>
  <c r="CI117"/>
  <c r="DA117"/>
  <c r="CD117"/>
  <c r="BS117"/>
  <c r="CH117"/>
  <c r="CZ117"/>
  <c r="DO117"/>
  <c r="CG117"/>
  <c r="CY117"/>
  <c r="DN117"/>
  <c r="CS117"/>
  <c r="CC117"/>
  <c r="BY117"/>
  <c r="DI117"/>
  <c r="CR117"/>
  <c r="CQ117"/>
  <c r="DJ117"/>
  <c r="BS108"/>
  <c r="CA108"/>
  <c r="CI108"/>
  <c r="CQ108"/>
  <c r="CY108"/>
  <c r="DG108"/>
  <c r="DO108"/>
  <c r="BZ108"/>
  <c r="CH108"/>
  <c r="CP108"/>
  <c r="CX108"/>
  <c r="DF108"/>
  <c r="DN108"/>
  <c r="BY108"/>
  <c r="CK108"/>
  <c r="CU108"/>
  <c r="DE108"/>
  <c r="BX108"/>
  <c r="CJ108"/>
  <c r="CT108"/>
  <c r="DD108"/>
  <c r="DP108"/>
  <c r="BW108"/>
  <c r="CG108"/>
  <c r="CS108"/>
  <c r="DC108"/>
  <c r="DM108"/>
  <c r="BV108"/>
  <c r="CN108"/>
  <c r="DH108"/>
  <c r="CL108"/>
  <c r="BU108"/>
  <c r="CM108"/>
  <c r="DB108"/>
  <c r="BT108"/>
  <c r="DA108"/>
  <c r="CD108"/>
  <c r="DK108"/>
  <c r="CF108"/>
  <c r="CZ108"/>
  <c r="CE108"/>
  <c r="CW108"/>
  <c r="DL108"/>
  <c r="CV108"/>
  <c r="CR108"/>
  <c r="CC108"/>
  <c r="CB108"/>
  <c r="CO108"/>
  <c r="DJ108"/>
  <c r="DI108"/>
  <c r="BZ112"/>
  <c r="CH112"/>
  <c r="CP112"/>
  <c r="CX112"/>
  <c r="DF112"/>
  <c r="DN112"/>
  <c r="BY112"/>
  <c r="CG112"/>
  <c r="CO112"/>
  <c r="CW112"/>
  <c r="DE112"/>
  <c r="DM112"/>
  <c r="BV112"/>
  <c r="CF112"/>
  <c r="CR112"/>
  <c r="DB112"/>
  <c r="DL112"/>
  <c r="BU112"/>
  <c r="CE112"/>
  <c r="CQ112"/>
  <c r="DA112"/>
  <c r="DK112"/>
  <c r="BT112"/>
  <c r="CD112"/>
  <c r="CN112"/>
  <c r="CZ112"/>
  <c r="DJ112"/>
  <c r="CJ112"/>
  <c r="CY112"/>
  <c r="CC112"/>
  <c r="DO112"/>
  <c r="DG112"/>
  <c r="CI112"/>
  <c r="CV112"/>
  <c r="DP112"/>
  <c r="CU112"/>
  <c r="CM112"/>
  <c r="CB112"/>
  <c r="CT112"/>
  <c r="DI112"/>
  <c r="CA112"/>
  <c r="CS112"/>
  <c r="DH112"/>
  <c r="BX112"/>
  <c r="CK112"/>
  <c r="BS112"/>
  <c r="BW112"/>
  <c r="DD112"/>
  <c r="DC112"/>
  <c r="CL112"/>
  <c r="CD109"/>
  <c r="CL109"/>
  <c r="CT109"/>
  <c r="DB109"/>
  <c r="DJ109"/>
  <c r="CC109"/>
  <c r="CK109"/>
  <c r="CS109"/>
  <c r="DA109"/>
  <c r="DI109"/>
  <c r="CH109"/>
  <c r="CR109"/>
  <c r="DD109"/>
  <c r="DN109"/>
  <c r="CG109"/>
  <c r="CQ109"/>
  <c r="DC109"/>
  <c r="DM109"/>
  <c r="CF109"/>
  <c r="CP109"/>
  <c r="CZ109"/>
  <c r="DL109"/>
  <c r="CB109"/>
  <c r="CV109"/>
  <c r="DK109"/>
  <c r="CO109"/>
  <c r="CJ109"/>
  <c r="CU109"/>
  <c r="DH109"/>
  <c r="DG109"/>
  <c r="CY109"/>
  <c r="CN109"/>
  <c r="DF109"/>
  <c r="CM109"/>
  <c r="DE109"/>
  <c r="DP109"/>
  <c r="DO109"/>
  <c r="CX109"/>
  <c r="CW109"/>
  <c r="CI109"/>
  <c r="CE109"/>
  <c r="BV114"/>
  <c r="CD114"/>
  <c r="CL114"/>
  <c r="CT114"/>
  <c r="DB114"/>
  <c r="DJ114"/>
  <c r="BU114"/>
  <c r="CC114"/>
  <c r="CK114"/>
  <c r="CS114"/>
  <c r="DA114"/>
  <c r="DI114"/>
  <c r="CB114"/>
  <c r="CN114"/>
  <c r="CX114"/>
  <c r="DH114"/>
  <c r="CA114"/>
  <c r="CM114"/>
  <c r="CW114"/>
  <c r="DG114"/>
  <c r="BZ114"/>
  <c r="CJ114"/>
  <c r="CV114"/>
  <c r="DF114"/>
  <c r="DP114"/>
  <c r="BT114"/>
  <c r="CI114"/>
  <c r="DC114"/>
  <c r="CG114"/>
  <c r="DN114"/>
  <c r="DK114"/>
  <c r="BS114"/>
  <c r="CH114"/>
  <c r="CZ114"/>
  <c r="DO114"/>
  <c r="CY114"/>
  <c r="BY114"/>
  <c r="CF114"/>
  <c r="CU114"/>
  <c r="DM114"/>
  <c r="CE114"/>
  <c r="CR114"/>
  <c r="DL114"/>
  <c r="CQ114"/>
  <c r="DD114"/>
  <c r="CP114"/>
  <c r="DE114"/>
  <c r="CO114"/>
  <c r="BX114"/>
  <c r="BW114"/>
  <c r="AT108"/>
  <c r="BB108"/>
  <c r="BJ108"/>
  <c r="BR108"/>
  <c r="AS108"/>
  <c r="BA108"/>
  <c r="BI108"/>
  <c r="BQ108"/>
  <c r="AZ108"/>
  <c r="BH108"/>
  <c r="BP108"/>
  <c r="AW108"/>
  <c r="BE108"/>
  <c r="BM108"/>
  <c r="AY108"/>
  <c r="BO108"/>
  <c r="AX108"/>
  <c r="BN108"/>
  <c r="AV108"/>
  <c r="BL108"/>
  <c r="BK108"/>
  <c r="BC108"/>
  <c r="AU108"/>
  <c r="BG108"/>
  <c r="BF108"/>
  <c r="BD108"/>
  <c r="AZ112"/>
  <c r="BH112"/>
  <c r="BP112"/>
  <c r="AY112"/>
  <c r="BG112"/>
  <c r="BO112"/>
  <c r="AX112"/>
  <c r="BF112"/>
  <c r="BN112"/>
  <c r="AU112"/>
  <c r="BC112"/>
  <c r="BK112"/>
  <c r="BE112"/>
  <c r="BA112"/>
  <c r="BD112"/>
  <c r="BB112"/>
  <c r="BR112"/>
  <c r="AS112"/>
  <c r="BI112"/>
  <c r="BQ112"/>
  <c r="BL112"/>
  <c r="BJ112"/>
  <c r="BM112"/>
  <c r="AT112"/>
  <c r="AW112"/>
  <c r="AV112"/>
  <c r="AV113"/>
  <c r="BD113"/>
  <c r="BL113"/>
  <c r="AU113"/>
  <c r="BC113"/>
  <c r="BK113"/>
  <c r="AT113"/>
  <c r="BB113"/>
  <c r="BJ113"/>
  <c r="BR113"/>
  <c r="AY113"/>
  <c r="BG113"/>
  <c r="BO113"/>
  <c r="AS113"/>
  <c r="BI113"/>
  <c r="BH113"/>
  <c r="BF113"/>
  <c r="AW113"/>
  <c r="BM113"/>
  <c r="BE113"/>
  <c r="AX113"/>
  <c r="BN113"/>
  <c r="BP113"/>
  <c r="BA113"/>
  <c r="AZ113"/>
  <c r="BQ113"/>
  <c r="AZ116"/>
  <c r="BH116"/>
  <c r="BP116"/>
  <c r="AY116"/>
  <c r="BG116"/>
  <c r="BO116"/>
  <c r="AX116"/>
  <c r="BF116"/>
  <c r="BN116"/>
  <c r="AU116"/>
  <c r="BC116"/>
  <c r="BK116"/>
  <c r="BE116"/>
  <c r="BQ116"/>
  <c r="BD116"/>
  <c r="BB116"/>
  <c r="BR116"/>
  <c r="AS116"/>
  <c r="BI116"/>
  <c r="BA116"/>
  <c r="AV116"/>
  <c r="BM116"/>
  <c r="BJ116"/>
  <c r="BL116"/>
  <c r="AT116"/>
  <c r="AW116"/>
  <c r="AV117"/>
  <c r="BD117"/>
  <c r="BL117"/>
  <c r="AU117"/>
  <c r="BC117"/>
  <c r="BK117"/>
  <c r="AT117"/>
  <c r="BB117"/>
  <c r="BJ117"/>
  <c r="BR117"/>
  <c r="AY117"/>
  <c r="BG117"/>
  <c r="BO117"/>
  <c r="AS117"/>
  <c r="BI117"/>
  <c r="BH117"/>
  <c r="BF117"/>
  <c r="AW117"/>
  <c r="BM117"/>
  <c r="BE117"/>
  <c r="BP117"/>
  <c r="BA117"/>
  <c r="AZ117"/>
  <c r="BQ117"/>
  <c r="BN117"/>
  <c r="AX117"/>
  <c r="AV119"/>
  <c r="BD119"/>
  <c r="BL119"/>
  <c r="AU119"/>
  <c r="BC119"/>
  <c r="BK119"/>
  <c r="AT119"/>
  <c r="BB119"/>
  <c r="BJ119"/>
  <c r="BR119"/>
  <c r="AY119"/>
  <c r="BG119"/>
  <c r="BO119"/>
  <c r="BA119"/>
  <c r="BQ119"/>
  <c r="AZ119"/>
  <c r="BP119"/>
  <c r="BM119"/>
  <c r="AX119"/>
  <c r="BN119"/>
  <c r="BE119"/>
  <c r="AW119"/>
  <c r="BH119"/>
  <c r="BF119"/>
  <c r="AS119"/>
  <c r="BI119"/>
  <c r="AZ114"/>
  <c r="BH114"/>
  <c r="BP114"/>
  <c r="AY114"/>
  <c r="BG114"/>
  <c r="BO114"/>
  <c r="AX114"/>
  <c r="BF114"/>
  <c r="BN114"/>
  <c r="AU114"/>
  <c r="BC114"/>
  <c r="BK114"/>
  <c r="AW114"/>
  <c r="BM114"/>
  <c r="AV114"/>
  <c r="BL114"/>
  <c r="AT114"/>
  <c r="BJ114"/>
  <c r="BI114"/>
  <c r="BA114"/>
  <c r="BQ114"/>
  <c r="AS114"/>
  <c r="BD114"/>
  <c r="BB114"/>
  <c r="BR114"/>
  <c r="BE114"/>
  <c r="AZ118"/>
  <c r="BH118"/>
  <c r="BP118"/>
  <c r="AY118"/>
  <c r="BG118"/>
  <c r="BO118"/>
  <c r="AX118"/>
  <c r="BF118"/>
  <c r="BN118"/>
  <c r="AU118"/>
  <c r="BC118"/>
  <c r="BK118"/>
  <c r="AW118"/>
  <c r="BM118"/>
  <c r="AV118"/>
  <c r="BL118"/>
  <c r="AT118"/>
  <c r="BJ118"/>
  <c r="BI118"/>
  <c r="BA118"/>
  <c r="BQ118"/>
  <c r="AS118"/>
  <c r="BB118"/>
  <c r="BE118"/>
  <c r="BD118"/>
  <c r="BR118"/>
  <c r="F111" i="3"/>
  <c r="M111" s="1"/>
  <c r="E118"/>
  <c r="F115"/>
  <c r="M115" s="1"/>
  <c r="L118"/>
  <c r="M118"/>
  <c r="M112"/>
  <c r="K118"/>
  <c r="F113"/>
  <c r="M113" s="1"/>
  <c r="L112"/>
  <c r="E112"/>
  <c r="K112"/>
  <c r="F114"/>
  <c r="G114" s="1"/>
  <c r="F116"/>
  <c r="G116" s="1"/>
  <c r="F117"/>
  <c r="G117" s="1"/>
  <c r="G133"/>
  <c r="K133"/>
  <c r="M133"/>
  <c r="G125"/>
  <c r="M131"/>
  <c r="M126"/>
  <c r="L126"/>
  <c r="K126"/>
  <c r="L121"/>
  <c r="L125"/>
  <c r="M125"/>
  <c r="G131"/>
  <c r="G127"/>
  <c r="K131"/>
  <c r="G119"/>
  <c r="L119"/>
  <c r="K119"/>
  <c r="G123"/>
  <c r="L123"/>
  <c r="K127"/>
  <c r="G129"/>
  <c r="K129"/>
  <c r="M121"/>
  <c r="L135"/>
  <c r="K123"/>
  <c r="G121"/>
  <c r="L127"/>
  <c r="G135"/>
  <c r="L129"/>
  <c r="K135"/>
  <c r="AW155"/>
  <c r="AW158"/>
  <c r="BJ159"/>
  <c r="BJ160" s="1"/>
  <c r="BF7" i="27" s="1"/>
  <c r="BJ158" i="3"/>
  <c r="BJ155"/>
  <c r="H7" i="29"/>
  <c r="H17"/>
  <c r="I14"/>
  <c r="I17"/>
  <c r="DX117" i="3"/>
  <c r="DY117"/>
  <c r="DV7"/>
  <c r="BL8" i="27"/>
  <c r="CS15"/>
  <c r="CQ9"/>
  <c r="CO11"/>
  <c r="CN13"/>
  <c r="CM13"/>
  <c r="CS157"/>
  <c r="CR157"/>
  <c r="CQ157"/>
  <c r="CP157"/>
  <c r="CO157"/>
  <c r="CN157"/>
  <c r="CM157"/>
  <c r="CY10" i="3"/>
  <c r="CX10"/>
  <c r="CW12"/>
  <c r="CV12"/>
  <c r="CU12"/>
  <c r="CT10"/>
  <c r="CS10"/>
  <c r="CT12"/>
  <c r="DP8" i="27"/>
  <c r="I113" l="1"/>
  <c r="I119"/>
  <c r="I112"/>
  <c r="I117"/>
  <c r="I114"/>
  <c r="I116"/>
  <c r="I118"/>
  <c r="I108"/>
  <c r="AW6" i="3"/>
  <c r="AS6" i="27"/>
  <c r="BJ6" i="3"/>
  <c r="BF6" i="27"/>
  <c r="K111" i="3"/>
  <c r="G111"/>
  <c r="L111"/>
  <c r="L115"/>
  <c r="G115"/>
  <c r="K115"/>
  <c r="G113"/>
  <c r="K113"/>
  <c r="K116"/>
  <c r="M117"/>
  <c r="M114"/>
  <c r="K114"/>
  <c r="K117"/>
  <c r="L114"/>
  <c r="L113"/>
  <c r="L117"/>
  <c r="M116"/>
  <c r="L116"/>
  <c r="CS14"/>
  <c r="CT14"/>
  <c r="CM9" i="27"/>
  <c r="CN9"/>
  <c r="CO9"/>
  <c r="CW10" i="3"/>
  <c r="CS8"/>
  <c r="CT8"/>
  <c r="CV10"/>
  <c r="CQ11" i="27"/>
  <c r="CP13"/>
  <c r="CS12" i="3"/>
  <c r="CM15" i="27"/>
  <c r="CN15"/>
  <c r="CM11"/>
  <c r="CP15"/>
  <c r="CN11"/>
  <c r="CS9"/>
  <c r="CS11"/>
  <c r="CR13"/>
  <c r="CR15"/>
  <c r="CR9"/>
  <c r="CR11"/>
  <c r="CQ13"/>
  <c r="CQ15"/>
  <c r="CS13"/>
  <c r="CO13"/>
  <c r="CO15"/>
  <c r="CP11"/>
  <c r="CP9"/>
  <c r="CY12" i="3"/>
  <c r="CY14"/>
  <c r="CY8"/>
  <c r="CX12"/>
  <c r="CU8"/>
  <c r="CU10"/>
  <c r="CU14"/>
  <c r="CV14"/>
  <c r="CW14"/>
  <c r="CV8"/>
  <c r="CX14"/>
  <c r="CW8"/>
  <c r="CX8"/>
  <c r="B163" i="27"/>
  <c r="F17" i="29"/>
  <c r="F14"/>
  <c r="F7"/>
  <c r="F9" i="28"/>
  <c r="DA157" i="27"/>
  <c r="CZ157"/>
  <c r="CY157"/>
  <c r="CG157"/>
  <c r="BT157"/>
  <c r="D105" i="3"/>
  <c r="DS117" i="27"/>
  <c r="H105" i="3"/>
  <c r="DR106" i="27"/>
  <c r="DX105" i="3"/>
  <c r="BT138"/>
  <c r="BT142"/>
  <c r="BT146"/>
  <c r="BT150"/>
  <c r="CA157" i="27"/>
  <c r="BN157"/>
  <c r="K104" i="2"/>
  <c r="L104"/>
  <c r="M104" s="1"/>
  <c r="DP139" i="27"/>
  <c r="DP140" s="1"/>
  <c r="DP143"/>
  <c r="DP144" s="1"/>
  <c r="DP147"/>
  <c r="DP148" s="1"/>
  <c r="DP151"/>
  <c r="DP152" s="1"/>
  <c r="DS133"/>
  <c r="DS132"/>
  <c r="DS131"/>
  <c r="DS130"/>
  <c r="DS129"/>
  <c r="DS128"/>
  <c r="DS127"/>
  <c r="DS126"/>
  <c r="DS125"/>
  <c r="DS124"/>
  <c r="DS123"/>
  <c r="DS122"/>
  <c r="DS121"/>
  <c r="DS120"/>
  <c r="DS119"/>
  <c r="DS118"/>
  <c r="DS116"/>
  <c r="DS115"/>
  <c r="DS114"/>
  <c r="DS113"/>
  <c r="DS112"/>
  <c r="DS111"/>
  <c r="DS110"/>
  <c r="DS109"/>
  <c r="DR109"/>
  <c r="DS108"/>
  <c r="DS107"/>
  <c r="DR107"/>
  <c r="DS106"/>
  <c r="DS105"/>
  <c r="DR105"/>
  <c r="DS104"/>
  <c r="DR104"/>
  <c r="DS103"/>
  <c r="DR103"/>
  <c r="DS102"/>
  <c r="DR102"/>
  <c r="DS101"/>
  <c r="B101"/>
  <c r="C100"/>
  <c r="DS100" s="1"/>
  <c r="B100"/>
  <c r="C99"/>
  <c r="DS99" s="1"/>
  <c r="B99"/>
  <c r="C98"/>
  <c r="DS98" s="1"/>
  <c r="B98"/>
  <c r="C97"/>
  <c r="DS97" s="1"/>
  <c r="B97"/>
  <c r="C96"/>
  <c r="J96" s="1"/>
  <c r="DR96"/>
  <c r="C95"/>
  <c r="DR95"/>
  <c r="C94"/>
  <c r="DR94"/>
  <c r="C93"/>
  <c r="DR93"/>
  <c r="C92"/>
  <c r="DR92"/>
  <c r="C91"/>
  <c r="DR91"/>
  <c r="C90"/>
  <c r="DR90"/>
  <c r="C89"/>
  <c r="DR89"/>
  <c r="C88"/>
  <c r="DS88" s="1"/>
  <c r="B88"/>
  <c r="C87"/>
  <c r="DS87" s="1"/>
  <c r="B87"/>
  <c r="C86"/>
  <c r="B86"/>
  <c r="C85"/>
  <c r="DS85" s="1"/>
  <c r="B85"/>
  <c r="C84"/>
  <c r="DS84" s="1"/>
  <c r="B84"/>
  <c r="C83"/>
  <c r="DS83" s="1"/>
  <c r="B83"/>
  <c r="C82"/>
  <c r="DS82" s="1"/>
  <c r="B82"/>
  <c r="C81"/>
  <c r="DS81" s="1"/>
  <c r="B81"/>
  <c r="C80"/>
  <c r="DS80" s="1"/>
  <c r="B80"/>
  <c r="C79"/>
  <c r="DS79" s="1"/>
  <c r="B79"/>
  <c r="C78"/>
  <c r="DS78" s="1"/>
  <c r="B78"/>
  <c r="C77"/>
  <c r="DS77" s="1"/>
  <c r="B77"/>
  <c r="C76"/>
  <c r="DS76" s="1"/>
  <c r="B76"/>
  <c r="C75"/>
  <c r="DS75" s="1"/>
  <c r="B75"/>
  <c r="C74"/>
  <c r="DS74" s="1"/>
  <c r="B74"/>
  <c r="C73"/>
  <c r="DS73" s="1"/>
  <c r="B73"/>
  <c r="C72"/>
  <c r="DS72" s="1"/>
  <c r="B72"/>
  <c r="C71"/>
  <c r="DS71" s="1"/>
  <c r="B71"/>
  <c r="C70"/>
  <c r="DS70" s="1"/>
  <c r="B70"/>
  <c r="C69"/>
  <c r="DS69" s="1"/>
  <c r="B69"/>
  <c r="C68"/>
  <c r="DS68" s="1"/>
  <c r="B68"/>
  <c r="C67"/>
  <c r="DS67" s="1"/>
  <c r="B67"/>
  <c r="C66"/>
  <c r="DS66" s="1"/>
  <c r="B66"/>
  <c r="C65"/>
  <c r="DS65" s="1"/>
  <c r="B65"/>
  <c r="C64"/>
  <c r="DS64" s="1"/>
  <c r="B64"/>
  <c r="C63"/>
  <c r="DS63" s="1"/>
  <c r="B63"/>
  <c r="C62"/>
  <c r="DS62" s="1"/>
  <c r="B62"/>
  <c r="C61"/>
  <c r="DS61" s="1"/>
  <c r="B61"/>
  <c r="C60"/>
  <c r="DS60" s="1"/>
  <c r="B60"/>
  <c r="C59"/>
  <c r="DS59" s="1"/>
  <c r="B59"/>
  <c r="C58"/>
  <c r="DS58" s="1"/>
  <c r="B58"/>
  <c r="C57"/>
  <c r="B57"/>
  <c r="C56"/>
  <c r="DS56" s="1"/>
  <c r="B56"/>
  <c r="C55"/>
  <c r="DS55" s="1"/>
  <c r="B55"/>
  <c r="C54"/>
  <c r="DS54" s="1"/>
  <c r="B54"/>
  <c r="C53"/>
  <c r="DS53" s="1"/>
  <c r="B53"/>
  <c r="C52"/>
  <c r="DS52" s="1"/>
  <c r="B52"/>
  <c r="C51"/>
  <c r="DS51" s="1"/>
  <c r="B51"/>
  <c r="C50"/>
  <c r="DS50" s="1"/>
  <c r="B50"/>
  <c r="C49"/>
  <c r="DS49" s="1"/>
  <c r="B49"/>
  <c r="C48"/>
  <c r="DS48" s="1"/>
  <c r="B48"/>
  <c r="C47"/>
  <c r="DS47" s="1"/>
  <c r="B47"/>
  <c r="C46"/>
  <c r="DS46" s="1"/>
  <c r="B46"/>
  <c r="C45"/>
  <c r="DS45" s="1"/>
  <c r="B45"/>
  <c r="C44"/>
  <c r="DS44" s="1"/>
  <c r="B44"/>
  <c r="C43"/>
  <c r="DS43" s="1"/>
  <c r="B43"/>
  <c r="C42"/>
  <c r="DS42" s="1"/>
  <c r="B42"/>
  <c r="C41"/>
  <c r="DS41" s="1"/>
  <c r="B41"/>
  <c r="C40"/>
  <c r="DS40" s="1"/>
  <c r="B40"/>
  <c r="C39"/>
  <c r="DS39" s="1"/>
  <c r="B39"/>
  <c r="C38"/>
  <c r="DS38" s="1"/>
  <c r="B38"/>
  <c r="C37"/>
  <c r="DS37" s="1"/>
  <c r="B37"/>
  <c r="C36"/>
  <c r="DS36" s="1"/>
  <c r="B36"/>
  <c r="C35"/>
  <c r="DS35" s="1"/>
  <c r="B35"/>
  <c r="C34"/>
  <c r="DS34" s="1"/>
  <c r="B34"/>
  <c r="C33"/>
  <c r="DS33" s="1"/>
  <c r="B33"/>
  <c r="C32"/>
  <c r="DS32" s="1"/>
  <c r="B32"/>
  <c r="C31"/>
  <c r="DS31" s="1"/>
  <c r="B31"/>
  <c r="C30"/>
  <c r="DS30" s="1"/>
  <c r="B30"/>
  <c r="C29"/>
  <c r="DS29" s="1"/>
  <c r="B29"/>
  <c r="C28"/>
  <c r="DS28" s="1"/>
  <c r="B28"/>
  <c r="C27"/>
  <c r="DS27" s="1"/>
  <c r="B27"/>
  <c r="C26"/>
  <c r="DS26" s="1"/>
  <c r="B26"/>
  <c r="C25"/>
  <c r="DS25" s="1"/>
  <c r="B25"/>
  <c r="C24"/>
  <c r="DS24" s="1"/>
  <c r="B24"/>
  <c r="C23"/>
  <c r="DS23" s="1"/>
  <c r="B23"/>
  <c r="C22"/>
  <c r="DS22" s="1"/>
  <c r="B22"/>
  <c r="C21"/>
  <c r="DS21" s="1"/>
  <c r="B21"/>
  <c r="C20"/>
  <c r="DS20" s="1"/>
  <c r="B20"/>
  <c r="C19"/>
  <c r="DS19" s="1"/>
  <c r="B19"/>
  <c r="C18"/>
  <c r="DS18" s="1"/>
  <c r="B18"/>
  <c r="DP16"/>
  <c r="DP15"/>
  <c r="DP14"/>
  <c r="DP13"/>
  <c r="DP12"/>
  <c r="DP11"/>
  <c r="DP10"/>
  <c r="DP9"/>
  <c r="DP155"/>
  <c r="DP156" s="1"/>
  <c r="BL15"/>
  <c r="DP157"/>
  <c r="DO157"/>
  <c r="DN157"/>
  <c r="DM157"/>
  <c r="DL157"/>
  <c r="DK157"/>
  <c r="DJ157"/>
  <c r="DI157"/>
  <c r="DH157"/>
  <c r="DG157"/>
  <c r="DF157"/>
  <c r="DE157"/>
  <c r="DD157"/>
  <c r="DC157"/>
  <c r="DB157"/>
  <c r="CX157"/>
  <c r="CW157"/>
  <c r="CV157"/>
  <c r="CU157"/>
  <c r="CT157"/>
  <c r="CL157"/>
  <c r="CK157"/>
  <c r="CJ157"/>
  <c r="CI157"/>
  <c r="CH157"/>
  <c r="CF157"/>
  <c r="CE157"/>
  <c r="CD157"/>
  <c r="CC157"/>
  <c r="CB157"/>
  <c r="BZ157"/>
  <c r="BY157"/>
  <c r="BX157"/>
  <c r="BW157"/>
  <c r="BV157"/>
  <c r="BU157"/>
  <c r="BS157"/>
  <c r="BR157"/>
  <c r="BQ157"/>
  <c r="BP157"/>
  <c r="BO157"/>
  <c r="BM157"/>
  <c r="BL157"/>
  <c r="BK157"/>
  <c r="BJ157"/>
  <c r="BI157"/>
  <c r="BH157"/>
  <c r="BG157"/>
  <c r="BF157"/>
  <c r="BE157"/>
  <c r="BD157"/>
  <c r="BC157"/>
  <c r="BB157"/>
  <c r="BA157"/>
  <c r="AZ157"/>
  <c r="AY157"/>
  <c r="AX157"/>
  <c r="AW157"/>
  <c r="AV157"/>
  <c r="AU157"/>
  <c r="AT157"/>
  <c r="AS157"/>
  <c r="AR157"/>
  <c r="AQ157"/>
  <c r="AP157"/>
  <c r="AO157"/>
  <c r="AN157"/>
  <c r="AM157"/>
  <c r="AL157"/>
  <c r="AK157"/>
  <c r="AJ157"/>
  <c r="AI157"/>
  <c r="AH157"/>
  <c r="AG157"/>
  <c r="AF157"/>
  <c r="AE157"/>
  <c r="AD157"/>
  <c r="AC157"/>
  <c r="AB157"/>
  <c r="AA157"/>
  <c r="Z157"/>
  <c r="Y157"/>
  <c r="X157"/>
  <c r="W157"/>
  <c r="V157"/>
  <c r="U157"/>
  <c r="T157"/>
  <c r="S157"/>
  <c r="R157"/>
  <c r="Q157"/>
  <c r="P157"/>
  <c r="O157"/>
  <c r="N157"/>
  <c r="M157"/>
  <c r="L157"/>
  <c r="C71" i="3"/>
  <c r="H71"/>
  <c r="C72"/>
  <c r="H72"/>
  <c r="C73"/>
  <c r="H73"/>
  <c r="C74"/>
  <c r="H74"/>
  <c r="C75"/>
  <c r="H75"/>
  <c r="C76"/>
  <c r="H76"/>
  <c r="C77"/>
  <c r="H77"/>
  <c r="C78"/>
  <c r="H78"/>
  <c r="C79"/>
  <c r="H79"/>
  <c r="C80"/>
  <c r="H80"/>
  <c r="C81"/>
  <c r="H81"/>
  <c r="C82"/>
  <c r="H82"/>
  <c r="C83"/>
  <c r="H83"/>
  <c r="C84"/>
  <c r="H84"/>
  <c r="C86"/>
  <c r="H86"/>
  <c r="C87"/>
  <c r="H87"/>
  <c r="C88"/>
  <c r="H88"/>
  <c r="C89"/>
  <c r="H89"/>
  <c r="C90"/>
  <c r="H90"/>
  <c r="C91"/>
  <c r="H91"/>
  <c r="C92"/>
  <c r="H92"/>
  <c r="C93"/>
  <c r="H93"/>
  <c r="C94"/>
  <c r="H94"/>
  <c r="C95"/>
  <c r="H95"/>
  <c r="C96"/>
  <c r="H96"/>
  <c r="C97"/>
  <c r="C98"/>
  <c r="C99"/>
  <c r="H99"/>
  <c r="C100"/>
  <c r="H100"/>
  <c r="C102"/>
  <c r="H102"/>
  <c r="C103"/>
  <c r="H103"/>
  <c r="H104"/>
  <c r="DX106"/>
  <c r="H106"/>
  <c r="DX107"/>
  <c r="H107"/>
  <c r="DX108"/>
  <c r="H108"/>
  <c r="DX109"/>
  <c r="H109"/>
  <c r="DX110"/>
  <c r="E56" i="2"/>
  <c r="F56"/>
  <c r="G56" s="1"/>
  <c r="D71" i="3" s="1"/>
  <c r="E71" s="1"/>
  <c r="P68" i="6"/>
  <c r="P2" s="1"/>
  <c r="Q68"/>
  <c r="Q2" s="1"/>
  <c r="R68"/>
  <c r="R2" s="1"/>
  <c r="S68"/>
  <c r="S2" s="1"/>
  <c r="T68"/>
  <c r="T2" s="1"/>
  <c r="U68"/>
  <c r="U2" s="1"/>
  <c r="V68"/>
  <c r="V2" s="1"/>
  <c r="W68"/>
  <c r="X68"/>
  <c r="X2" s="1"/>
  <c r="Y68"/>
  <c r="Y2" s="1"/>
  <c r="Z68"/>
  <c r="Z2" s="1"/>
  <c r="O68"/>
  <c r="O2" s="1"/>
  <c r="H123" i="1"/>
  <c r="H37" i="6" s="1"/>
  <c r="H124" i="1"/>
  <c r="G40" i="6" s="1"/>
  <c r="H125" i="1"/>
  <c r="J44" i="6" s="1"/>
  <c r="H126" i="1"/>
  <c r="I40" i="6" s="1"/>
  <c r="H122" i="1"/>
  <c r="E70" i="2"/>
  <c r="E71"/>
  <c r="E72"/>
  <c r="E73"/>
  <c r="E74"/>
  <c r="E75"/>
  <c r="E76"/>
  <c r="C18" i="3"/>
  <c r="H18"/>
  <c r="C19"/>
  <c r="H19"/>
  <c r="C20"/>
  <c r="H20"/>
  <c r="C21"/>
  <c r="H21"/>
  <c r="C22"/>
  <c r="H22"/>
  <c r="C23"/>
  <c r="H23"/>
  <c r="C24"/>
  <c r="H24"/>
  <c r="C25"/>
  <c r="H25"/>
  <c r="C26"/>
  <c r="H26"/>
  <c r="C27"/>
  <c r="H27"/>
  <c r="C28"/>
  <c r="H28"/>
  <c r="C29"/>
  <c r="H29"/>
  <c r="C30"/>
  <c r="H30"/>
  <c r="C31"/>
  <c r="H31"/>
  <c r="C32"/>
  <c r="H32"/>
  <c r="C33"/>
  <c r="H33"/>
  <c r="C34"/>
  <c r="H34"/>
  <c r="C35"/>
  <c r="H35"/>
  <c r="C36"/>
  <c r="H36"/>
  <c r="C37"/>
  <c r="H37"/>
  <c r="C38"/>
  <c r="H38"/>
  <c r="C40"/>
  <c r="H40"/>
  <c r="C41"/>
  <c r="H41"/>
  <c r="C42"/>
  <c r="H42"/>
  <c r="C43"/>
  <c r="H43"/>
  <c r="C44"/>
  <c r="H44"/>
  <c r="C45"/>
  <c r="H45"/>
  <c r="C46"/>
  <c r="H46"/>
  <c r="C47"/>
  <c r="H47"/>
  <c r="C48"/>
  <c r="H48"/>
  <c r="C49"/>
  <c r="H49"/>
  <c r="C50"/>
  <c r="H50"/>
  <c r="C51"/>
  <c r="H51"/>
  <c r="C52"/>
  <c r="H52"/>
  <c r="C53"/>
  <c r="H53"/>
  <c r="C54"/>
  <c r="H54"/>
  <c r="C55"/>
  <c r="H55"/>
  <c r="C57"/>
  <c r="H57"/>
  <c r="C58"/>
  <c r="H58"/>
  <c r="C59"/>
  <c r="H59"/>
  <c r="C60"/>
  <c r="H60"/>
  <c r="C61"/>
  <c r="H61"/>
  <c r="C62"/>
  <c r="H62"/>
  <c r="C63"/>
  <c r="H63"/>
  <c r="C64"/>
  <c r="H64"/>
  <c r="C65"/>
  <c r="H65"/>
  <c r="C66"/>
  <c r="H66"/>
  <c r="C67"/>
  <c r="H67"/>
  <c r="C68"/>
  <c r="H68"/>
  <c r="C69"/>
  <c r="H69"/>
  <c r="C70"/>
  <c r="H70"/>
  <c r="E22" i="2"/>
  <c r="E23"/>
  <c r="E24"/>
  <c r="E25"/>
  <c r="E26"/>
  <c r="E27"/>
  <c r="E28"/>
  <c r="E29"/>
  <c r="E30"/>
  <c r="E31"/>
  <c r="E32"/>
  <c r="E33"/>
  <c r="E34"/>
  <c r="E35"/>
  <c r="E36"/>
  <c r="E37"/>
  <c r="E38"/>
  <c r="E39"/>
  <c r="E40"/>
  <c r="E42"/>
  <c r="E43"/>
  <c r="E44"/>
  <c r="E45"/>
  <c r="E46"/>
  <c r="E47"/>
  <c r="E48"/>
  <c r="E49"/>
  <c r="E50"/>
  <c r="E51"/>
  <c r="E52"/>
  <c r="E53"/>
  <c r="E54"/>
  <c r="E55"/>
  <c r="E57"/>
  <c r="E58"/>
  <c r="E59"/>
  <c r="E60"/>
  <c r="E61"/>
  <c r="E62"/>
  <c r="E63"/>
  <c r="E64"/>
  <c r="E65"/>
  <c r="E66"/>
  <c r="E67"/>
  <c r="E68"/>
  <c r="E69"/>
  <c r="E77"/>
  <c r="E78"/>
  <c r="E79"/>
  <c r="E81"/>
  <c r="E82"/>
  <c r="E83"/>
  <c r="E84"/>
  <c r="E85"/>
  <c r="E86"/>
  <c r="E87"/>
  <c r="E88"/>
  <c r="E89"/>
  <c r="E3"/>
  <c r="E4"/>
  <c r="E5"/>
  <c r="E6"/>
  <c r="E7"/>
  <c r="E8"/>
  <c r="E9"/>
  <c r="E10"/>
  <c r="E11"/>
  <c r="E12"/>
  <c r="E13"/>
  <c r="E14"/>
  <c r="E15"/>
  <c r="E16"/>
  <c r="E17"/>
  <c r="E18"/>
  <c r="E19"/>
  <c r="E20"/>
  <c r="E21"/>
  <c r="E2"/>
  <c r="H17" i="3"/>
  <c r="DS86" i="27" l="1"/>
  <c r="J86"/>
  <c r="DS57"/>
  <c r="J57"/>
  <c r="DR19"/>
  <c r="DR35"/>
  <c r="DR47"/>
  <c r="DR63"/>
  <c r="DR75"/>
  <c r="DR83"/>
  <c r="DS90"/>
  <c r="DR18"/>
  <c r="DR30"/>
  <c r="DR46"/>
  <c r="DR50"/>
  <c r="DR62"/>
  <c r="DR74"/>
  <c r="DS89"/>
  <c r="DS93"/>
  <c r="DR21"/>
  <c r="DR25"/>
  <c r="DR29"/>
  <c r="DR33"/>
  <c r="DR37"/>
  <c r="DR41"/>
  <c r="DR45"/>
  <c r="DR49"/>
  <c r="DR53"/>
  <c r="DR57"/>
  <c r="DR61"/>
  <c r="DR65"/>
  <c r="DR69"/>
  <c r="DR73"/>
  <c r="DR77"/>
  <c r="DR81"/>
  <c r="DR85"/>
  <c r="DR97"/>
  <c r="DR101"/>
  <c r="DR23"/>
  <c r="DR31"/>
  <c r="DR43"/>
  <c r="DR55"/>
  <c r="DR71"/>
  <c r="DR87"/>
  <c r="DR99"/>
  <c r="DS94"/>
  <c r="DR22"/>
  <c r="DR34"/>
  <c r="DR42"/>
  <c r="DR58"/>
  <c r="DR70"/>
  <c r="DR82"/>
  <c r="DR98"/>
  <c r="DS92"/>
  <c r="DS96"/>
  <c r="DS91"/>
  <c r="DS95"/>
  <c r="DR27"/>
  <c r="DR39"/>
  <c r="DR51"/>
  <c r="DR59"/>
  <c r="DR67"/>
  <c r="DR79"/>
  <c r="DR26"/>
  <c r="DR38"/>
  <c r="DR54"/>
  <c r="DR66"/>
  <c r="DR78"/>
  <c r="DR86"/>
  <c r="DR20"/>
  <c r="DR24"/>
  <c r="DR28"/>
  <c r="DR32"/>
  <c r="DR36"/>
  <c r="DR40"/>
  <c r="DR44"/>
  <c r="DR48"/>
  <c r="DR52"/>
  <c r="DR56"/>
  <c r="DR60"/>
  <c r="DR64"/>
  <c r="DR68"/>
  <c r="DR72"/>
  <c r="DR76"/>
  <c r="DR80"/>
  <c r="DR84"/>
  <c r="DR88"/>
  <c r="DR100"/>
  <c r="DR117"/>
  <c r="DR110"/>
  <c r="DY110" i="3"/>
  <c r="DY95"/>
  <c r="DX82"/>
  <c r="DY57"/>
  <c r="DY45"/>
  <c r="DY29"/>
  <c r="DX133"/>
  <c r="DX127"/>
  <c r="DX116"/>
  <c r="DY104"/>
  <c r="DY90"/>
  <c r="DY82"/>
  <c r="DY133"/>
  <c r="DY125"/>
  <c r="DY119"/>
  <c r="DX102"/>
  <c r="DX88"/>
  <c r="DY77"/>
  <c r="DY66"/>
  <c r="DY54"/>
  <c r="DY38"/>
  <c r="DY30"/>
  <c r="DX114"/>
  <c r="DY102"/>
  <c r="DY68"/>
  <c r="DY64"/>
  <c r="DY60"/>
  <c r="DY52"/>
  <c r="DY48"/>
  <c r="DY44"/>
  <c r="DY40"/>
  <c r="DY36"/>
  <c r="DY32"/>
  <c r="DY28"/>
  <c r="DY24"/>
  <c r="DY20"/>
  <c r="DY115"/>
  <c r="DY107"/>
  <c r="DX98"/>
  <c r="DX95"/>
  <c r="DY92"/>
  <c r="DX87"/>
  <c r="DY84"/>
  <c r="DX79"/>
  <c r="DY76"/>
  <c r="DX71"/>
  <c r="DX113"/>
  <c r="DY98"/>
  <c r="DY87"/>
  <c r="DX74"/>
  <c r="DY61"/>
  <c r="DY49"/>
  <c r="DY33"/>
  <c r="DX125"/>
  <c r="DX93"/>
  <c r="DY131"/>
  <c r="DY123"/>
  <c r="DX111"/>
  <c r="DY99"/>
  <c r="DX72"/>
  <c r="DY46"/>
  <c r="DY26"/>
  <c r="DY111"/>
  <c r="DY96"/>
  <c r="DY88"/>
  <c r="DY80"/>
  <c r="DX75"/>
  <c r="DY72"/>
  <c r="DY105"/>
  <c r="DY114"/>
  <c r="DY106"/>
  <c r="DX100"/>
  <c r="DX94"/>
  <c r="DY91"/>
  <c r="DX86"/>
  <c r="DY83"/>
  <c r="DX78"/>
  <c r="DY75"/>
  <c r="DX90"/>
  <c r="DY71"/>
  <c r="DY65"/>
  <c r="DY41"/>
  <c r="DY21"/>
  <c r="DX131"/>
  <c r="DX121"/>
  <c r="DX99"/>
  <c r="DX77"/>
  <c r="DY135"/>
  <c r="DY127"/>
  <c r="DY121"/>
  <c r="DY108"/>
  <c r="DX96"/>
  <c r="DX80"/>
  <c r="DY70"/>
  <c r="DY58"/>
  <c r="DY42"/>
  <c r="DY22"/>
  <c r="DX91"/>
  <c r="DY63"/>
  <c r="DY55"/>
  <c r="DY47"/>
  <c r="DY31"/>
  <c r="DY23"/>
  <c r="DX136"/>
  <c r="DX134"/>
  <c r="DX132"/>
  <c r="DX128"/>
  <c r="DX126"/>
  <c r="DX124"/>
  <c r="DX122"/>
  <c r="DX120"/>
  <c r="DX118"/>
  <c r="DX112"/>
  <c r="DY109"/>
  <c r="DY100"/>
  <c r="DX97"/>
  <c r="DY94"/>
  <c r="DX89"/>
  <c r="DY86"/>
  <c r="DX81"/>
  <c r="DY78"/>
  <c r="DX73"/>
  <c r="DX104"/>
  <c r="DY79"/>
  <c r="DY69"/>
  <c r="DY53"/>
  <c r="DY37"/>
  <c r="DY25"/>
  <c r="DX135"/>
  <c r="DX129"/>
  <c r="DX123"/>
  <c r="DX119"/>
  <c r="DY113"/>
  <c r="DY74"/>
  <c r="DY129"/>
  <c r="DY93"/>
  <c r="DY62"/>
  <c r="DY50"/>
  <c r="DY34"/>
  <c r="DY18"/>
  <c r="DX83"/>
  <c r="DY67"/>
  <c r="DY59"/>
  <c r="DY51"/>
  <c r="DY43"/>
  <c r="DY35"/>
  <c r="DY27"/>
  <c r="DY19"/>
  <c r="DX130"/>
  <c r="DX103"/>
  <c r="DY136"/>
  <c r="DY134"/>
  <c r="DY132"/>
  <c r="DY130"/>
  <c r="DY128"/>
  <c r="DY126"/>
  <c r="DY124"/>
  <c r="DY122"/>
  <c r="DY120"/>
  <c r="DY118"/>
  <c r="DX115"/>
  <c r="DY112"/>
  <c r="DY103"/>
  <c r="DY97"/>
  <c r="DX92"/>
  <c r="DY89"/>
  <c r="DX84"/>
  <c r="DY81"/>
  <c r="DX76"/>
  <c r="DY73"/>
  <c r="DR108" i="27"/>
  <c r="F40" i="6"/>
  <c r="K40" s="1"/>
  <c r="H127" i="1"/>
  <c r="W69" i="6"/>
  <c r="W2"/>
  <c r="DG10" i="3"/>
  <c r="CG10"/>
  <c r="CM12"/>
  <c r="BT12"/>
  <c r="DF8"/>
  <c r="BZ10"/>
  <c r="DE10"/>
  <c r="U118" i="27"/>
  <c r="P134"/>
  <c r="M125"/>
  <c r="AL133"/>
  <c r="P122"/>
  <c r="P130"/>
  <c r="O127"/>
  <c r="AQ120"/>
  <c r="U135"/>
  <c r="AP129"/>
  <c r="V13"/>
  <c r="AD15"/>
  <c r="AT13"/>
  <c r="BJ15"/>
  <c r="DJ11"/>
  <c r="AZ11"/>
  <c r="AI9"/>
  <c r="AY11"/>
  <c r="BG9"/>
  <c r="BP13"/>
  <c r="CV15"/>
  <c r="DG11"/>
  <c r="DO10"/>
  <c r="DO8"/>
  <c r="DO155" s="1"/>
  <c r="DO156" s="1"/>
  <c r="BN11"/>
  <c r="BU15"/>
  <c r="CD15"/>
  <c r="CL9"/>
  <c r="DI139"/>
  <c r="DI140" s="1"/>
  <c r="CG15"/>
  <c r="AH13"/>
  <c r="BO9"/>
  <c r="BX13"/>
  <c r="CU139"/>
  <c r="CU140" s="1"/>
  <c r="DF13"/>
  <c r="DN143"/>
  <c r="DN144" s="1"/>
  <c r="DN8"/>
  <c r="DN155" s="1"/>
  <c r="DN156" s="1"/>
  <c r="O15"/>
  <c r="CC15"/>
  <c r="CA9"/>
  <c r="CZ9"/>
  <c r="Y15"/>
  <c r="AW13"/>
  <c r="BM11"/>
  <c r="CT139"/>
  <c r="CT140" s="1"/>
  <c r="DE15"/>
  <c r="DM151"/>
  <c r="DM152" s="1"/>
  <c r="BT13"/>
  <c r="DA9"/>
  <c r="N15"/>
  <c r="AL9"/>
  <c r="CX15"/>
  <c r="BQ15"/>
  <c r="AF11"/>
  <c r="AN15"/>
  <c r="AV11"/>
  <c r="BD15"/>
  <c r="DD139"/>
  <c r="DD140" s="1"/>
  <c r="DL15"/>
  <c r="DR116"/>
  <c r="DR119"/>
  <c r="DR127"/>
  <c r="DR132"/>
  <c r="DR133"/>
  <c r="DR111"/>
  <c r="DR124"/>
  <c r="DR125"/>
  <c r="DR131"/>
  <c r="DR123"/>
  <c r="DR115"/>
  <c r="DR128"/>
  <c r="DR120"/>
  <c r="DR112"/>
  <c r="DR126"/>
  <c r="DR129"/>
  <c r="DR121"/>
  <c r="DR113"/>
  <c r="DR118"/>
  <c r="DR130"/>
  <c r="DR122"/>
  <c r="DR114"/>
  <c r="CZ15"/>
  <c r="CZ11"/>
  <c r="DF14" i="3"/>
  <c r="CZ13" i="27"/>
  <c r="DF12" i="3"/>
  <c r="BT139" i="27"/>
  <c r="BT15"/>
  <c r="BZ12" i="3"/>
  <c r="BT143" i="27"/>
  <c r="DA11"/>
  <c r="DF10" i="3"/>
  <c r="AQ132" i="27"/>
  <c r="DA13"/>
  <c r="DA15"/>
  <c r="BT9"/>
  <c r="BT11"/>
  <c r="CM10" i="3"/>
  <c r="CY9" i="27"/>
  <c r="CY15"/>
  <c r="CY11"/>
  <c r="CY13"/>
  <c r="CG139"/>
  <c r="CG143"/>
  <c r="CG9"/>
  <c r="CG11"/>
  <c r="CG13"/>
  <c r="BZ14" i="3"/>
  <c r="DE8"/>
  <c r="DE14"/>
  <c r="DE12"/>
  <c r="BZ8"/>
  <c r="BZ154"/>
  <c r="DG8"/>
  <c r="DG12"/>
  <c r="DG14"/>
  <c r="CM14"/>
  <c r="CM8"/>
  <c r="E21" i="6"/>
  <c r="O69"/>
  <c r="E105" i="3"/>
  <c r="E17" i="6"/>
  <c r="E109" i="3"/>
  <c r="CA13" i="27"/>
  <c r="BN15"/>
  <c r="BT154" i="3"/>
  <c r="BT14"/>
  <c r="CG12"/>
  <c r="CG14"/>
  <c r="BT8"/>
  <c r="BN9" i="27"/>
  <c r="CA11"/>
  <c r="BT10" i="3"/>
  <c r="CG8"/>
  <c r="BN13" i="27"/>
  <c r="CA15"/>
  <c r="H39" i="6"/>
  <c r="J42"/>
  <c r="H41"/>
  <c r="H43"/>
  <c r="H31"/>
  <c r="I37"/>
  <c r="J41"/>
  <c r="J31"/>
  <c r="G42"/>
  <c r="G38"/>
  <c r="I38"/>
  <c r="G31"/>
  <c r="J43"/>
  <c r="I39"/>
  <c r="G44"/>
  <c r="I31"/>
  <c r="F38"/>
  <c r="F41"/>
  <c r="F37"/>
  <c r="F44"/>
  <c r="F39"/>
  <c r="F43"/>
  <c r="F31"/>
  <c r="F42"/>
  <c r="E108" i="3"/>
  <c r="D72" i="27"/>
  <c r="Y122"/>
  <c r="L130"/>
  <c r="N133"/>
  <c r="R125"/>
  <c r="U122"/>
  <c r="U130"/>
  <c r="AB122"/>
  <c r="Y130"/>
  <c r="AG125"/>
  <c r="AC122"/>
  <c r="AF134"/>
  <c r="AK130"/>
  <c r="AR122"/>
  <c r="AE125"/>
  <c r="AO130"/>
  <c r="V125"/>
  <c r="AR130"/>
  <c r="AW15"/>
  <c r="M137"/>
  <c r="S128"/>
  <c r="AN135"/>
  <c r="AB127"/>
  <c r="AK134"/>
  <c r="AC127"/>
  <c r="AP130"/>
  <c r="M130"/>
  <c r="AF127"/>
  <c r="AD125"/>
  <c r="Z122"/>
  <c r="AC126"/>
  <c r="AA137"/>
  <c r="X135"/>
  <c r="Z130"/>
  <c r="AL128"/>
  <c r="AD126"/>
  <c r="AH125"/>
  <c r="N125"/>
  <c r="AK122"/>
  <c r="AB119"/>
  <c r="AJ135"/>
  <c r="M134"/>
  <c r="AB130"/>
  <c r="AG126"/>
  <c r="AL125"/>
  <c r="O125"/>
  <c r="AO122"/>
  <c r="L122"/>
  <c r="AF119"/>
  <c r="AR127"/>
  <c r="M126"/>
  <c r="T119"/>
  <c r="AM135"/>
  <c r="AC130"/>
  <c r="L127"/>
  <c r="Q125"/>
  <c r="AP122"/>
  <c r="M122"/>
  <c r="Z121"/>
  <c r="Z129"/>
  <c r="R129"/>
  <c r="Q137"/>
  <c r="U137"/>
  <c r="AK137"/>
  <c r="S137"/>
  <c r="AI137"/>
  <c r="R137"/>
  <c r="AH137"/>
  <c r="AD137"/>
  <c r="N137"/>
  <c r="AQ13"/>
  <c r="AQ9"/>
  <c r="Q118"/>
  <c r="N118"/>
  <c r="M118"/>
  <c r="AK118"/>
  <c r="L126"/>
  <c r="Y126"/>
  <c r="AO126"/>
  <c r="X126"/>
  <c r="AN126"/>
  <c r="V126"/>
  <c r="AL126"/>
  <c r="U126"/>
  <c r="AK126"/>
  <c r="X134"/>
  <c r="V137"/>
  <c r="Z132"/>
  <c r="U129"/>
  <c r="DE11"/>
  <c r="CU143"/>
  <c r="CU144" s="1"/>
  <c r="Z137"/>
  <c r="AK135"/>
  <c r="AA132"/>
  <c r="AK129"/>
  <c r="AE127"/>
  <c r="AF126"/>
  <c r="AC119"/>
  <c r="R124"/>
  <c r="AP124"/>
  <c r="Z124"/>
  <c r="W124"/>
  <c r="O124"/>
  <c r="X132"/>
  <c r="BH11"/>
  <c r="AL137"/>
  <c r="T135"/>
  <c r="AP132"/>
  <c r="M127"/>
  <c r="N126"/>
  <c r="AC118"/>
  <c r="DN9"/>
  <c r="DN139"/>
  <c r="DN140" s="1"/>
  <c r="DN147"/>
  <c r="DN148" s="1"/>
  <c r="AO11"/>
  <c r="AO13"/>
  <c r="AM132"/>
  <c r="Y11"/>
  <c r="AP137"/>
  <c r="P126"/>
  <c r="N121"/>
  <c r="AD118"/>
  <c r="N132"/>
  <c r="S132"/>
  <c r="AI132"/>
  <c r="R132"/>
  <c r="AH132"/>
  <c r="P132"/>
  <c r="AF132"/>
  <c r="O132"/>
  <c r="AE132"/>
  <c r="CH9"/>
  <c r="BW11"/>
  <c r="BW15"/>
  <c r="W119"/>
  <c r="P119"/>
  <c r="M119"/>
  <c r="L119"/>
  <c r="AR119"/>
  <c r="AJ119"/>
  <c r="S127"/>
  <c r="X127"/>
  <c r="AN127"/>
  <c r="W127"/>
  <c r="AM127"/>
  <c r="U127"/>
  <c r="AK127"/>
  <c r="T127"/>
  <c r="AJ127"/>
  <c r="S135"/>
  <c r="P135"/>
  <c r="AF135"/>
  <c r="O135"/>
  <c r="AE135"/>
  <c r="M135"/>
  <c r="AC135"/>
  <c r="L135"/>
  <c r="AR135"/>
  <c r="AB135"/>
  <c r="AR15"/>
  <c r="AC137"/>
  <c r="AN132"/>
  <c r="CT13"/>
  <c r="AQ137"/>
  <c r="W135"/>
  <c r="W132"/>
  <c r="P127"/>
  <c r="Q126"/>
  <c r="AG118"/>
  <c r="AD136"/>
  <c r="Q133"/>
  <c r="AG130"/>
  <c r="Q130"/>
  <c r="AM125"/>
  <c r="W125"/>
  <c r="AG122"/>
  <c r="Q122"/>
  <c r="AQ136"/>
  <c r="AG133"/>
  <c r="AH130"/>
  <c r="R130"/>
  <c r="AO125"/>
  <c r="Y125"/>
  <c r="AH122"/>
  <c r="R122"/>
  <c r="O120"/>
  <c r="AJ130"/>
  <c r="T130"/>
  <c r="AP125"/>
  <c r="Z125"/>
  <c r="AJ122"/>
  <c r="T122"/>
  <c r="O123"/>
  <c r="W123"/>
  <c r="AE123"/>
  <c r="AM123"/>
  <c r="T123"/>
  <c r="AR123"/>
  <c r="N123"/>
  <c r="V123"/>
  <c r="AD123"/>
  <c r="AL123"/>
  <c r="AJ123"/>
  <c r="M123"/>
  <c r="U123"/>
  <c r="AC123"/>
  <c r="AK123"/>
  <c r="L123"/>
  <c r="AB123"/>
  <c r="R123"/>
  <c r="Z123"/>
  <c r="AH123"/>
  <c r="AP123"/>
  <c r="Q123"/>
  <c r="Y123"/>
  <c r="AG123"/>
  <c r="AO123"/>
  <c r="O131"/>
  <c r="W131"/>
  <c r="AE131"/>
  <c r="AM131"/>
  <c r="L131"/>
  <c r="AB131"/>
  <c r="N131"/>
  <c r="V131"/>
  <c r="AD131"/>
  <c r="AL131"/>
  <c r="AJ131"/>
  <c r="M131"/>
  <c r="U131"/>
  <c r="AC131"/>
  <c r="AK131"/>
  <c r="T131"/>
  <c r="AR131"/>
  <c r="R131"/>
  <c r="Z131"/>
  <c r="AH131"/>
  <c r="AP131"/>
  <c r="Q131"/>
  <c r="Y131"/>
  <c r="AG131"/>
  <c r="AO131"/>
  <c r="R120"/>
  <c r="Z120"/>
  <c r="AH120"/>
  <c r="AP120"/>
  <c r="Q120"/>
  <c r="Y120"/>
  <c r="AG120"/>
  <c r="AO120"/>
  <c r="P120"/>
  <c r="X120"/>
  <c r="AF120"/>
  <c r="AN120"/>
  <c r="M120"/>
  <c r="U120"/>
  <c r="AC120"/>
  <c r="AK120"/>
  <c r="W120"/>
  <c r="AM120"/>
  <c r="AI120"/>
  <c r="V120"/>
  <c r="AL120"/>
  <c r="S120"/>
  <c r="T120"/>
  <c r="AJ120"/>
  <c r="N120"/>
  <c r="AD120"/>
  <c r="L120"/>
  <c r="AB120"/>
  <c r="AR120"/>
  <c r="R128"/>
  <c r="Z128"/>
  <c r="AH128"/>
  <c r="AP128"/>
  <c r="W128"/>
  <c r="Q128"/>
  <c r="Y128"/>
  <c r="AG128"/>
  <c r="AO128"/>
  <c r="AM128"/>
  <c r="P128"/>
  <c r="X128"/>
  <c r="AF128"/>
  <c r="AN128"/>
  <c r="O128"/>
  <c r="AE128"/>
  <c r="M128"/>
  <c r="U128"/>
  <c r="AC128"/>
  <c r="AK128"/>
  <c r="L128"/>
  <c r="T128"/>
  <c r="AB128"/>
  <c r="AJ128"/>
  <c r="AR128"/>
  <c r="R136"/>
  <c r="Z136"/>
  <c r="AH136"/>
  <c r="AP136"/>
  <c r="W136"/>
  <c r="AM136"/>
  <c r="Q136"/>
  <c r="Y136"/>
  <c r="AG136"/>
  <c r="AO136"/>
  <c r="P136"/>
  <c r="X136"/>
  <c r="AF136"/>
  <c r="AN136"/>
  <c r="O136"/>
  <c r="AE136"/>
  <c r="M136"/>
  <c r="U136"/>
  <c r="AC136"/>
  <c r="AK136"/>
  <c r="L136"/>
  <c r="T136"/>
  <c r="AB136"/>
  <c r="AJ136"/>
  <c r="AR136"/>
  <c r="M133"/>
  <c r="U133"/>
  <c r="AC133"/>
  <c r="AK133"/>
  <c r="AH133"/>
  <c r="L133"/>
  <c r="T133"/>
  <c r="AB133"/>
  <c r="AJ133"/>
  <c r="AR133"/>
  <c r="Z133"/>
  <c r="S133"/>
  <c r="AA133"/>
  <c r="AI133"/>
  <c r="AQ133"/>
  <c r="R133"/>
  <c r="AP133"/>
  <c r="P133"/>
  <c r="X133"/>
  <c r="AF133"/>
  <c r="AN133"/>
  <c r="O133"/>
  <c r="W133"/>
  <c r="AE133"/>
  <c r="AM133"/>
  <c r="AI131"/>
  <c r="AQ123"/>
  <c r="AI136"/>
  <c r="AN131"/>
  <c r="AQ128"/>
  <c r="P123"/>
  <c r="AA120"/>
  <c r="AL136"/>
  <c r="AN134"/>
  <c r="AO133"/>
  <c r="AQ131"/>
  <c r="M129"/>
  <c r="N128"/>
  <c r="S123"/>
  <c r="AE120"/>
  <c r="CI11"/>
  <c r="N124"/>
  <c r="V124"/>
  <c r="AD124"/>
  <c r="AL124"/>
  <c r="AI124"/>
  <c r="M124"/>
  <c r="U124"/>
  <c r="AC124"/>
  <c r="AK124"/>
  <c r="AA124"/>
  <c r="L124"/>
  <c r="T124"/>
  <c r="AB124"/>
  <c r="AJ124"/>
  <c r="AR124"/>
  <c r="S124"/>
  <c r="AQ124"/>
  <c r="Q124"/>
  <c r="Y124"/>
  <c r="AG124"/>
  <c r="AO124"/>
  <c r="P124"/>
  <c r="X124"/>
  <c r="AF124"/>
  <c r="AN124"/>
  <c r="N136"/>
  <c r="AA123"/>
  <c r="S136"/>
  <c r="U134"/>
  <c r="V133"/>
  <c r="X131"/>
  <c r="AA128"/>
  <c r="AE124"/>
  <c r="AF123"/>
  <c r="BP9"/>
  <c r="BY13"/>
  <c r="BY15"/>
  <c r="BY11"/>
  <c r="Q121"/>
  <c r="Y121"/>
  <c r="AG121"/>
  <c r="AO121"/>
  <c r="P121"/>
  <c r="X121"/>
  <c r="AF121"/>
  <c r="AN121"/>
  <c r="O121"/>
  <c r="W121"/>
  <c r="AE121"/>
  <c r="AM121"/>
  <c r="L121"/>
  <c r="T121"/>
  <c r="AB121"/>
  <c r="AJ121"/>
  <c r="V121"/>
  <c r="AL121"/>
  <c r="R121"/>
  <c r="U121"/>
  <c r="AK121"/>
  <c r="AH121"/>
  <c r="S121"/>
  <c r="AI121"/>
  <c r="M121"/>
  <c r="AC121"/>
  <c r="AR121"/>
  <c r="AA121"/>
  <c r="AQ121"/>
  <c r="Q129"/>
  <c r="Y129"/>
  <c r="AG129"/>
  <c r="AO129"/>
  <c r="V129"/>
  <c r="P129"/>
  <c r="X129"/>
  <c r="AF129"/>
  <c r="AN129"/>
  <c r="N129"/>
  <c r="AL129"/>
  <c r="O129"/>
  <c r="W129"/>
  <c r="AE129"/>
  <c r="AM129"/>
  <c r="AD129"/>
  <c r="L129"/>
  <c r="T129"/>
  <c r="AB129"/>
  <c r="AJ129"/>
  <c r="AR129"/>
  <c r="S129"/>
  <c r="AA129"/>
  <c r="AI129"/>
  <c r="AQ129"/>
  <c r="X123"/>
  <c r="S131"/>
  <c r="V128"/>
  <c r="DO9"/>
  <c r="V136"/>
  <c r="Y133"/>
  <c r="AA131"/>
  <c r="AC129"/>
  <c r="AD128"/>
  <c r="AH124"/>
  <c r="AI123"/>
  <c r="AD121"/>
  <c r="AA15"/>
  <c r="AA11"/>
  <c r="AI11"/>
  <c r="AI15"/>
  <c r="DC15"/>
  <c r="DC139"/>
  <c r="DC140" s="1"/>
  <c r="DC143"/>
  <c r="DC144" s="1"/>
  <c r="L134"/>
  <c r="T134"/>
  <c r="AB134"/>
  <c r="AJ134"/>
  <c r="AR134"/>
  <c r="Q134"/>
  <c r="AO134"/>
  <c r="S134"/>
  <c r="AA134"/>
  <c r="AI134"/>
  <c r="AQ134"/>
  <c r="AG134"/>
  <c r="R134"/>
  <c r="Z134"/>
  <c r="AH134"/>
  <c r="AP134"/>
  <c r="Y134"/>
  <c r="O134"/>
  <c r="W134"/>
  <c r="AE134"/>
  <c r="AM134"/>
  <c r="N134"/>
  <c r="V134"/>
  <c r="AD134"/>
  <c r="AL134"/>
  <c r="P131"/>
  <c r="CI9"/>
  <c r="AA136"/>
  <c r="AC134"/>
  <c r="AD133"/>
  <c r="AF131"/>
  <c r="AH129"/>
  <c r="AI128"/>
  <c r="AM124"/>
  <c r="AN123"/>
  <c r="AP121"/>
  <c r="L118"/>
  <c r="T118"/>
  <c r="AB118"/>
  <c r="AJ118"/>
  <c r="AR118"/>
  <c r="S118"/>
  <c r="AA118"/>
  <c r="AI118"/>
  <c r="AQ118"/>
  <c r="R118"/>
  <c r="Z118"/>
  <c r="AH118"/>
  <c r="AP118"/>
  <c r="O118"/>
  <c r="W118"/>
  <c r="AE118"/>
  <c r="AM118"/>
  <c r="R9"/>
  <c r="BE11"/>
  <c r="DM13"/>
  <c r="DN151"/>
  <c r="DN152" s="1"/>
  <c r="AR137"/>
  <c r="AJ137"/>
  <c r="AB137"/>
  <c r="T137"/>
  <c r="L137"/>
  <c r="AL135"/>
  <c r="AD135"/>
  <c r="V135"/>
  <c r="N135"/>
  <c r="AO132"/>
  <c r="AG132"/>
  <c r="Y132"/>
  <c r="Q132"/>
  <c r="AQ130"/>
  <c r="AI130"/>
  <c r="AA130"/>
  <c r="S130"/>
  <c r="AL127"/>
  <c r="AD127"/>
  <c r="V127"/>
  <c r="N127"/>
  <c r="AM126"/>
  <c r="AE126"/>
  <c r="W126"/>
  <c r="O126"/>
  <c r="AN125"/>
  <c r="AF125"/>
  <c r="X125"/>
  <c r="P125"/>
  <c r="AQ122"/>
  <c r="AI122"/>
  <c r="AA122"/>
  <c r="S122"/>
  <c r="AE119"/>
  <c r="O119"/>
  <c r="AF118"/>
  <c r="P118"/>
  <c r="BL13"/>
  <c r="CT15"/>
  <c r="AM137"/>
  <c r="AE137"/>
  <c r="W137"/>
  <c r="O137"/>
  <c r="AO135"/>
  <c r="AG135"/>
  <c r="Y135"/>
  <c r="Q135"/>
  <c r="AR132"/>
  <c r="AJ132"/>
  <c r="AB132"/>
  <c r="T132"/>
  <c r="L132"/>
  <c r="AL130"/>
  <c r="AD130"/>
  <c r="V130"/>
  <c r="N130"/>
  <c r="AO127"/>
  <c r="AG127"/>
  <c r="Y127"/>
  <c r="Q127"/>
  <c r="AP126"/>
  <c r="AH126"/>
  <c r="Z126"/>
  <c r="R126"/>
  <c r="AQ125"/>
  <c r="AI125"/>
  <c r="AA125"/>
  <c r="S125"/>
  <c r="AL122"/>
  <c r="AD122"/>
  <c r="V122"/>
  <c r="N122"/>
  <c r="AK119"/>
  <c r="U119"/>
  <c r="AL118"/>
  <c r="V118"/>
  <c r="AN137"/>
  <c r="AF137"/>
  <c r="X137"/>
  <c r="P137"/>
  <c r="AP135"/>
  <c r="AH135"/>
  <c r="Z135"/>
  <c r="R135"/>
  <c r="AK132"/>
  <c r="AC132"/>
  <c r="U132"/>
  <c r="M132"/>
  <c r="AM130"/>
  <c r="AE130"/>
  <c r="W130"/>
  <c r="O130"/>
  <c r="AP127"/>
  <c r="AH127"/>
  <c r="Z127"/>
  <c r="R127"/>
  <c r="AQ126"/>
  <c r="AI126"/>
  <c r="AA126"/>
  <c r="S126"/>
  <c r="AR125"/>
  <c r="AJ125"/>
  <c r="AB125"/>
  <c r="T125"/>
  <c r="L125"/>
  <c r="AM122"/>
  <c r="AE122"/>
  <c r="W122"/>
  <c r="O122"/>
  <c r="AM119"/>
  <c r="AN118"/>
  <c r="X118"/>
  <c r="S119"/>
  <c r="AA119"/>
  <c r="AI119"/>
  <c r="AQ119"/>
  <c r="R119"/>
  <c r="Z119"/>
  <c r="AH119"/>
  <c r="AP119"/>
  <c r="Q119"/>
  <c r="Y119"/>
  <c r="AG119"/>
  <c r="AO119"/>
  <c r="N119"/>
  <c r="V119"/>
  <c r="AD119"/>
  <c r="AL119"/>
  <c r="DM147"/>
  <c r="DM148" s="1"/>
  <c r="AO137"/>
  <c r="AG137"/>
  <c r="Y137"/>
  <c r="AQ135"/>
  <c r="AI135"/>
  <c r="AA135"/>
  <c r="AL132"/>
  <c r="AD132"/>
  <c r="V132"/>
  <c r="AN130"/>
  <c r="AF130"/>
  <c r="X130"/>
  <c r="AQ127"/>
  <c r="AI127"/>
  <c r="AA127"/>
  <c r="AR126"/>
  <c r="AJ126"/>
  <c r="AB126"/>
  <c r="T126"/>
  <c r="AK125"/>
  <c r="AC125"/>
  <c r="U125"/>
  <c r="AN122"/>
  <c r="AF122"/>
  <c r="X122"/>
  <c r="AN119"/>
  <c r="X119"/>
  <c r="AO118"/>
  <c r="Y118"/>
  <c r="AD9"/>
  <c r="AT11"/>
  <c r="BJ13"/>
  <c r="CL13"/>
  <c r="DB15"/>
  <c r="DO151"/>
  <c r="DO152" s="1"/>
  <c r="DG151"/>
  <c r="DG152" s="1"/>
  <c r="DI143"/>
  <c r="DI144" s="1"/>
  <c r="AS143"/>
  <c r="AA9"/>
  <c r="BD9"/>
  <c r="CE9"/>
  <c r="DJ9"/>
  <c r="AQ11"/>
  <c r="BG11"/>
  <c r="DB11"/>
  <c r="DO12"/>
  <c r="AL13"/>
  <c r="BG13"/>
  <c r="CI13"/>
  <c r="DO13"/>
  <c r="X15"/>
  <c r="AT15"/>
  <c r="DO147"/>
  <c r="DO148" s="1"/>
  <c r="DG147"/>
  <c r="DG148" s="1"/>
  <c r="DO139"/>
  <c r="DO140" s="1"/>
  <c r="N13"/>
  <c r="X9"/>
  <c r="CC9"/>
  <c r="BV11"/>
  <c r="AA13"/>
  <c r="V15"/>
  <c r="BS15"/>
  <c r="V9"/>
  <c r="AY9"/>
  <c r="BY9"/>
  <c r="DB9"/>
  <c r="S11"/>
  <c r="AN11"/>
  <c r="BB11"/>
  <c r="BS11"/>
  <c r="CT11"/>
  <c r="DO11"/>
  <c r="Y13"/>
  <c r="BC13"/>
  <c r="BW13"/>
  <c r="DJ13"/>
  <c r="S15"/>
  <c r="AQ15"/>
  <c r="CI15"/>
  <c r="CX147"/>
  <c r="CX148" s="1"/>
  <c r="DD143"/>
  <c r="DD144" s="1"/>
  <c r="AS139"/>
  <c r="N9"/>
  <c r="BJ9"/>
  <c r="BJ11"/>
  <c r="BB9"/>
  <c r="DG9"/>
  <c r="V11"/>
  <c r="CV11"/>
  <c r="BD13"/>
  <c r="CC13"/>
  <c r="CL15"/>
  <c r="CX151"/>
  <c r="CX152" s="1"/>
  <c r="S9"/>
  <c r="AT9"/>
  <c r="BS9"/>
  <c r="CV9"/>
  <c r="Q11"/>
  <c r="AL11"/>
  <c r="BP11"/>
  <c r="CL11"/>
  <c r="DM11"/>
  <c r="W13"/>
  <c r="BB13"/>
  <c r="BS13"/>
  <c r="P15"/>
  <c r="AL15"/>
  <c r="BM15"/>
  <c r="CE15"/>
  <c r="DO15"/>
  <c r="CT143"/>
  <c r="CT144" s="1"/>
  <c r="AD11"/>
  <c r="CC11"/>
  <c r="N11"/>
  <c r="DL11"/>
  <c r="DD13"/>
  <c r="DJ15"/>
  <c r="P9"/>
  <c r="BL9"/>
  <c r="AG11"/>
  <c r="AW11"/>
  <c r="BL11"/>
  <c r="CF11"/>
  <c r="S13"/>
  <c r="BM13"/>
  <c r="CV13"/>
  <c r="AG15"/>
  <c r="BG15"/>
  <c r="DG15"/>
  <c r="DO143"/>
  <c r="DO144" s="1"/>
  <c r="M11"/>
  <c r="AK11"/>
  <c r="BR11"/>
  <c r="BR15"/>
  <c r="L13"/>
  <c r="L15"/>
  <c r="L9"/>
  <c r="T13"/>
  <c r="T9"/>
  <c r="AB13"/>
  <c r="AB9"/>
  <c r="AJ13"/>
  <c r="AJ15"/>
  <c r="AJ9"/>
  <c r="AR13"/>
  <c r="AR9"/>
  <c r="AZ13"/>
  <c r="AZ9"/>
  <c r="BH13"/>
  <c r="BH15"/>
  <c r="BH9"/>
  <c r="BQ13"/>
  <c r="BQ9"/>
  <c r="CJ13"/>
  <c r="CJ9"/>
  <c r="CW13"/>
  <c r="CW9"/>
  <c r="DH13"/>
  <c r="DH15"/>
  <c r="DH9"/>
  <c r="BR9"/>
  <c r="AC13"/>
  <c r="AC9"/>
  <c r="AP9"/>
  <c r="CX9"/>
  <c r="L11"/>
  <c r="M13"/>
  <c r="BR13"/>
  <c r="CH13"/>
  <c r="AC15"/>
  <c r="CJ15"/>
  <c r="AN9"/>
  <c r="BA9"/>
  <c r="DL9"/>
  <c r="X11"/>
  <c r="AJ11"/>
  <c r="DH11"/>
  <c r="AN13"/>
  <c r="CE13"/>
  <c r="DC13"/>
  <c r="AB15"/>
  <c r="BC15"/>
  <c r="AC11"/>
  <c r="BA11"/>
  <c r="CK15"/>
  <c r="CK11"/>
  <c r="CK13"/>
  <c r="Z15"/>
  <c r="Z13"/>
  <c r="Z11"/>
  <c r="AP15"/>
  <c r="AP13"/>
  <c r="AP11"/>
  <c r="BF15"/>
  <c r="BF11"/>
  <c r="BO15"/>
  <c r="BO13"/>
  <c r="BO11"/>
  <c r="CH15"/>
  <c r="CH11"/>
  <c r="CU15"/>
  <c r="CU13"/>
  <c r="CU11"/>
  <c r="DF15"/>
  <c r="DF11"/>
  <c r="DN15"/>
  <c r="DN13"/>
  <c r="DN11"/>
  <c r="X13"/>
  <c r="BV13"/>
  <c r="BV15"/>
  <c r="DD15"/>
  <c r="CB9"/>
  <c r="CU9"/>
  <c r="DN10"/>
  <c r="DN12"/>
  <c r="AK13"/>
  <c r="CB13"/>
  <c r="AK15"/>
  <c r="AZ15"/>
  <c r="AV9"/>
  <c r="AR11"/>
  <c r="DD11"/>
  <c r="DL13"/>
  <c r="DN14"/>
  <c r="CW15"/>
  <c r="U15"/>
  <c r="U11"/>
  <c r="U13"/>
  <c r="AS11"/>
  <c r="AS13"/>
  <c r="AS15"/>
  <c r="BI13"/>
  <c r="BI11"/>
  <c r="CB11"/>
  <c r="CX11"/>
  <c r="DI11"/>
  <c r="R15"/>
  <c r="R11"/>
  <c r="AH15"/>
  <c r="AH11"/>
  <c r="AX15"/>
  <c r="AX11"/>
  <c r="BX15"/>
  <c r="BX11"/>
  <c r="AF15"/>
  <c r="AV15"/>
  <c r="AV13"/>
  <c r="O13"/>
  <c r="O9"/>
  <c r="O11"/>
  <c r="W9"/>
  <c r="W15"/>
  <c r="W11"/>
  <c r="AE9"/>
  <c r="AE11"/>
  <c r="AM15"/>
  <c r="AM9"/>
  <c r="AM11"/>
  <c r="AM13"/>
  <c r="AU9"/>
  <c r="AU11"/>
  <c r="BC9"/>
  <c r="BC11"/>
  <c r="BK9"/>
  <c r="BK13"/>
  <c r="BK11"/>
  <c r="BK15"/>
  <c r="BU9"/>
  <c r="BU11"/>
  <c r="CD13"/>
  <c r="CD9"/>
  <c r="CD11"/>
  <c r="DC9"/>
  <c r="DC11"/>
  <c r="DK15"/>
  <c r="DK9"/>
  <c r="DK11"/>
  <c r="DK13"/>
  <c r="M9"/>
  <c r="Z9"/>
  <c r="BA13"/>
  <c r="CX13"/>
  <c r="M15"/>
  <c r="BA15"/>
  <c r="AK9"/>
  <c r="AX9"/>
  <c r="DI9"/>
  <c r="T11"/>
  <c r="CJ11"/>
  <c r="AX13"/>
  <c r="BI9"/>
  <c r="BX9"/>
  <c r="U9"/>
  <c r="AH9"/>
  <c r="BV9"/>
  <c r="CK9"/>
  <c r="DF9"/>
  <c r="BD11"/>
  <c r="BQ11"/>
  <c r="R13"/>
  <c r="AF13"/>
  <c r="AU13"/>
  <c r="T15"/>
  <c r="AU15"/>
  <c r="CB15"/>
  <c r="AF9"/>
  <c r="AS9"/>
  <c r="BF9"/>
  <c r="DD9"/>
  <c r="P11"/>
  <c r="AB11"/>
  <c r="CE11"/>
  <c r="CW11"/>
  <c r="P13"/>
  <c r="AE13"/>
  <c r="BF13"/>
  <c r="BU13"/>
  <c r="DI13"/>
  <c r="AE15"/>
  <c r="BI15"/>
  <c r="DI15"/>
  <c r="DN16"/>
  <c r="AD13"/>
  <c r="BE13"/>
  <c r="DB13"/>
  <c r="Q15"/>
  <c r="BB15"/>
  <c r="CF15"/>
  <c r="DO14"/>
  <c r="Q9"/>
  <c r="Y9"/>
  <c r="AG9"/>
  <c r="AO9"/>
  <c r="AW9"/>
  <c r="BE9"/>
  <c r="BM9"/>
  <c r="BW9"/>
  <c r="CF9"/>
  <c r="CT9"/>
  <c r="DE9"/>
  <c r="DM9"/>
  <c r="Q13"/>
  <c r="AI13"/>
  <c r="CF13"/>
  <c r="DG13"/>
  <c r="AO15"/>
  <c r="AY15"/>
  <c r="DM15"/>
  <c r="AG13"/>
  <c r="AY13"/>
  <c r="DE13"/>
  <c r="BE15"/>
  <c r="BP15"/>
  <c r="DO16"/>
  <c r="BZ14" l="1"/>
  <c r="BZ12"/>
  <c r="BZ106" s="1"/>
  <c r="BZ10"/>
  <c r="BZ16"/>
  <c r="BZ110" s="1"/>
  <c r="DG6" i="3"/>
  <c r="DC6" i="27"/>
  <c r="CI72"/>
  <c r="CQ72"/>
  <c r="CY72"/>
  <c r="DG72"/>
  <c r="DO72"/>
  <c r="BZ72"/>
  <c r="CH72"/>
  <c r="CP72"/>
  <c r="CX72"/>
  <c r="DF72"/>
  <c r="DN72"/>
  <c r="CG72"/>
  <c r="CS72"/>
  <c r="DC72"/>
  <c r="DM72"/>
  <c r="CF72"/>
  <c r="CR72"/>
  <c r="DB72"/>
  <c r="DL72"/>
  <c r="CE72"/>
  <c r="CO72"/>
  <c r="DA72"/>
  <c r="DK72"/>
  <c r="CB72"/>
  <c r="CL72"/>
  <c r="CV72"/>
  <c r="DH72"/>
  <c r="CD72"/>
  <c r="CZ72"/>
  <c r="CM72"/>
  <c r="CK72"/>
  <c r="CC72"/>
  <c r="CW72"/>
  <c r="CU72"/>
  <c r="DI72"/>
  <c r="DE72"/>
  <c r="CT72"/>
  <c r="DP72"/>
  <c r="CN72"/>
  <c r="DJ72"/>
  <c r="CJ72"/>
  <c r="DD72"/>
  <c r="EA125" i="3"/>
  <c r="EB125"/>
  <c r="EB120"/>
  <c r="EA120"/>
  <c r="EB127"/>
  <c r="EA127"/>
  <c r="EA128"/>
  <c r="EB128"/>
  <c r="EA124"/>
  <c r="EB124"/>
  <c r="EB136"/>
  <c r="EA136"/>
  <c r="EB132"/>
  <c r="EA132"/>
  <c r="EB130"/>
  <c r="EA130"/>
  <c r="EB117"/>
  <c r="EA117"/>
  <c r="EB134"/>
  <c r="EA134"/>
  <c r="EB119"/>
  <c r="EA119"/>
  <c r="EB122"/>
  <c r="EA122"/>
  <c r="EB118"/>
  <c r="EA118"/>
  <c r="EB131"/>
  <c r="EA131"/>
  <c r="EB123"/>
  <c r="EA123"/>
  <c r="EA129"/>
  <c r="EB129"/>
  <c r="EB135"/>
  <c r="EA135"/>
  <c r="EB126"/>
  <c r="EA126"/>
  <c r="EB133"/>
  <c r="EA133"/>
  <c r="EB115"/>
  <c r="EA115"/>
  <c r="EA121"/>
  <c r="EB121"/>
  <c r="DY116"/>
  <c r="K31" i="6"/>
  <c r="DZ122" i="3"/>
  <c r="DZ117"/>
  <c r="DZ131"/>
  <c r="DZ115"/>
  <c r="DZ129"/>
  <c r="DZ125"/>
  <c r="DZ134"/>
  <c r="DZ124"/>
  <c r="DZ118"/>
  <c r="DZ123"/>
  <c r="DZ121"/>
  <c r="DZ136"/>
  <c r="DZ135"/>
  <c r="DZ120"/>
  <c r="DZ133"/>
  <c r="DZ132"/>
  <c r="DZ127"/>
  <c r="DZ119"/>
  <c r="DZ128"/>
  <c r="DZ126"/>
  <c r="DZ130"/>
  <c r="CP16" i="27"/>
  <c r="CO16"/>
  <c r="CQ16"/>
  <c r="CN16"/>
  <c r="CR16"/>
  <c r="CM16"/>
  <c r="CS16"/>
  <c r="CQ12"/>
  <c r="CN12"/>
  <c r="CM12"/>
  <c r="CP12"/>
  <c r="CO12"/>
  <c r="CR12"/>
  <c r="L10"/>
  <c r="CO10"/>
  <c r="CM10"/>
  <c r="CR10"/>
  <c r="CQ10"/>
  <c r="CN10"/>
  <c r="CP10"/>
  <c r="CS10"/>
  <c r="CS12"/>
  <c r="CR14"/>
  <c r="CS14"/>
  <c r="CQ14"/>
  <c r="CN14"/>
  <c r="CM14"/>
  <c r="CP14"/>
  <c r="CO14"/>
  <c r="K38" i="6"/>
  <c r="K43"/>
  <c r="K42"/>
  <c r="BT14" i="27"/>
  <c r="K37" i="6"/>
  <c r="K41"/>
  <c r="CG16" i="27"/>
  <c r="K44" i="6"/>
  <c r="CZ12" i="27"/>
  <c r="K39" i="6"/>
  <c r="W115" i="27"/>
  <c r="V112"/>
  <c r="DA12"/>
  <c r="BT10"/>
  <c r="BT16"/>
  <c r="CG14"/>
  <c r="DA10"/>
  <c r="Q117"/>
  <c r="V113"/>
  <c r="Z114"/>
  <c r="BT12"/>
  <c r="CG10"/>
  <c r="CG12"/>
  <c r="DC7"/>
  <c r="CY10"/>
  <c r="CZ10"/>
  <c r="CY12"/>
  <c r="CZ16"/>
  <c r="DA16"/>
  <c r="CY16"/>
  <c r="CZ14"/>
  <c r="DA14"/>
  <c r="CY14"/>
  <c r="DA7"/>
  <c r="DB7"/>
  <c r="E44" i="6"/>
  <c r="L44" s="1"/>
  <c r="E39"/>
  <c r="L39" s="1"/>
  <c r="E15"/>
  <c r="F15" s="1"/>
  <c r="E14"/>
  <c r="E18"/>
  <c r="E20"/>
  <c r="E43"/>
  <c r="L43" s="1"/>
  <c r="E16"/>
  <c r="E38"/>
  <c r="L38" s="1"/>
  <c r="E41"/>
  <c r="L41" s="1"/>
  <c r="E19"/>
  <c r="G19" s="1"/>
  <c r="G28" s="1"/>
  <c r="U147" i="27" s="1"/>
  <c r="E37" i="6"/>
  <c r="E40"/>
  <c r="L40" s="1"/>
  <c r="E42"/>
  <c r="L42" s="1"/>
  <c r="Q115" i="27"/>
  <c r="AL115"/>
  <c r="AN115"/>
  <c r="AK115"/>
  <c r="P115"/>
  <c r="AM115"/>
  <c r="T115"/>
  <c r="AD115"/>
  <c r="V115"/>
  <c r="Z115"/>
  <c r="X115"/>
  <c r="AH115"/>
  <c r="AF115"/>
  <c r="AI115"/>
  <c r="AR115"/>
  <c r="AC115"/>
  <c r="AE115"/>
  <c r="R115"/>
  <c r="N115"/>
  <c r="AG115"/>
  <c r="Y115"/>
  <c r="AA115"/>
  <c r="L115"/>
  <c r="M115"/>
  <c r="O115"/>
  <c r="AJ115"/>
  <c r="S115"/>
  <c r="AO115"/>
  <c r="AQ115"/>
  <c r="AB115"/>
  <c r="U115"/>
  <c r="AI112"/>
  <c r="AR112"/>
  <c r="T112"/>
  <c r="AI116"/>
  <c r="U116"/>
  <c r="AC116"/>
  <c r="Q116"/>
  <c r="W116"/>
  <c r="Y116"/>
  <c r="AK112"/>
  <c r="R112"/>
  <c r="AH112"/>
  <c r="AP112"/>
  <c r="AJ112"/>
  <c r="AF112"/>
  <c r="AD112"/>
  <c r="AN112"/>
  <c r="AE112"/>
  <c r="AO112"/>
  <c r="S117"/>
  <c r="P116"/>
  <c r="AM116"/>
  <c r="AG116"/>
  <c r="AO116"/>
  <c r="BN12"/>
  <c r="BN106" s="1"/>
  <c r="U117"/>
  <c r="R116"/>
  <c r="AN116"/>
  <c r="Z116"/>
  <c r="AA116"/>
  <c r="T116"/>
  <c r="V116"/>
  <c r="O116"/>
  <c r="AA117"/>
  <c r="CA14"/>
  <c r="N116"/>
  <c r="AC117"/>
  <c r="AH116"/>
  <c r="AQ116"/>
  <c r="AB116"/>
  <c r="AD116"/>
  <c r="AJ117"/>
  <c r="AF116"/>
  <c r="X116"/>
  <c r="AM117"/>
  <c r="X117"/>
  <c r="AJ116"/>
  <c r="AL116"/>
  <c r="S116"/>
  <c r="N117"/>
  <c r="V117"/>
  <c r="CA10"/>
  <c r="CA72" s="1"/>
  <c r="AB117"/>
  <c r="AK116"/>
  <c r="AO117"/>
  <c r="L116"/>
  <c r="W117"/>
  <c r="AF117"/>
  <c r="AE116"/>
  <c r="AR116"/>
  <c r="M116"/>
  <c r="AH117"/>
  <c r="AB112"/>
  <c r="X112"/>
  <c r="Z112"/>
  <c r="W112"/>
  <c r="BN16"/>
  <c r="BN110" s="1"/>
  <c r="CA16"/>
  <c r="CA110" s="1"/>
  <c r="CA12"/>
  <c r="CA106" s="1"/>
  <c r="Q112"/>
  <c r="AM114"/>
  <c r="U112"/>
  <c r="Y112"/>
  <c r="AM112"/>
  <c r="AQ112"/>
  <c r="AA112"/>
  <c r="AC112"/>
  <c r="AG112"/>
  <c r="AL112"/>
  <c r="BN14"/>
  <c r="BN10"/>
  <c r="BN72" s="1"/>
  <c r="S112"/>
  <c r="AG113"/>
  <c r="AK113"/>
  <c r="R114"/>
  <c r="AH114"/>
  <c r="AE113"/>
  <c r="P114"/>
  <c r="AR114"/>
  <c r="N114"/>
  <c r="AQ114"/>
  <c r="AD113"/>
  <c r="Y117"/>
  <c r="AN117"/>
  <c r="AR117"/>
  <c r="M117"/>
  <c r="R117"/>
  <c r="AL117"/>
  <c r="AI117"/>
  <c r="AK117"/>
  <c r="AP117"/>
  <c r="AQ117"/>
  <c r="L117"/>
  <c r="AG117"/>
  <c r="AE117"/>
  <c r="Z117"/>
  <c r="P117"/>
  <c r="T117"/>
  <c r="O117"/>
  <c r="AD117"/>
  <c r="X114"/>
  <c r="U114"/>
  <c r="L114"/>
  <c r="AF114"/>
  <c r="Z113"/>
  <c r="AI114"/>
  <c r="AE114"/>
  <c r="T114"/>
  <c r="U113"/>
  <c r="AC113"/>
  <c r="N113"/>
  <c r="W113"/>
  <c r="Y113"/>
  <c r="AM113"/>
  <c r="AO113"/>
  <c r="AG114"/>
  <c r="P113"/>
  <c r="T113"/>
  <c r="M114"/>
  <c r="AL114"/>
  <c r="AL113"/>
  <c r="AP113"/>
  <c r="AB113"/>
  <c r="AF113"/>
  <c r="AK114"/>
  <c r="L113"/>
  <c r="AC114"/>
  <c r="S114"/>
  <c r="O114"/>
  <c r="S113"/>
  <c r="AA113"/>
  <c r="AJ113"/>
  <c r="AN113"/>
  <c r="Y114"/>
  <c r="AB114"/>
  <c r="V114"/>
  <c r="AH113"/>
  <c r="AD114"/>
  <c r="X113"/>
  <c r="AA114"/>
  <c r="W114"/>
  <c r="AJ114"/>
  <c r="AI113"/>
  <c r="AQ113"/>
  <c r="M113"/>
  <c r="AR113"/>
  <c r="O113"/>
  <c r="Q113"/>
  <c r="Q114"/>
  <c r="R113"/>
  <c r="DV6" i="3"/>
  <c r="P10" i="27"/>
  <c r="AA16"/>
  <c r="M14"/>
  <c r="M112" s="1"/>
  <c r="P14"/>
  <c r="P112" s="1"/>
  <c r="U10"/>
  <c r="R16"/>
  <c r="U16"/>
  <c r="AV12"/>
  <c r="AB10"/>
  <c r="DF16"/>
  <c r="O14"/>
  <c r="O112" s="1"/>
  <c r="AR16"/>
  <c r="DI14"/>
  <c r="BM12"/>
  <c r="BM106" s="1"/>
  <c r="AU12"/>
  <c r="X10"/>
  <c r="T10"/>
  <c r="T16"/>
  <c r="AZ12"/>
  <c r="CX12"/>
  <c r="BX10"/>
  <c r="BX72" s="1"/>
  <c r="BG10"/>
  <c r="CV10"/>
  <c r="AY10"/>
  <c r="AZ16"/>
  <c r="AM16"/>
  <c r="CX16"/>
  <c r="CK10"/>
  <c r="CJ12"/>
  <c r="BB14"/>
  <c r="DJ14"/>
  <c r="AL14"/>
  <c r="AL111" s="1"/>
  <c r="BW14"/>
  <c r="AD14"/>
  <c r="CT14"/>
  <c r="AT14"/>
  <c r="DC14"/>
  <c r="CE14"/>
  <c r="AZ14"/>
  <c r="V14"/>
  <c r="V111" s="1"/>
  <c r="BJ14"/>
  <c r="AG14"/>
  <c r="DB14"/>
  <c r="CD14"/>
  <c r="BL14"/>
  <c r="AW14"/>
  <c r="CL14"/>
  <c r="BU14"/>
  <c r="BE14"/>
  <c r="AP14"/>
  <c r="DE14"/>
  <c r="BS14"/>
  <c r="BC14"/>
  <c r="AN14"/>
  <c r="AN111" s="1"/>
  <c r="Y14"/>
  <c r="Y111" s="1"/>
  <c r="AB14"/>
  <c r="AZ10"/>
  <c r="AC16"/>
  <c r="AJ12"/>
  <c r="CH14"/>
  <c r="DE16"/>
  <c r="BY14"/>
  <c r="AX10"/>
  <c r="CH16"/>
  <c r="CJ14"/>
  <c r="AJ16"/>
  <c r="AB12"/>
  <c r="DF14"/>
  <c r="AI14"/>
  <c r="AI111" s="1"/>
  <c r="DH12"/>
  <c r="BX12"/>
  <c r="BX106" s="1"/>
  <c r="AE10"/>
  <c r="CB14"/>
  <c r="P12"/>
  <c r="X14"/>
  <c r="X111" s="1"/>
  <c r="BS16"/>
  <c r="BB16"/>
  <c r="BJ16"/>
  <c r="BJ110" s="1"/>
  <c r="S16"/>
  <c r="CC16"/>
  <c r="AI16"/>
  <c r="DG16"/>
  <c r="CJ16"/>
  <c r="BC16"/>
  <c r="AN16"/>
  <c r="DC16"/>
  <c r="AY16"/>
  <c r="V16"/>
  <c r="DD16"/>
  <c r="CI16"/>
  <c r="AL16"/>
  <c r="W16"/>
  <c r="DL16"/>
  <c r="CU16"/>
  <c r="BY16"/>
  <c r="BY110" s="1"/>
  <c r="BH16"/>
  <c r="AT16"/>
  <c r="P16"/>
  <c r="CL16"/>
  <c r="DJ16"/>
  <c r="BG16"/>
  <c r="N16"/>
  <c r="AE16"/>
  <c r="AY14"/>
  <c r="BV10"/>
  <c r="AN10"/>
  <c r="AN114" s="1"/>
  <c r="BR12"/>
  <c r="BR106" s="1"/>
  <c r="AS12"/>
  <c r="BM16"/>
  <c r="BM110" s="1"/>
  <c r="AG16"/>
  <c r="DM14"/>
  <c r="DG10"/>
  <c r="AR14"/>
  <c r="AR111" s="1"/>
  <c r="DH10"/>
  <c r="AX16"/>
  <c r="BI12"/>
  <c r="CB10"/>
  <c r="CX14"/>
  <c r="CH12"/>
  <c r="R14"/>
  <c r="AU16"/>
  <c r="BL16"/>
  <c r="BL110" s="1"/>
  <c r="BK10"/>
  <c r="BA10"/>
  <c r="AK14"/>
  <c r="AK111" s="1"/>
  <c r="DK16"/>
  <c r="CE10"/>
  <c r="BP16"/>
  <c r="BP110" s="1"/>
  <c r="AS10"/>
  <c r="BG14"/>
  <c r="Y12"/>
  <c r="BA16"/>
  <c r="CW10"/>
  <c r="AC10"/>
  <c r="BF16"/>
  <c r="Z14"/>
  <c r="AP12"/>
  <c r="R10"/>
  <c r="CI10"/>
  <c r="BF10"/>
  <c r="DH14"/>
  <c r="BQ12"/>
  <c r="BQ106" s="1"/>
  <c r="BH12"/>
  <c r="T12"/>
  <c r="CK14"/>
  <c r="CE16"/>
  <c r="BD16"/>
  <c r="CF14"/>
  <c r="BM14"/>
  <c r="CI14"/>
  <c r="S14"/>
  <c r="S111" s="1"/>
  <c r="AG12"/>
  <c r="CW16"/>
  <c r="DK14"/>
  <c r="W10"/>
  <c r="DL14"/>
  <c r="DI10"/>
  <c r="DL12"/>
  <c r="CD16"/>
  <c r="O16"/>
  <c r="Z10"/>
  <c r="BQ16"/>
  <c r="BQ110" s="1"/>
  <c r="Z12"/>
  <c r="CX10"/>
  <c r="BV14"/>
  <c r="BC12"/>
  <c r="AR10"/>
  <c r="AR72" s="1"/>
  <c r="DG12"/>
  <c r="CJ10"/>
  <c r="DH16"/>
  <c r="T14"/>
  <c r="T111" s="1"/>
  <c r="L12"/>
  <c r="DI16"/>
  <c r="AM14"/>
  <c r="AH14"/>
  <c r="AH111" s="1"/>
  <c r="DD10"/>
  <c r="BW12"/>
  <c r="BK16"/>
  <c r="BI16"/>
  <c r="BA14"/>
  <c r="DG14"/>
  <c r="Q12"/>
  <c r="BF14"/>
  <c r="BI14"/>
  <c r="CU10"/>
  <c r="CW14"/>
  <c r="BO10"/>
  <c r="BO72" s="1"/>
  <c r="BQ14"/>
  <c r="BX16"/>
  <c r="BX110" s="1"/>
  <c r="BW16"/>
  <c r="AO12"/>
  <c r="AA10"/>
  <c r="AJ10"/>
  <c r="BX14"/>
  <c r="M16"/>
  <c r="CE12"/>
  <c r="BR10"/>
  <c r="BR72" s="1"/>
  <c r="S10"/>
  <c r="BP14"/>
  <c r="DB16"/>
  <c r="N14"/>
  <c r="N111" s="1"/>
  <c r="AW12"/>
  <c r="BP10"/>
  <c r="BP72" s="1"/>
  <c r="U12"/>
  <c r="BI10"/>
  <c r="CB12"/>
  <c r="BR16"/>
  <c r="BR110" s="1"/>
  <c r="AP10"/>
  <c r="AP114" s="1"/>
  <c r="AU14"/>
  <c r="AV10"/>
  <c r="BO16"/>
  <c r="BO110" s="1"/>
  <c r="BO12"/>
  <c r="BO106" s="1"/>
  <c r="BV16"/>
  <c r="BD14"/>
  <c r="AB16"/>
  <c r="DC12"/>
  <c r="CH10"/>
  <c r="AI10"/>
  <c r="BH14"/>
  <c r="L16"/>
  <c r="U14"/>
  <c r="U111" s="1"/>
  <c r="DB12"/>
  <c r="CC12"/>
  <c r="BS12"/>
  <c r="BJ12"/>
  <c r="BJ106" s="1"/>
  <c r="BB12"/>
  <c r="AT12"/>
  <c r="AL12"/>
  <c r="AD12"/>
  <c r="V12"/>
  <c r="N12"/>
  <c r="CL12"/>
  <c r="BG12"/>
  <c r="DJ12"/>
  <c r="AI12"/>
  <c r="BK12"/>
  <c r="AY12"/>
  <c r="CW12"/>
  <c r="CD12"/>
  <c r="AN12"/>
  <c r="O12"/>
  <c r="CI12"/>
  <c r="AF12"/>
  <c r="CT12"/>
  <c r="BY12"/>
  <c r="BY106" s="1"/>
  <c r="CV12"/>
  <c r="BL12"/>
  <c r="BL106" s="1"/>
  <c r="AM12"/>
  <c r="AA12"/>
  <c r="DF12"/>
  <c r="BU12"/>
  <c r="S12"/>
  <c r="BP12"/>
  <c r="BP106" s="1"/>
  <c r="DE12"/>
  <c r="BD12"/>
  <c r="AQ12"/>
  <c r="AE12"/>
  <c r="BF12"/>
  <c r="DJ10"/>
  <c r="DB10"/>
  <c r="CL10"/>
  <c r="CC10"/>
  <c r="BS10"/>
  <c r="BJ10"/>
  <c r="BJ72" s="1"/>
  <c r="BB10"/>
  <c r="AT10"/>
  <c r="AL10"/>
  <c r="AD10"/>
  <c r="V10"/>
  <c r="N10"/>
  <c r="AW10"/>
  <c r="CT10"/>
  <c r="Y10"/>
  <c r="DK10"/>
  <c r="AM10"/>
  <c r="DM10"/>
  <c r="CD10"/>
  <c r="AU10"/>
  <c r="BM10"/>
  <c r="BM72" s="1"/>
  <c r="AO10"/>
  <c r="AO114" s="1"/>
  <c r="O10"/>
  <c r="CF10"/>
  <c r="BQ10"/>
  <c r="BQ72" s="1"/>
  <c r="BC10"/>
  <c r="Q10"/>
  <c r="BH10"/>
  <c r="BE10"/>
  <c r="DE10"/>
  <c r="BU10"/>
  <c r="AG10"/>
  <c r="DF10"/>
  <c r="BW10"/>
  <c r="AH10"/>
  <c r="CC14"/>
  <c r="AK10"/>
  <c r="DL10"/>
  <c r="AF14"/>
  <c r="AF111" s="1"/>
  <c r="AX14"/>
  <c r="AP16"/>
  <c r="CV16"/>
  <c r="AF16"/>
  <c r="BV12"/>
  <c r="AE14"/>
  <c r="AE111" s="1"/>
  <c r="AS16"/>
  <c r="AV14"/>
  <c r="DD14"/>
  <c r="AX12"/>
  <c r="CF12"/>
  <c r="CU12"/>
  <c r="Q14"/>
  <c r="Q111" s="1"/>
  <c r="DM16"/>
  <c r="AO16"/>
  <c r="CB16"/>
  <c r="AK12"/>
  <c r="CF16"/>
  <c r="AW16"/>
  <c r="Q16"/>
  <c r="AQ14"/>
  <c r="AD16"/>
  <c r="M12"/>
  <c r="Z16"/>
  <c r="W14"/>
  <c r="W111" s="1"/>
  <c r="BL10"/>
  <c r="BL72" s="1"/>
  <c r="DI12"/>
  <c r="AK16"/>
  <c r="CK16"/>
  <c r="AC14"/>
  <c r="L14"/>
  <c r="L112" s="1"/>
  <c r="BU16"/>
  <c r="AQ16"/>
  <c r="CT16"/>
  <c r="BE16"/>
  <c r="Y16"/>
  <c r="DM12"/>
  <c r="CV14"/>
  <c r="AA14"/>
  <c r="AA111" s="1"/>
  <c r="AO14"/>
  <c r="AO111" s="1"/>
  <c r="BE12"/>
  <c r="BY10"/>
  <c r="BY72" s="1"/>
  <c r="AH12"/>
  <c r="W12"/>
  <c r="M10"/>
  <c r="BA12"/>
  <c r="DK12"/>
  <c r="BK14"/>
  <c r="AV16"/>
  <c r="AF10"/>
  <c r="AH16"/>
  <c r="AS14"/>
  <c r="X12"/>
  <c r="BO14"/>
  <c r="DD12"/>
  <c r="BD10"/>
  <c r="X16"/>
  <c r="CU14"/>
  <c r="CK12"/>
  <c r="DC10"/>
  <c r="AQ10"/>
  <c r="AQ72" s="1"/>
  <c r="R12"/>
  <c r="AR12"/>
  <c r="AJ14"/>
  <c r="BR14"/>
  <c r="AC12"/>
  <c r="F21" i="6"/>
  <c r="J21"/>
  <c r="G21"/>
  <c r="G29" s="1"/>
  <c r="U151" i="27" s="1"/>
  <c r="F17" i="6"/>
  <c r="I17"/>
  <c r="G17"/>
  <c r="G27" s="1"/>
  <c r="CA107" i="27" l="1"/>
  <c r="CA111"/>
  <c r="CA109"/>
  <c r="BZ111"/>
  <c r="BZ107"/>
  <c r="BZ109"/>
  <c r="I110"/>
  <c r="I72"/>
  <c r="I106"/>
  <c r="BY111"/>
  <c r="BY107"/>
  <c r="BY109"/>
  <c r="BX111"/>
  <c r="BX107"/>
  <c r="BX109"/>
  <c r="DE6" i="3"/>
  <c r="DA6" i="27"/>
  <c r="DF6" i="3"/>
  <c r="DB6" i="27"/>
  <c r="BT110"/>
  <c r="BS72"/>
  <c r="BS106"/>
  <c r="BS110"/>
  <c r="BS107"/>
  <c r="BS111"/>
  <c r="BS109"/>
  <c r="BT72"/>
  <c r="BT111"/>
  <c r="BT109"/>
  <c r="BT107"/>
  <c r="BT106"/>
  <c r="BW109"/>
  <c r="BW111"/>
  <c r="BW107"/>
  <c r="BW106"/>
  <c r="BW72"/>
  <c r="BW110"/>
  <c r="BV72"/>
  <c r="BV110"/>
  <c r="BV111"/>
  <c r="BV109"/>
  <c r="BV107"/>
  <c r="BV106"/>
  <c r="BU72"/>
  <c r="BU106"/>
  <c r="BU107"/>
  <c r="BU111"/>
  <c r="BU109"/>
  <c r="BU110"/>
  <c r="BR107"/>
  <c r="BR111"/>
  <c r="BR109"/>
  <c r="BQ111"/>
  <c r="BQ107"/>
  <c r="BQ109"/>
  <c r="AQ110"/>
  <c r="BP107"/>
  <c r="BP111"/>
  <c r="BP109"/>
  <c r="BO111"/>
  <c r="BO107"/>
  <c r="BO109"/>
  <c r="BN111"/>
  <c r="BN107"/>
  <c r="BN109"/>
  <c r="BM107"/>
  <c r="BM111"/>
  <c r="BM109"/>
  <c r="BL111"/>
  <c r="BL107"/>
  <c r="BL109"/>
  <c r="BJ111"/>
  <c r="BJ107"/>
  <c r="BJ109"/>
  <c r="BK72"/>
  <c r="BK107"/>
  <c r="BK111"/>
  <c r="BK109"/>
  <c r="BK110"/>
  <c r="BK106"/>
  <c r="BI72"/>
  <c r="BI110"/>
  <c r="BI106"/>
  <c r="BI107"/>
  <c r="BI109"/>
  <c r="BI111"/>
  <c r="BH72"/>
  <c r="BH106"/>
  <c r="BH110"/>
  <c r="BH111"/>
  <c r="BH109"/>
  <c r="BH107"/>
  <c r="BG107"/>
  <c r="BG111"/>
  <c r="BG109"/>
  <c r="BG110"/>
  <c r="BG72"/>
  <c r="BG106"/>
  <c r="BF72"/>
  <c r="BF110"/>
  <c r="BF106"/>
  <c r="BF107"/>
  <c r="BF111"/>
  <c r="BF109"/>
  <c r="BE106"/>
  <c r="BE72"/>
  <c r="BE110"/>
  <c r="BE111"/>
  <c r="BE107"/>
  <c r="BE109"/>
  <c r="BD72"/>
  <c r="BD106"/>
  <c r="BD110"/>
  <c r="BD111"/>
  <c r="BD109"/>
  <c r="BD107"/>
  <c r="BC72"/>
  <c r="BC107"/>
  <c r="BC111"/>
  <c r="BC109"/>
  <c r="BC110"/>
  <c r="BC106"/>
  <c r="BB72"/>
  <c r="BB106"/>
  <c r="BB110"/>
  <c r="BB107"/>
  <c r="BB109"/>
  <c r="BB111"/>
  <c r="BA110"/>
  <c r="BA106"/>
  <c r="BA72"/>
  <c r="BA111"/>
  <c r="BA109"/>
  <c r="BA107"/>
  <c r="AZ111"/>
  <c r="AZ109"/>
  <c r="AZ107"/>
  <c r="AZ106"/>
  <c r="AZ72"/>
  <c r="AZ110"/>
  <c r="AY106"/>
  <c r="AY107"/>
  <c r="AY109"/>
  <c r="AY111"/>
  <c r="AY72"/>
  <c r="AY110"/>
  <c r="AX106"/>
  <c r="AX72"/>
  <c r="AX111"/>
  <c r="AX109"/>
  <c r="AX107"/>
  <c r="AX110"/>
  <c r="AT72"/>
  <c r="AT106"/>
  <c r="AS106"/>
  <c r="AT111"/>
  <c r="AT109"/>
  <c r="AT107"/>
  <c r="AS107"/>
  <c r="AS111"/>
  <c r="AS109"/>
  <c r="AS110"/>
  <c r="AS72"/>
  <c r="AT110"/>
  <c r="AW109"/>
  <c r="AW111"/>
  <c r="AW107"/>
  <c r="AW106"/>
  <c r="AW110"/>
  <c r="AW72"/>
  <c r="AV72"/>
  <c r="AV107"/>
  <c r="AV109"/>
  <c r="AV111"/>
  <c r="AV106"/>
  <c r="AV110"/>
  <c r="AU111"/>
  <c r="AU107"/>
  <c r="AU109"/>
  <c r="AU72"/>
  <c r="AU106"/>
  <c r="AU110"/>
  <c r="AR110"/>
  <c r="AQ111"/>
  <c r="AC110"/>
  <c r="AM110"/>
  <c r="R110"/>
  <c r="AJ110"/>
  <c r="S110"/>
  <c r="Z110"/>
  <c r="AB110"/>
  <c r="V110"/>
  <c r="AL110"/>
  <c r="AP110"/>
  <c r="AG110"/>
  <c r="AD110"/>
  <c r="AJ111"/>
  <c r="AD111"/>
  <c r="AC111"/>
  <c r="R111"/>
  <c r="AM111"/>
  <c r="AG111"/>
  <c r="L111"/>
  <c r="P111"/>
  <c r="AB111"/>
  <c r="Z111"/>
  <c r="AP111"/>
  <c r="M111"/>
  <c r="O111"/>
  <c r="AP116"/>
  <c r="AP115"/>
  <c r="U143"/>
  <c r="AE143"/>
  <c r="EB113" i="3"/>
  <c r="EA113"/>
  <c r="EA112"/>
  <c r="EB112"/>
  <c r="EB114"/>
  <c r="EA114"/>
  <c r="DT122" i="27"/>
  <c r="DT128"/>
  <c r="DT121"/>
  <c r="DT123"/>
  <c r="DT119"/>
  <c r="DT133"/>
  <c r="DT130"/>
  <c r="DT124"/>
  <c r="DT127"/>
  <c r="DT131"/>
  <c r="DT125"/>
  <c r="DT129"/>
  <c r="DT132"/>
  <c r="DT120"/>
  <c r="DT126"/>
  <c r="N110"/>
  <c r="N112"/>
  <c r="H16" i="6"/>
  <c r="R12" i="1" s="1"/>
  <c r="K16" i="6"/>
  <c r="K14"/>
  <c r="H20"/>
  <c r="H29" s="1"/>
  <c r="CC151" i="3" s="1"/>
  <c r="CC152" s="1"/>
  <c r="K20" i="6"/>
  <c r="J18"/>
  <c r="K18"/>
  <c r="I14"/>
  <c r="E22"/>
  <c r="DZ113" i="3"/>
  <c r="DZ112"/>
  <c r="DZ114"/>
  <c r="DT118" i="27"/>
  <c r="CA143"/>
  <c r="CA147"/>
  <c r="CA151"/>
  <c r="AO109"/>
  <c r="AN109"/>
  <c r="AF109"/>
  <c r="U109"/>
  <c r="AH109"/>
  <c r="P109"/>
  <c r="W109"/>
  <c r="AI109"/>
  <c r="AE109"/>
  <c r="AQ109"/>
  <c r="AA109"/>
  <c r="L109"/>
  <c r="X109"/>
  <c r="O109"/>
  <c r="AI110"/>
  <c r="Q109"/>
  <c r="AK109"/>
  <c r="AN110"/>
  <c r="N109"/>
  <c r="T109"/>
  <c r="Y109"/>
  <c r="M109"/>
  <c r="W110"/>
  <c r="AE110"/>
  <c r="O110"/>
  <c r="AJ109"/>
  <c r="Q110"/>
  <c r="AO110"/>
  <c r="AB109"/>
  <c r="V109"/>
  <c r="AL109"/>
  <c r="AF110"/>
  <c r="T110"/>
  <c r="U110"/>
  <c r="P110"/>
  <c r="AH110"/>
  <c r="AA110"/>
  <c r="R109"/>
  <c r="Y110"/>
  <c r="M110"/>
  <c r="AK110"/>
  <c r="X110"/>
  <c r="AC109"/>
  <c r="AM109"/>
  <c r="S109"/>
  <c r="Z109"/>
  <c r="AP109"/>
  <c r="AG109"/>
  <c r="AD109"/>
  <c r="L110"/>
  <c r="I27" i="6"/>
  <c r="CX143" i="27" s="1"/>
  <c r="L37" i="6"/>
  <c r="L45" s="1"/>
  <c r="E45"/>
  <c r="I16"/>
  <c r="F16"/>
  <c r="E27" s="1"/>
  <c r="F27" s="1"/>
  <c r="CD143" i="3" s="1"/>
  <c r="CD144" s="1"/>
  <c r="F18" i="6"/>
  <c r="H18"/>
  <c r="BG151" i="27"/>
  <c r="J20" i="6"/>
  <c r="J28"/>
  <c r="I26"/>
  <c r="J19"/>
  <c r="BL147" i="27"/>
  <c r="BM151"/>
  <c r="F20" i="6"/>
  <c r="E29" s="1"/>
  <c r="F29" s="1"/>
  <c r="BF147" i="27"/>
  <c r="F19" i="6"/>
  <c r="I15"/>
  <c r="J29"/>
  <c r="H14"/>
  <c r="R11" i="1" s="1"/>
  <c r="G15" i="6"/>
  <c r="G26" s="1"/>
  <c r="F14"/>
  <c r="E26" s="1"/>
  <c r="AW151" i="27"/>
  <c r="AZ151"/>
  <c r="AR109"/>
  <c r="AP72"/>
  <c r="AO72"/>
  <c r="AK72"/>
  <c r="AN72"/>
  <c r="AM72"/>
  <c r="AL72"/>
  <c r="AJ72"/>
  <c r="AI72"/>
  <c r="Z72"/>
  <c r="W72"/>
  <c r="AE72"/>
  <c r="AA72"/>
  <c r="O72"/>
  <c r="L72"/>
  <c r="M72"/>
  <c r="S72"/>
  <c r="Q72"/>
  <c r="AG72"/>
  <c r="T72"/>
  <c r="AB72"/>
  <c r="AC72"/>
  <c r="X72"/>
  <c r="U72"/>
  <c r="P72"/>
  <c r="R72"/>
  <c r="AD72"/>
  <c r="N72"/>
  <c r="AH72"/>
  <c r="AF72"/>
  <c r="V72"/>
  <c r="Y72"/>
  <c r="BF151"/>
  <c r="BL151"/>
  <c r="BF143"/>
  <c r="BL143"/>
  <c r="BV151" l="1"/>
  <c r="CD151" i="3"/>
  <c r="CD152" s="1"/>
  <c r="I109" i="27"/>
  <c r="J109" s="1"/>
  <c r="I111"/>
  <c r="J111" s="1"/>
  <c r="I107"/>
  <c r="DT112"/>
  <c r="BU151"/>
  <c r="BT143" i="3"/>
  <c r="BT144" s="1"/>
  <c r="BZ143"/>
  <c r="BZ144" s="1"/>
  <c r="BN151" i="27"/>
  <c r="BZ151" i="3"/>
  <c r="BZ152" s="1"/>
  <c r="BU143" i="27"/>
  <c r="AV143"/>
  <c r="BP143"/>
  <c r="AO151"/>
  <c r="BP151"/>
  <c r="BN143"/>
  <c r="BT151" i="3"/>
  <c r="BT152" s="1"/>
  <c r="AV151" i="27"/>
  <c r="BK151"/>
  <c r="AY151"/>
  <c r="AJ143"/>
  <c r="BE143"/>
  <c r="AI151"/>
  <c r="AO143"/>
  <c r="AP151"/>
  <c r="M151"/>
  <c r="AN151"/>
  <c r="AI143"/>
  <c r="U139"/>
  <c r="AE139"/>
  <c r="S143"/>
  <c r="AB143"/>
  <c r="S151"/>
  <c r="T151"/>
  <c r="V151"/>
  <c r="L143"/>
  <c r="R143"/>
  <c r="EA116" i="3"/>
  <c r="EB116"/>
  <c r="J110" i="27"/>
  <c r="DT114"/>
  <c r="DT116"/>
  <c r="DT115"/>
  <c r="DT113"/>
  <c r="L14" i="6"/>
  <c r="H27"/>
  <c r="L18"/>
  <c r="F26"/>
  <c r="K26"/>
  <c r="L151" i="27"/>
  <c r="DZ116" i="3"/>
  <c r="CM139" i="27"/>
  <c r="CP139"/>
  <c r="CO139"/>
  <c r="CR139"/>
  <c r="CS139"/>
  <c r="CQ139"/>
  <c r="CN139"/>
  <c r="CP151"/>
  <c r="CM151"/>
  <c r="CQ151"/>
  <c r="CR151"/>
  <c r="CN151"/>
  <c r="CO151"/>
  <c r="CS151"/>
  <c r="CM143"/>
  <c r="CP143"/>
  <c r="CR143"/>
  <c r="CN143"/>
  <c r="CO143"/>
  <c r="CS143"/>
  <c r="CQ143"/>
  <c r="Q8" i="1"/>
  <c r="U8" s="1"/>
  <c r="CI143" i="27"/>
  <c r="CI139"/>
  <c r="DT117"/>
  <c r="AZ143"/>
  <c r="T143"/>
  <c r="AW143"/>
  <c r="M143"/>
  <c r="H28" i="6"/>
  <c r="R13" i="1"/>
  <c r="R20" s="1"/>
  <c r="AP143" i="27"/>
  <c r="BM143"/>
  <c r="BG143"/>
  <c r="CZ143"/>
  <c r="DA143"/>
  <c r="CY143"/>
  <c r="CA139"/>
  <c r="DM139"/>
  <c r="CH139"/>
  <c r="AN143"/>
  <c r="CH143"/>
  <c r="BE151"/>
  <c r="BT151"/>
  <c r="CG151"/>
  <c r="CZ139"/>
  <c r="CY139"/>
  <c r="DA139"/>
  <c r="CZ151"/>
  <c r="DA151"/>
  <c r="CY151"/>
  <c r="BT147"/>
  <c r="CG147"/>
  <c r="BL139"/>
  <c r="E28" i="6"/>
  <c r="G22"/>
  <c r="H22"/>
  <c r="AE151" i="27"/>
  <c r="X151"/>
  <c r="H26" i="6"/>
  <c r="DD151" i="27"/>
  <c r="I22" i="6"/>
  <c r="DG143" i="27"/>
  <c r="DM143"/>
  <c r="AS151"/>
  <c r="AJ151"/>
  <c r="CH151"/>
  <c r="BA151"/>
  <c r="BH151"/>
  <c r="AR151"/>
  <c r="DC151"/>
  <c r="DI151"/>
  <c r="J22" i="6"/>
  <c r="AS147" i="27"/>
  <c r="CH147"/>
  <c r="AE147"/>
  <c r="DD147"/>
  <c r="G30" i="6"/>
  <c r="G32" s="1"/>
  <c r="CU147" i="27"/>
  <c r="DC147"/>
  <c r="BF139"/>
  <c r="DI147"/>
  <c r="CT147"/>
  <c r="J30" i="6"/>
  <c r="AB151" i="27"/>
  <c r="CU151"/>
  <c r="DG139"/>
  <c r="CT151"/>
  <c r="R151"/>
  <c r="F22" i="6"/>
  <c r="CX139" i="27"/>
  <c r="I30" i="6"/>
  <c r="I32" s="1"/>
  <c r="CI151" i="27"/>
  <c r="AH143"/>
  <c r="AX143"/>
  <c r="BO143"/>
  <c r="BX143"/>
  <c r="DF143"/>
  <c r="W143"/>
  <c r="AM143"/>
  <c r="AU143"/>
  <c r="CD143"/>
  <c r="CW143"/>
  <c r="BC143"/>
  <c r="DK143"/>
  <c r="BZ143"/>
  <c r="DH143"/>
  <c r="BQ143"/>
  <c r="CJ143"/>
  <c r="CL143"/>
  <c r="CK143"/>
  <c r="N143"/>
  <c r="CB143"/>
  <c r="DB143"/>
  <c r="AD143"/>
  <c r="DL143"/>
  <c r="CV143"/>
  <c r="DJ143"/>
  <c r="AA143"/>
  <c r="AQ143"/>
  <c r="AC143"/>
  <c r="AT143"/>
  <c r="BD143"/>
  <c r="AK143"/>
  <c r="BB143"/>
  <c r="BW143"/>
  <c r="AG143"/>
  <c r="BJ143"/>
  <c r="CF143"/>
  <c r="BS143"/>
  <c r="CE143"/>
  <c r="P143"/>
  <c r="Y143"/>
  <c r="BI143"/>
  <c r="CC143"/>
  <c r="DE143"/>
  <c r="W139"/>
  <c r="AU139"/>
  <c r="CD139"/>
  <c r="DK139"/>
  <c r="CJ139"/>
  <c r="DH139"/>
  <c r="DE139"/>
  <c r="BQ139"/>
  <c r="CW139"/>
  <c r="Y139"/>
  <c r="CF139"/>
  <c r="AX139"/>
  <c r="BX139"/>
  <c r="DF139"/>
  <c r="AG139"/>
  <c r="CK139"/>
  <c r="CC139"/>
  <c r="BJ139"/>
  <c r="CE139"/>
  <c r="DB139"/>
  <c r="CL139"/>
  <c r="BS139"/>
  <c r="CV139"/>
  <c r="AA139"/>
  <c r="DJ139"/>
  <c r="N139"/>
  <c r="P139"/>
  <c r="AQ139"/>
  <c r="AD139"/>
  <c r="DL139"/>
  <c r="AK139"/>
  <c r="AH151"/>
  <c r="Z151"/>
  <c r="BO151"/>
  <c r="AX151"/>
  <c r="BX151"/>
  <c r="DF151"/>
  <c r="CB151"/>
  <c r="AQ151"/>
  <c r="BQ151"/>
  <c r="DB151"/>
  <c r="AD151"/>
  <c r="O151"/>
  <c r="P151"/>
  <c r="AK151"/>
  <c r="CL151"/>
  <c r="BZ151"/>
  <c r="BI151"/>
  <c r="W151"/>
  <c r="DK151"/>
  <c r="CJ151"/>
  <c r="BR151"/>
  <c r="DJ151"/>
  <c r="AL151"/>
  <c r="BD151"/>
  <c r="AC151"/>
  <c r="CK151"/>
  <c r="AT151"/>
  <c r="AG151"/>
  <c r="DE151"/>
  <c r="CD151"/>
  <c r="BB151"/>
  <c r="Y151"/>
  <c r="BY151"/>
  <c r="BJ151"/>
  <c r="CE151"/>
  <c r="Q151"/>
  <c r="CF151"/>
  <c r="BC151"/>
  <c r="BS151"/>
  <c r="DH151"/>
  <c r="BW151"/>
  <c r="AU151"/>
  <c r="CV151"/>
  <c r="AA151"/>
  <c r="CC151"/>
  <c r="N151"/>
  <c r="AF151"/>
  <c r="CW151"/>
  <c r="AM151"/>
  <c r="DL151"/>
  <c r="BS147"/>
  <c r="AR147" l="1"/>
  <c r="CC147" i="3"/>
  <c r="CC148" s="1"/>
  <c r="BK143" i="27"/>
  <c r="CC143" i="3"/>
  <c r="CC144" s="1"/>
  <c r="BW139" i="27"/>
  <c r="CD139" i="3"/>
  <c r="CD140" s="1"/>
  <c r="AY139" i="27"/>
  <c r="CC139" i="3"/>
  <c r="CC140" s="1"/>
  <c r="BZ139" i="27"/>
  <c r="BU139"/>
  <c r="BY143"/>
  <c r="BY139"/>
  <c r="BR139"/>
  <c r="BO139"/>
  <c r="BP139"/>
  <c r="BZ139" i="3"/>
  <c r="BZ140" s="1"/>
  <c r="BN139" i="27"/>
  <c r="BR143"/>
  <c r="BT139" i="3"/>
  <c r="BT140" s="1"/>
  <c r="BA147" i="27"/>
  <c r="AH139"/>
  <c r="BE139"/>
  <c r="X147"/>
  <c r="BK147"/>
  <c r="AY147"/>
  <c r="AV139"/>
  <c r="Z139"/>
  <c r="AR139"/>
  <c r="BA139"/>
  <c r="BH139"/>
  <c r="Z143"/>
  <c r="AR143"/>
  <c r="BH143"/>
  <c r="BA143"/>
  <c r="AY143"/>
  <c r="BB139"/>
  <c r="BC139"/>
  <c r="BH147"/>
  <c r="BD139"/>
  <c r="AT139"/>
  <c r="BK139"/>
  <c r="BI139"/>
  <c r="DT111"/>
  <c r="AN139"/>
  <c r="AM139"/>
  <c r="AL143"/>
  <c r="AO139"/>
  <c r="AL139"/>
  <c r="AF139"/>
  <c r="AI139"/>
  <c r="AC139"/>
  <c r="AJ139"/>
  <c r="AF143"/>
  <c r="S139"/>
  <c r="AB139"/>
  <c r="O139"/>
  <c r="X139"/>
  <c r="BV143"/>
  <c r="X143"/>
  <c r="V143"/>
  <c r="L139"/>
  <c r="R139"/>
  <c r="Q143"/>
  <c r="Q139"/>
  <c r="O143"/>
  <c r="M14" i="6"/>
  <c r="DT110" i="27"/>
  <c r="Q7" i="1"/>
  <c r="U7" s="1"/>
  <c r="U20" s="1"/>
  <c r="M139" i="27"/>
  <c r="F28" i="6"/>
  <c r="CD147" i="3" s="1"/>
  <c r="CD148" s="1"/>
  <c r="K28" i="6"/>
  <c r="L26" s="1"/>
  <c r="AQ147" i="27"/>
  <c r="CN147"/>
  <c r="CR147"/>
  <c r="CO147"/>
  <c r="CS147"/>
  <c r="CQ147"/>
  <c r="CP147"/>
  <c r="CM147"/>
  <c r="J32" i="6"/>
  <c r="Q9" i="1"/>
  <c r="CI147" i="27"/>
  <c r="CB139"/>
  <c r="BM147"/>
  <c r="AW147"/>
  <c r="BG147"/>
  <c r="V147"/>
  <c r="AZ147"/>
  <c r="AG147"/>
  <c r="DL147"/>
  <c r="O147"/>
  <c r="CZ147"/>
  <c r="DA147"/>
  <c r="CY147"/>
  <c r="W147"/>
  <c r="CL147"/>
  <c r="BJ147"/>
  <c r="BZ147"/>
  <c r="AU147"/>
  <c r="CW147"/>
  <c r="DJ147"/>
  <c r="CK147"/>
  <c r="DE147"/>
  <c r="AA147"/>
  <c r="Z147"/>
  <c r="DB147"/>
  <c r="CF147"/>
  <c r="CB147"/>
  <c r="CD147"/>
  <c r="AK147"/>
  <c r="CE147"/>
  <c r="BR147"/>
  <c r="BX147"/>
  <c r="DH147"/>
  <c r="AP139"/>
  <c r="AL147"/>
  <c r="AX147"/>
  <c r="AD147"/>
  <c r="CJ147"/>
  <c r="P147"/>
  <c r="CC147"/>
  <c r="DF147"/>
  <c r="Y147"/>
  <c r="DK147"/>
  <c r="BV139"/>
  <c r="F30" i="6"/>
  <c r="F32" s="1"/>
  <c r="BY147" i="27"/>
  <c r="AF147"/>
  <c r="CV147"/>
  <c r="N147"/>
  <c r="Q147"/>
  <c r="BQ147"/>
  <c r="V139"/>
  <c r="H30" i="6"/>
  <c r="H32" s="1"/>
  <c r="T139" i="27"/>
  <c r="AW139"/>
  <c r="AZ139"/>
  <c r="BM139"/>
  <c r="BG139"/>
  <c r="DV8" i="3"/>
  <c r="DV9"/>
  <c r="DV10"/>
  <c r="DV11"/>
  <c r="DV12"/>
  <c r="DV13"/>
  <c r="DV14"/>
  <c r="DV15"/>
  <c r="C17"/>
  <c r="F3" i="2"/>
  <c r="G3" s="1"/>
  <c r="F4"/>
  <c r="G4" s="1"/>
  <c r="F5"/>
  <c r="G5" s="1"/>
  <c r="F6"/>
  <c r="G6" s="1"/>
  <c r="F7"/>
  <c r="G7" s="1"/>
  <c r="F8"/>
  <c r="G8" s="1"/>
  <c r="F9"/>
  <c r="G9" s="1"/>
  <c r="F10"/>
  <c r="G10" s="1"/>
  <c r="F11"/>
  <c r="G11" s="1"/>
  <c r="F12"/>
  <c r="G12" s="1"/>
  <c r="F13"/>
  <c r="G13" s="1"/>
  <c r="F14"/>
  <c r="G14" s="1"/>
  <c r="F15"/>
  <c r="G15" s="1"/>
  <c r="F16"/>
  <c r="G16" s="1"/>
  <c r="F17"/>
  <c r="G17" s="1"/>
  <c r="F18"/>
  <c r="G18" s="1"/>
  <c r="F19"/>
  <c r="G19" s="1"/>
  <c r="F20"/>
  <c r="G20" s="1"/>
  <c r="F21"/>
  <c r="G21" s="1"/>
  <c r="F22"/>
  <c r="G22" s="1"/>
  <c r="F23"/>
  <c r="G23" s="1"/>
  <c r="F24"/>
  <c r="G24" s="1"/>
  <c r="F25"/>
  <c r="G25" s="1"/>
  <c r="F26"/>
  <c r="G26" s="1"/>
  <c r="F27"/>
  <c r="G27" s="1"/>
  <c r="F28"/>
  <c r="G28" s="1"/>
  <c r="F29"/>
  <c r="G29" s="1"/>
  <c r="F30"/>
  <c r="G30" s="1"/>
  <c r="F31"/>
  <c r="G31" s="1"/>
  <c r="F32"/>
  <c r="G32" s="1"/>
  <c r="F33"/>
  <c r="G33" s="1"/>
  <c r="F34"/>
  <c r="G34" s="1"/>
  <c r="F35"/>
  <c r="G35" s="1"/>
  <c r="F36"/>
  <c r="G36" s="1"/>
  <c r="F37"/>
  <c r="G37" s="1"/>
  <c r="F38"/>
  <c r="G38" s="1"/>
  <c r="F39"/>
  <c r="G39" s="1"/>
  <c r="F40"/>
  <c r="G40" s="1"/>
  <c r="F42"/>
  <c r="G42" s="1"/>
  <c r="F43"/>
  <c r="G43" s="1"/>
  <c r="F44"/>
  <c r="G44" s="1"/>
  <c r="F45"/>
  <c r="G45" s="1"/>
  <c r="F46"/>
  <c r="G46" s="1"/>
  <c r="F47"/>
  <c r="G47" s="1"/>
  <c r="F48"/>
  <c r="G48" s="1"/>
  <c r="F49"/>
  <c r="G49" s="1"/>
  <c r="F50"/>
  <c r="G50" s="1"/>
  <c r="F51"/>
  <c r="G51" s="1"/>
  <c r="F52"/>
  <c r="G52" s="1"/>
  <c r="F53"/>
  <c r="G53" s="1"/>
  <c r="F54"/>
  <c r="G54" s="1"/>
  <c r="F55"/>
  <c r="G55" s="1"/>
  <c r="F57"/>
  <c r="G57" s="1"/>
  <c r="F58"/>
  <c r="G58" s="1"/>
  <c r="F59"/>
  <c r="G59" s="1"/>
  <c r="F60"/>
  <c r="G60" s="1"/>
  <c r="F61"/>
  <c r="G61" s="1"/>
  <c r="F62"/>
  <c r="G62" s="1"/>
  <c r="F63"/>
  <c r="G63" s="1"/>
  <c r="F64"/>
  <c r="G64" s="1"/>
  <c r="F65"/>
  <c r="G65" s="1"/>
  <c r="F66"/>
  <c r="G66" s="1"/>
  <c r="F67"/>
  <c r="G67" s="1"/>
  <c r="F68"/>
  <c r="G68" s="1"/>
  <c r="F69"/>
  <c r="G69" s="1"/>
  <c r="F70"/>
  <c r="G70" s="1"/>
  <c r="F71"/>
  <c r="G71" s="1"/>
  <c r="F72"/>
  <c r="G72" s="1"/>
  <c r="F73"/>
  <c r="G73" s="1"/>
  <c r="F74"/>
  <c r="G74" s="1"/>
  <c r="F75"/>
  <c r="G75" s="1"/>
  <c r="F76"/>
  <c r="G76" s="1"/>
  <c r="F77"/>
  <c r="G77" s="1"/>
  <c r="F78"/>
  <c r="G78" s="1"/>
  <c r="F79"/>
  <c r="G79" s="1"/>
  <c r="F81"/>
  <c r="G81" s="1"/>
  <c r="F82"/>
  <c r="G82" s="1"/>
  <c r="F83"/>
  <c r="G83" s="1"/>
  <c r="F84"/>
  <c r="G84" s="1"/>
  <c r="F85"/>
  <c r="G85" s="1"/>
  <c r="D101" i="27" s="1"/>
  <c r="F86" i="2"/>
  <c r="G86" s="1"/>
  <c r="D102" i="27" s="1"/>
  <c r="F87" i="2"/>
  <c r="G87" s="1"/>
  <c r="D103" i="27" s="1"/>
  <c r="F88" i="2"/>
  <c r="G88" s="1"/>
  <c r="D104" i="27" s="1"/>
  <c r="F89" i="2"/>
  <c r="G89" s="1"/>
  <c r="D106" i="3"/>
  <c r="F2" i="2"/>
  <c r="G2" s="1"/>
  <c r="D18" i="27" s="1"/>
  <c r="BZ18" s="1"/>
  <c r="BO147" l="1"/>
  <c r="BU147"/>
  <c r="BZ147" i="3"/>
  <c r="BZ148" s="1"/>
  <c r="BW147" i="27"/>
  <c r="BV147"/>
  <c r="BV102"/>
  <c r="CD102"/>
  <c r="CL102"/>
  <c r="CT102"/>
  <c r="DB102"/>
  <c r="DJ102"/>
  <c r="BU102"/>
  <c r="CC102"/>
  <c r="CK102"/>
  <c r="CS102"/>
  <c r="DA102"/>
  <c r="DI102"/>
  <c r="BX102"/>
  <c r="I102" s="1"/>
  <c r="CH102"/>
  <c r="CR102"/>
  <c r="DD102"/>
  <c r="DN102"/>
  <c r="BW102"/>
  <c r="CG102"/>
  <c r="CQ102"/>
  <c r="DC102"/>
  <c r="DM102"/>
  <c r="BT102"/>
  <c r="CF102"/>
  <c r="CP102"/>
  <c r="CZ102"/>
  <c r="DL102"/>
  <c r="CJ102"/>
  <c r="CY102"/>
  <c r="DG102"/>
  <c r="CI102"/>
  <c r="CX102"/>
  <c r="DP102"/>
  <c r="CE102"/>
  <c r="CW102"/>
  <c r="DO102"/>
  <c r="BZ102"/>
  <c r="CB102"/>
  <c r="CV102"/>
  <c r="DK102"/>
  <c r="CA102"/>
  <c r="CU102"/>
  <c r="DH102"/>
  <c r="CO102"/>
  <c r="BS102"/>
  <c r="DF102"/>
  <c r="DE102"/>
  <c r="CN102"/>
  <c r="CM102"/>
  <c r="BY102"/>
  <c r="BY103"/>
  <c r="CG103"/>
  <c r="CO103"/>
  <c r="CW103"/>
  <c r="DE103"/>
  <c r="DM103"/>
  <c r="BX103"/>
  <c r="CF103"/>
  <c r="CN103"/>
  <c r="CV103"/>
  <c r="DD103"/>
  <c r="DL103"/>
  <c r="CE103"/>
  <c r="CQ103"/>
  <c r="DA103"/>
  <c r="DK103"/>
  <c r="CD103"/>
  <c r="CP103"/>
  <c r="CZ103"/>
  <c r="DJ103"/>
  <c r="CC103"/>
  <c r="CM103"/>
  <c r="CY103"/>
  <c r="DI103"/>
  <c r="BZ103"/>
  <c r="CR103"/>
  <c r="DG103"/>
  <c r="CK103"/>
  <c r="DO103"/>
  <c r="CL103"/>
  <c r="DF103"/>
  <c r="DC103"/>
  <c r="CH103"/>
  <c r="CJ103"/>
  <c r="DB103"/>
  <c r="CI103"/>
  <c r="CX103"/>
  <c r="DP103"/>
  <c r="CU103"/>
  <c r="CS103"/>
  <c r="CA103"/>
  <c r="CB103"/>
  <c r="DN103"/>
  <c r="DH103"/>
  <c r="CT103"/>
  <c r="BS103"/>
  <c r="BT103"/>
  <c r="BW103"/>
  <c r="BU103"/>
  <c r="BV103"/>
  <c r="CC18"/>
  <c r="CK18"/>
  <c r="CS18"/>
  <c r="DA18"/>
  <c r="DI18"/>
  <c r="CB18"/>
  <c r="CJ18"/>
  <c r="CR18"/>
  <c r="CZ18"/>
  <c r="DH18"/>
  <c r="DP18"/>
  <c r="CA18"/>
  <c r="CI18"/>
  <c r="CQ18"/>
  <c r="CY18"/>
  <c r="DG18"/>
  <c r="DO18"/>
  <c r="CH18"/>
  <c r="CP18"/>
  <c r="CX18"/>
  <c r="DF18"/>
  <c r="DN18"/>
  <c r="CE18"/>
  <c r="CU18"/>
  <c r="DK18"/>
  <c r="CD18"/>
  <c r="CT18"/>
  <c r="DJ18"/>
  <c r="CM18"/>
  <c r="DE18"/>
  <c r="CL18"/>
  <c r="DD18"/>
  <c r="CG18"/>
  <c r="DC18"/>
  <c r="BX18"/>
  <c r="CV18"/>
  <c r="DB18"/>
  <c r="CW18"/>
  <c r="CO18"/>
  <c r="BY18"/>
  <c r="DM18"/>
  <c r="CN18"/>
  <c r="CF18"/>
  <c r="DL18"/>
  <c r="BS18"/>
  <c r="BW18"/>
  <c r="BT18"/>
  <c r="BV18"/>
  <c r="BU18"/>
  <c r="BX101"/>
  <c r="CF101"/>
  <c r="CN101"/>
  <c r="CV101"/>
  <c r="DD101"/>
  <c r="DL101"/>
  <c r="CE101"/>
  <c r="CM101"/>
  <c r="CU101"/>
  <c r="DC101"/>
  <c r="DK101"/>
  <c r="CD101"/>
  <c r="CP101"/>
  <c r="CZ101"/>
  <c r="DJ101"/>
  <c r="CC101"/>
  <c r="CO101"/>
  <c r="CY101"/>
  <c r="DI101"/>
  <c r="CB101"/>
  <c r="CL101"/>
  <c r="CX101"/>
  <c r="DH101"/>
  <c r="CI101"/>
  <c r="DA101"/>
  <c r="DP101"/>
  <c r="DF101"/>
  <c r="CH101"/>
  <c r="CW101"/>
  <c r="DO101"/>
  <c r="CG101"/>
  <c r="CT101"/>
  <c r="DN101"/>
  <c r="BY101"/>
  <c r="CA101"/>
  <c r="CS101"/>
  <c r="DM101"/>
  <c r="BZ101"/>
  <c r="CR101"/>
  <c r="DG101"/>
  <c r="CQ101"/>
  <c r="DB101"/>
  <c r="CJ101"/>
  <c r="DE101"/>
  <c r="CK101"/>
  <c r="BW101"/>
  <c r="BS101"/>
  <c r="BV101"/>
  <c r="BT101"/>
  <c r="BU101"/>
  <c r="CB104"/>
  <c r="CJ104"/>
  <c r="CR104"/>
  <c r="CZ104"/>
  <c r="DH104"/>
  <c r="DP104"/>
  <c r="CA104"/>
  <c r="CI104"/>
  <c r="CQ104"/>
  <c r="CY104"/>
  <c r="DG104"/>
  <c r="DO104"/>
  <c r="CD104"/>
  <c r="CN104"/>
  <c r="CX104"/>
  <c r="DJ104"/>
  <c r="CC104"/>
  <c r="CM104"/>
  <c r="CW104"/>
  <c r="DI104"/>
  <c r="BZ104"/>
  <c r="CL104"/>
  <c r="CV104"/>
  <c r="DF104"/>
  <c r="CF104"/>
  <c r="CU104"/>
  <c r="DM104"/>
  <c r="CE104"/>
  <c r="CT104"/>
  <c r="DL104"/>
  <c r="BY104"/>
  <c r="CS104"/>
  <c r="DK104"/>
  <c r="CK104"/>
  <c r="BX104"/>
  <c r="CP104"/>
  <c r="DE104"/>
  <c r="CO104"/>
  <c r="DD104"/>
  <c r="DC104"/>
  <c r="DN104"/>
  <c r="DA104"/>
  <c r="CG104"/>
  <c r="DB104"/>
  <c r="CH104"/>
  <c r="BU104"/>
  <c r="BT104"/>
  <c r="BS104"/>
  <c r="BW104"/>
  <c r="BV104"/>
  <c r="BP147"/>
  <c r="BN147"/>
  <c r="BT147" i="3"/>
  <c r="BT148" s="1"/>
  <c r="AV147" i="27"/>
  <c r="BI147"/>
  <c r="BE147"/>
  <c r="BN103"/>
  <c r="BM103"/>
  <c r="BL103"/>
  <c r="BQ103"/>
  <c r="BR103"/>
  <c r="BP103"/>
  <c r="BO103"/>
  <c r="BJ103"/>
  <c r="BK103"/>
  <c r="BG103"/>
  <c r="BF103"/>
  <c r="BB103"/>
  <c r="AZ103"/>
  <c r="AY103"/>
  <c r="AS103"/>
  <c r="BI103"/>
  <c r="AX103"/>
  <c r="BD103"/>
  <c r="BE103"/>
  <c r="BC103"/>
  <c r="AV103"/>
  <c r="BA103"/>
  <c r="AU103"/>
  <c r="AW103"/>
  <c r="BH103"/>
  <c r="AT103"/>
  <c r="BL104"/>
  <c r="BJ104"/>
  <c r="BR104"/>
  <c r="BO104"/>
  <c r="BM104"/>
  <c r="BP104"/>
  <c r="BN104"/>
  <c r="BQ104"/>
  <c r="BD104"/>
  <c r="BG104"/>
  <c r="AS104"/>
  <c r="BB104"/>
  <c r="BA104"/>
  <c r="AX104"/>
  <c r="BF104"/>
  <c r="AZ104"/>
  <c r="AV104"/>
  <c r="BE104"/>
  <c r="AU104"/>
  <c r="BI104"/>
  <c r="BK104"/>
  <c r="BH104"/>
  <c r="BC104"/>
  <c r="AY104"/>
  <c r="AT104"/>
  <c r="AW104"/>
  <c r="BL101"/>
  <c r="BJ101"/>
  <c r="BR101"/>
  <c r="BO101"/>
  <c r="BM101"/>
  <c r="BQ101"/>
  <c r="BP101"/>
  <c r="BN101"/>
  <c r="BK101"/>
  <c r="BF101"/>
  <c r="BC101"/>
  <c r="BB101"/>
  <c r="AT101"/>
  <c r="AU101"/>
  <c r="BI101"/>
  <c r="BH101"/>
  <c r="BG101"/>
  <c r="BD101"/>
  <c r="AZ101"/>
  <c r="AV101"/>
  <c r="BE101"/>
  <c r="BA101"/>
  <c r="AX101"/>
  <c r="AY101"/>
  <c r="AS101"/>
  <c r="AW101"/>
  <c r="AT147"/>
  <c r="BB147"/>
  <c r="BR18"/>
  <c r="BQ18"/>
  <c r="BP18"/>
  <c r="BJ18"/>
  <c r="BO18"/>
  <c r="BN18"/>
  <c r="BL18"/>
  <c r="BM18"/>
  <c r="BK18"/>
  <c r="BH18"/>
  <c r="BG18"/>
  <c r="BC18"/>
  <c r="AY18"/>
  <c r="AW18"/>
  <c r="BB18"/>
  <c r="AT18"/>
  <c r="BI18"/>
  <c r="BD18"/>
  <c r="AZ18"/>
  <c r="BF18"/>
  <c r="AX18"/>
  <c r="BE18"/>
  <c r="BA18"/>
  <c r="AV18"/>
  <c r="AU18"/>
  <c r="AS18"/>
  <c r="AZ102"/>
  <c r="BH102"/>
  <c r="BP102"/>
  <c r="AY102"/>
  <c r="BG102"/>
  <c r="BO102"/>
  <c r="AX102"/>
  <c r="BF102"/>
  <c r="BN102"/>
  <c r="AU102"/>
  <c r="BC102"/>
  <c r="BK102"/>
  <c r="AW102"/>
  <c r="BM102"/>
  <c r="AV102"/>
  <c r="BL102"/>
  <c r="AS102"/>
  <c r="AT102"/>
  <c r="BJ102"/>
  <c r="BI102"/>
  <c r="BA102"/>
  <c r="BQ102"/>
  <c r="BE102"/>
  <c r="BD102"/>
  <c r="BR102"/>
  <c r="BB102"/>
  <c r="BC147"/>
  <c r="BD147"/>
  <c r="D104" i="3"/>
  <c r="E104" s="1"/>
  <c r="D105" i="27"/>
  <c r="AH147"/>
  <c r="AN147"/>
  <c r="AO147"/>
  <c r="AP147"/>
  <c r="AM147"/>
  <c r="AC147"/>
  <c r="AI147"/>
  <c r="AJ147"/>
  <c r="T147"/>
  <c r="AB147"/>
  <c r="L147"/>
  <c r="S147"/>
  <c r="R147"/>
  <c r="DY17" i="3"/>
  <c r="M147" i="27"/>
  <c r="T9" i="1"/>
  <c r="T20" s="1"/>
  <c r="Q20"/>
  <c r="F33" i="6"/>
  <c r="AK18" i="27"/>
  <c r="W18"/>
  <c r="AA18"/>
  <c r="AB18"/>
  <c r="AC18"/>
  <c r="AO18"/>
  <c r="Z18"/>
  <c r="P18"/>
  <c r="AN18"/>
  <c r="O18"/>
  <c r="Q18"/>
  <c r="AR18"/>
  <c r="AQ18"/>
  <c r="AJ18"/>
  <c r="AI18"/>
  <c r="S18"/>
  <c r="AG18"/>
  <c r="N18"/>
  <c r="Y18"/>
  <c r="AM18"/>
  <c r="AE18"/>
  <c r="V18"/>
  <c r="AF18"/>
  <c r="AL18"/>
  <c r="T18"/>
  <c r="R18"/>
  <c r="L18"/>
  <c r="U18"/>
  <c r="AD18"/>
  <c r="M18"/>
  <c r="AP18"/>
  <c r="X18"/>
  <c r="AH18"/>
  <c r="D27" i="3"/>
  <c r="E27" s="1"/>
  <c r="D28" i="27"/>
  <c r="D30" i="3"/>
  <c r="E30" s="1"/>
  <c r="D31" i="27"/>
  <c r="D26" i="3"/>
  <c r="E26" s="1"/>
  <c r="D27" i="27"/>
  <c r="D18" i="3"/>
  <c r="E18" s="1"/>
  <c r="D19" i="27"/>
  <c r="BZ19" s="1"/>
  <c r="D28" i="3"/>
  <c r="E28" s="1"/>
  <c r="D29" i="27"/>
  <c r="D21" i="3"/>
  <c r="E21" s="1"/>
  <c r="D22" i="27"/>
  <c r="D22" i="3"/>
  <c r="E22" s="1"/>
  <c r="D23" i="27"/>
  <c r="D31" i="3"/>
  <c r="E31" s="1"/>
  <c r="D32" i="27"/>
  <c r="D23" i="3"/>
  <c r="E23" s="1"/>
  <c r="D24" i="27"/>
  <c r="D29" i="3"/>
  <c r="E29" s="1"/>
  <c r="D30" i="27"/>
  <c r="D32" i="3"/>
  <c r="E32" s="1"/>
  <c r="D33" i="27"/>
  <c r="D24" i="3"/>
  <c r="E24" s="1"/>
  <c r="D25" i="27"/>
  <c r="D19" i="3"/>
  <c r="E19" s="1"/>
  <c r="D20" i="27"/>
  <c r="BZ20" s="1"/>
  <c r="D20" i="3"/>
  <c r="E20" s="1"/>
  <c r="D21" i="27"/>
  <c r="BZ21" s="1"/>
  <c r="D33" i="3"/>
  <c r="E33" s="1"/>
  <c r="D34" i="27"/>
  <c r="D25" i="3"/>
  <c r="E25" s="1"/>
  <c r="D26" i="27"/>
  <c r="E5" i="6"/>
  <c r="E6"/>
  <c r="E7"/>
  <c r="E8"/>
  <c r="D34" i="3"/>
  <c r="E34" s="1"/>
  <c r="D35" i="27"/>
  <c r="E106" i="3"/>
  <c r="D83" i="27"/>
  <c r="D82" i="3"/>
  <c r="E82" s="1"/>
  <c r="D41"/>
  <c r="E41" s="1"/>
  <c r="D42" i="27"/>
  <c r="D91" i="3"/>
  <c r="E91" s="1"/>
  <c r="D92" i="27"/>
  <c r="D83" i="3"/>
  <c r="E83" s="1"/>
  <c r="D84" i="27"/>
  <c r="D75" i="3"/>
  <c r="E75" s="1"/>
  <c r="D76" i="27"/>
  <c r="D66" i="3"/>
  <c r="E66" s="1"/>
  <c r="D67" i="27"/>
  <c r="D58" i="3"/>
  <c r="E58" s="1"/>
  <c r="D59" i="27"/>
  <c r="D50" i="3"/>
  <c r="E50" s="1"/>
  <c r="D51" i="27"/>
  <c r="D42" i="3"/>
  <c r="E42" s="1"/>
  <c r="D43" i="27"/>
  <c r="D100" i="3"/>
  <c r="E100" s="1"/>
  <c r="D93" i="27"/>
  <c r="D92" i="3"/>
  <c r="E92" s="1"/>
  <c r="D85" i="27"/>
  <c r="D84" i="3"/>
  <c r="E84" s="1"/>
  <c r="D77" i="27"/>
  <c r="D76" i="3"/>
  <c r="E76" s="1"/>
  <c r="D67"/>
  <c r="E67" s="1"/>
  <c r="D68" i="27"/>
  <c r="D59" i="3"/>
  <c r="E59" s="1"/>
  <c r="D60" i="27"/>
  <c r="D51" i="3"/>
  <c r="E51" s="1"/>
  <c r="D52" i="27"/>
  <c r="D43" i="3"/>
  <c r="E43" s="1"/>
  <c r="D44" i="27"/>
  <c r="D35" i="3"/>
  <c r="E35" s="1"/>
  <c r="D36" i="27"/>
  <c r="D99"/>
  <c r="D98" i="3"/>
  <c r="E98" s="1"/>
  <c r="D74"/>
  <c r="E74" s="1"/>
  <c r="D75" i="27"/>
  <c r="D49" i="3"/>
  <c r="E49" s="1"/>
  <c r="D50" i="27"/>
  <c r="E107" i="3"/>
  <c r="D93"/>
  <c r="E93" s="1"/>
  <c r="D94" i="27"/>
  <c r="D52" i="3"/>
  <c r="E52" s="1"/>
  <c r="D53" i="27"/>
  <c r="D44" i="3"/>
  <c r="E44" s="1"/>
  <c r="D45" i="27"/>
  <c r="D36" i="3"/>
  <c r="E36" s="1"/>
  <c r="D37" i="27"/>
  <c r="D102" i="3"/>
  <c r="E102" s="1"/>
  <c r="D94"/>
  <c r="E94" s="1"/>
  <c r="D95" i="27"/>
  <c r="D86" i="3"/>
  <c r="E86" s="1"/>
  <c r="D87" i="27"/>
  <c r="D79"/>
  <c r="D78" i="3"/>
  <c r="E78" s="1"/>
  <c r="D69"/>
  <c r="E69" s="1"/>
  <c r="D70" i="27"/>
  <c r="D61" i="3"/>
  <c r="E61" s="1"/>
  <c r="D62" i="27"/>
  <c r="D53" i="3"/>
  <c r="E53" s="1"/>
  <c r="D54" i="27"/>
  <c r="D45" i="3"/>
  <c r="E45" s="1"/>
  <c r="D46" i="27"/>
  <c r="D37" i="3"/>
  <c r="E37" s="1"/>
  <c r="D38" i="27"/>
  <c r="D65" i="3"/>
  <c r="E65" s="1"/>
  <c r="D66" i="27"/>
  <c r="D77" i="3"/>
  <c r="E77" s="1"/>
  <c r="D78" i="27"/>
  <c r="D60" i="3"/>
  <c r="E60" s="1"/>
  <c r="D61" i="27"/>
  <c r="D103" i="3"/>
  <c r="E103" s="1"/>
  <c r="D95"/>
  <c r="E95" s="1"/>
  <c r="D96" i="27"/>
  <c r="D79" i="3"/>
  <c r="E79" s="1"/>
  <c r="D80" i="27"/>
  <c r="D62" i="3"/>
  <c r="E62" s="1"/>
  <c r="D63" i="27"/>
  <c r="D54" i="3"/>
  <c r="E54" s="1"/>
  <c r="D55" i="27"/>
  <c r="D38" i="3"/>
  <c r="E38" s="1"/>
  <c r="D39" i="27"/>
  <c r="D96" i="3"/>
  <c r="E96" s="1"/>
  <c r="D97" i="27"/>
  <c r="D88" i="3"/>
  <c r="E88" s="1"/>
  <c r="D89" i="27"/>
  <c r="D81"/>
  <c r="D80" i="3"/>
  <c r="E80" s="1"/>
  <c r="D73" i="27"/>
  <c r="D72" i="3"/>
  <c r="E72" s="1"/>
  <c r="D63"/>
  <c r="E63" s="1"/>
  <c r="D64" i="27"/>
  <c r="D55" i="3"/>
  <c r="E55" s="1"/>
  <c r="D56" i="27"/>
  <c r="D47" i="3"/>
  <c r="E47" s="1"/>
  <c r="D48" i="27"/>
  <c r="D40"/>
  <c r="D91"/>
  <c r="D90" i="3"/>
  <c r="E90" s="1"/>
  <c r="D57"/>
  <c r="E57" s="1"/>
  <c r="D58" i="27"/>
  <c r="D99" i="3"/>
  <c r="E99" s="1"/>
  <c r="D100" i="27"/>
  <c r="D86"/>
  <c r="D68" i="3"/>
  <c r="E68" s="1"/>
  <c r="D69" i="27"/>
  <c r="D87" i="3"/>
  <c r="E87" s="1"/>
  <c r="D88" i="27"/>
  <c r="D70" i="3"/>
  <c r="E70" s="1"/>
  <c r="D71" i="27"/>
  <c r="D46" i="3"/>
  <c r="E46" s="1"/>
  <c r="D47" i="27"/>
  <c r="D97" i="3"/>
  <c r="E97" s="1"/>
  <c r="D98" i="27"/>
  <c r="D89" i="3"/>
  <c r="E89" s="1"/>
  <c r="D90" i="27"/>
  <c r="D81" i="3"/>
  <c r="E81" s="1"/>
  <c r="D82" i="27"/>
  <c r="D73" i="3"/>
  <c r="E73" s="1"/>
  <c r="D74" i="27"/>
  <c r="D64" i="3"/>
  <c r="E64" s="1"/>
  <c r="D65" i="27"/>
  <c r="D57"/>
  <c r="D48" i="3"/>
  <c r="E48" s="1"/>
  <c r="D49" i="27"/>
  <c r="D40" i="3"/>
  <c r="E40" s="1"/>
  <c r="D41" i="27"/>
  <c r="T8" i="3"/>
  <c r="R12"/>
  <c r="S8"/>
  <c r="T12"/>
  <c r="AC8"/>
  <c r="AA14"/>
  <c r="U12"/>
  <c r="R14"/>
  <c r="T14"/>
  <c r="AA8"/>
  <c r="AC14"/>
  <c r="R10"/>
  <c r="S10"/>
  <c r="S12"/>
  <c r="S14"/>
  <c r="T10"/>
  <c r="AC12"/>
  <c r="AA10"/>
  <c r="R8"/>
  <c r="AC10"/>
  <c r="U10"/>
  <c r="U14"/>
  <c r="U8"/>
  <c r="AA12"/>
  <c r="D17"/>
  <c r="I18" i="27" l="1"/>
  <c r="J18" s="1"/>
  <c r="I101"/>
  <c r="I103"/>
  <c r="I104"/>
  <c r="CC49"/>
  <c r="CK49"/>
  <c r="CS49"/>
  <c r="DA49"/>
  <c r="DI49"/>
  <c r="CB49"/>
  <c r="CJ49"/>
  <c r="CR49"/>
  <c r="CZ49"/>
  <c r="DH49"/>
  <c r="DP49"/>
  <c r="CA49"/>
  <c r="CI49"/>
  <c r="CQ49"/>
  <c r="CY49"/>
  <c r="DG49"/>
  <c r="DO49"/>
  <c r="BZ49"/>
  <c r="CH49"/>
  <c r="CP49"/>
  <c r="CX49"/>
  <c r="DF49"/>
  <c r="DN49"/>
  <c r="CM49"/>
  <c r="DC49"/>
  <c r="CL49"/>
  <c r="DB49"/>
  <c r="BY49"/>
  <c r="CU49"/>
  <c r="DM49"/>
  <c r="BX49"/>
  <c r="CT49"/>
  <c r="DL49"/>
  <c r="CO49"/>
  <c r="DK49"/>
  <c r="CF49"/>
  <c r="DD49"/>
  <c r="DJ49"/>
  <c r="DE49"/>
  <c r="CW49"/>
  <c r="CV49"/>
  <c r="CN49"/>
  <c r="CG49"/>
  <c r="CE49"/>
  <c r="CD49"/>
  <c r="BW49"/>
  <c r="BS49"/>
  <c r="BT49"/>
  <c r="BV49"/>
  <c r="BU49"/>
  <c r="CB75"/>
  <c r="CJ75"/>
  <c r="CR75"/>
  <c r="CZ75"/>
  <c r="DH75"/>
  <c r="DP75"/>
  <c r="CA75"/>
  <c r="CI75"/>
  <c r="CQ75"/>
  <c r="CY75"/>
  <c r="DG75"/>
  <c r="DO75"/>
  <c r="BZ75"/>
  <c r="CL75"/>
  <c r="CV75"/>
  <c r="DF75"/>
  <c r="BY75"/>
  <c r="CK75"/>
  <c r="CU75"/>
  <c r="DE75"/>
  <c r="BX75"/>
  <c r="CH75"/>
  <c r="CT75"/>
  <c r="DD75"/>
  <c r="DN75"/>
  <c r="CE75"/>
  <c r="CO75"/>
  <c r="DA75"/>
  <c r="DK75"/>
  <c r="CS75"/>
  <c r="DM75"/>
  <c r="CF75"/>
  <c r="CD75"/>
  <c r="CP75"/>
  <c r="DL75"/>
  <c r="CN75"/>
  <c r="DJ75"/>
  <c r="DB75"/>
  <c r="CX75"/>
  <c r="CM75"/>
  <c r="DI75"/>
  <c r="CG75"/>
  <c r="DC75"/>
  <c r="CW75"/>
  <c r="CC75"/>
  <c r="BS75"/>
  <c r="BT75"/>
  <c r="BU75"/>
  <c r="BW75"/>
  <c r="BV75"/>
  <c r="BY89"/>
  <c r="CG89"/>
  <c r="CO89"/>
  <c r="CW89"/>
  <c r="DE89"/>
  <c r="DM89"/>
  <c r="BX89"/>
  <c r="CF89"/>
  <c r="CN89"/>
  <c r="CV89"/>
  <c r="DD89"/>
  <c r="DL89"/>
  <c r="CE89"/>
  <c r="CQ89"/>
  <c r="DA89"/>
  <c r="DK89"/>
  <c r="CD89"/>
  <c r="CP89"/>
  <c r="CZ89"/>
  <c r="DJ89"/>
  <c r="CC89"/>
  <c r="CM89"/>
  <c r="CY89"/>
  <c r="DI89"/>
  <c r="BZ89"/>
  <c r="CJ89"/>
  <c r="CT89"/>
  <c r="DF89"/>
  <c r="DP89"/>
  <c r="CB89"/>
  <c r="CX89"/>
  <c r="CK89"/>
  <c r="CI89"/>
  <c r="CA89"/>
  <c r="CU89"/>
  <c r="CS89"/>
  <c r="DO89"/>
  <c r="DG89"/>
  <c r="DC89"/>
  <c r="CR89"/>
  <c r="DN89"/>
  <c r="CL89"/>
  <c r="DH89"/>
  <c r="CH89"/>
  <c r="DB89"/>
  <c r="BV89"/>
  <c r="BW89"/>
  <c r="BT89"/>
  <c r="BS89"/>
  <c r="BU89"/>
  <c r="CC100"/>
  <c r="CK100"/>
  <c r="CS100"/>
  <c r="DA100"/>
  <c r="DI100"/>
  <c r="CB100"/>
  <c r="CJ100"/>
  <c r="CR100"/>
  <c r="CZ100"/>
  <c r="DH100"/>
  <c r="DP100"/>
  <c r="CG100"/>
  <c r="CQ100"/>
  <c r="DC100"/>
  <c r="DM100"/>
  <c r="CF100"/>
  <c r="CP100"/>
  <c r="DB100"/>
  <c r="DL100"/>
  <c r="CE100"/>
  <c r="CO100"/>
  <c r="CY100"/>
  <c r="DK100"/>
  <c r="BZ100"/>
  <c r="CL100"/>
  <c r="CV100"/>
  <c r="DF100"/>
  <c r="CN100"/>
  <c r="DJ100"/>
  <c r="CW100"/>
  <c r="CM100"/>
  <c r="DG100"/>
  <c r="CI100"/>
  <c r="DE100"/>
  <c r="CH100"/>
  <c r="DD100"/>
  <c r="CD100"/>
  <c r="CX100"/>
  <c r="CA100"/>
  <c r="BY100"/>
  <c r="CT100"/>
  <c r="BX100"/>
  <c r="DO100"/>
  <c r="DN100"/>
  <c r="CU100"/>
  <c r="BW100"/>
  <c r="BU100"/>
  <c r="BV100"/>
  <c r="BT100"/>
  <c r="BS100"/>
  <c r="CE47"/>
  <c r="CM47"/>
  <c r="CU47"/>
  <c r="DC47"/>
  <c r="DK47"/>
  <c r="CD47"/>
  <c r="CL47"/>
  <c r="CT47"/>
  <c r="DB47"/>
  <c r="DJ47"/>
  <c r="CC47"/>
  <c r="CK47"/>
  <c r="CS47"/>
  <c r="DA47"/>
  <c r="DI47"/>
  <c r="CB47"/>
  <c r="CJ47"/>
  <c r="CR47"/>
  <c r="CZ47"/>
  <c r="DH47"/>
  <c r="DP47"/>
  <c r="CG47"/>
  <c r="CW47"/>
  <c r="DM47"/>
  <c r="CF47"/>
  <c r="CV47"/>
  <c r="DL47"/>
  <c r="CA47"/>
  <c r="CY47"/>
  <c r="BZ47"/>
  <c r="CX47"/>
  <c r="BY47"/>
  <c r="CQ47"/>
  <c r="DO47"/>
  <c r="CN47"/>
  <c r="DF47"/>
  <c r="BX47"/>
  <c r="DN47"/>
  <c r="CO47"/>
  <c r="CI47"/>
  <c r="DG47"/>
  <c r="DE47"/>
  <c r="DD47"/>
  <c r="CP47"/>
  <c r="CH47"/>
  <c r="BV47"/>
  <c r="BT47"/>
  <c r="BW47"/>
  <c r="BS47"/>
  <c r="BU47"/>
  <c r="BZ48"/>
  <c r="CH48"/>
  <c r="CP48"/>
  <c r="CX48"/>
  <c r="DF48"/>
  <c r="DN48"/>
  <c r="BY48"/>
  <c r="CG48"/>
  <c r="CO48"/>
  <c r="CW48"/>
  <c r="DE48"/>
  <c r="DM48"/>
  <c r="BX48"/>
  <c r="CF48"/>
  <c r="CN48"/>
  <c r="CV48"/>
  <c r="DD48"/>
  <c r="DL48"/>
  <c r="CE48"/>
  <c r="CM48"/>
  <c r="CU48"/>
  <c r="DC48"/>
  <c r="DK48"/>
  <c r="CJ48"/>
  <c r="CZ48"/>
  <c r="DP48"/>
  <c r="CI48"/>
  <c r="CY48"/>
  <c r="DO48"/>
  <c r="CB48"/>
  <c r="CT48"/>
  <c r="CA48"/>
  <c r="CS48"/>
  <c r="CR48"/>
  <c r="DJ48"/>
  <c r="CK48"/>
  <c r="DG48"/>
  <c r="DI48"/>
  <c r="DH48"/>
  <c r="DB48"/>
  <c r="CL48"/>
  <c r="CD48"/>
  <c r="DA48"/>
  <c r="CQ48"/>
  <c r="CC48"/>
  <c r="BT48"/>
  <c r="BW48"/>
  <c r="BV48"/>
  <c r="BU48"/>
  <c r="BS48"/>
  <c r="CA43"/>
  <c r="CI43"/>
  <c r="CQ43"/>
  <c r="CY43"/>
  <c r="DG43"/>
  <c r="DO43"/>
  <c r="BZ43"/>
  <c r="CH43"/>
  <c r="CP43"/>
  <c r="CX43"/>
  <c r="DF43"/>
  <c r="DN43"/>
  <c r="BY43"/>
  <c r="CG43"/>
  <c r="CO43"/>
  <c r="CW43"/>
  <c r="DE43"/>
  <c r="DM43"/>
  <c r="BX43"/>
  <c r="CF43"/>
  <c r="CN43"/>
  <c r="CV43"/>
  <c r="DD43"/>
  <c r="DL43"/>
  <c r="CK43"/>
  <c r="DA43"/>
  <c r="CJ43"/>
  <c r="CZ43"/>
  <c r="DP43"/>
  <c r="CM43"/>
  <c r="DI43"/>
  <c r="CL43"/>
  <c r="DH43"/>
  <c r="CE43"/>
  <c r="DC43"/>
  <c r="CB43"/>
  <c r="CT43"/>
  <c r="CD43"/>
  <c r="CC43"/>
  <c r="DK43"/>
  <c r="DJ43"/>
  <c r="DB43"/>
  <c r="CU43"/>
  <c r="CS43"/>
  <c r="CR43"/>
  <c r="BV43"/>
  <c r="BS43"/>
  <c r="BT43"/>
  <c r="BW43"/>
  <c r="BU43"/>
  <c r="BZ40"/>
  <c r="CH40"/>
  <c r="CP40"/>
  <c r="CX40"/>
  <c r="DF40"/>
  <c r="DN40"/>
  <c r="BY40"/>
  <c r="CG40"/>
  <c r="CO40"/>
  <c r="CW40"/>
  <c r="DE40"/>
  <c r="DM40"/>
  <c r="BX40"/>
  <c r="CF40"/>
  <c r="CN40"/>
  <c r="CV40"/>
  <c r="DD40"/>
  <c r="DL40"/>
  <c r="BW40"/>
  <c r="CE40"/>
  <c r="CM40"/>
  <c r="CU40"/>
  <c r="DC40"/>
  <c r="DK40"/>
  <c r="CB40"/>
  <c r="CR40"/>
  <c r="DH40"/>
  <c r="CA40"/>
  <c r="CQ40"/>
  <c r="DG40"/>
  <c r="BV40"/>
  <c r="CT40"/>
  <c r="DP40"/>
  <c r="BU40"/>
  <c r="CS40"/>
  <c r="DO40"/>
  <c r="BT40"/>
  <c r="CL40"/>
  <c r="DJ40"/>
  <c r="CI40"/>
  <c r="DA40"/>
  <c r="CK40"/>
  <c r="CZ40"/>
  <c r="CJ40"/>
  <c r="CD40"/>
  <c r="CC40"/>
  <c r="BS40"/>
  <c r="DI40"/>
  <c r="DB40"/>
  <c r="CY40"/>
  <c r="CD73"/>
  <c r="CL73"/>
  <c r="CT73"/>
  <c r="DB73"/>
  <c r="DJ73"/>
  <c r="CC73"/>
  <c r="CK73"/>
  <c r="CS73"/>
  <c r="DA73"/>
  <c r="DI73"/>
  <c r="CF73"/>
  <c r="CP73"/>
  <c r="CZ73"/>
  <c r="DL73"/>
  <c r="CE73"/>
  <c r="CO73"/>
  <c r="CY73"/>
  <c r="DK73"/>
  <c r="CB73"/>
  <c r="CN73"/>
  <c r="CX73"/>
  <c r="DH73"/>
  <c r="BY73"/>
  <c r="CI73"/>
  <c r="CU73"/>
  <c r="DE73"/>
  <c r="DO73"/>
  <c r="CA73"/>
  <c r="CW73"/>
  <c r="DF73"/>
  <c r="DD73"/>
  <c r="BZ73"/>
  <c r="CV73"/>
  <c r="DP73"/>
  <c r="BX73"/>
  <c r="CR73"/>
  <c r="DN73"/>
  <c r="CQ73"/>
  <c r="DM73"/>
  <c r="CM73"/>
  <c r="DG73"/>
  <c r="CJ73"/>
  <c r="CH73"/>
  <c r="CG73"/>
  <c r="DC73"/>
  <c r="BT73"/>
  <c r="BV73"/>
  <c r="BW73"/>
  <c r="BS73"/>
  <c r="BU73"/>
  <c r="BY38"/>
  <c r="CG38"/>
  <c r="CO38"/>
  <c r="CW38"/>
  <c r="DE38"/>
  <c r="DM38"/>
  <c r="BX38"/>
  <c r="CF38"/>
  <c r="CN38"/>
  <c r="CV38"/>
  <c r="DD38"/>
  <c r="DL38"/>
  <c r="CE38"/>
  <c r="CM38"/>
  <c r="CU38"/>
  <c r="DC38"/>
  <c r="DK38"/>
  <c r="CD38"/>
  <c r="CL38"/>
  <c r="CT38"/>
  <c r="DB38"/>
  <c r="DJ38"/>
  <c r="CA38"/>
  <c r="CQ38"/>
  <c r="DG38"/>
  <c r="BZ38"/>
  <c r="CP38"/>
  <c r="DF38"/>
  <c r="CI38"/>
  <c r="DA38"/>
  <c r="CH38"/>
  <c r="CZ38"/>
  <c r="CC38"/>
  <c r="CY38"/>
  <c r="CR38"/>
  <c r="DN38"/>
  <c r="CX38"/>
  <c r="DO38"/>
  <c r="CS38"/>
  <c r="CK38"/>
  <c r="CJ38"/>
  <c r="CB38"/>
  <c r="DP38"/>
  <c r="DI38"/>
  <c r="DH38"/>
  <c r="BS38"/>
  <c r="BU38"/>
  <c r="BT38"/>
  <c r="BW38"/>
  <c r="BV38"/>
  <c r="CC70"/>
  <c r="CK70"/>
  <c r="CS70"/>
  <c r="DA70"/>
  <c r="DI70"/>
  <c r="CB70"/>
  <c r="CJ70"/>
  <c r="CR70"/>
  <c r="CZ70"/>
  <c r="DH70"/>
  <c r="DP70"/>
  <c r="CA70"/>
  <c r="CM70"/>
  <c r="CW70"/>
  <c r="DG70"/>
  <c r="BZ70"/>
  <c r="CL70"/>
  <c r="CV70"/>
  <c r="DF70"/>
  <c r="BY70"/>
  <c r="CI70"/>
  <c r="CU70"/>
  <c r="DE70"/>
  <c r="DO70"/>
  <c r="CF70"/>
  <c r="CP70"/>
  <c r="DB70"/>
  <c r="DL70"/>
  <c r="CH70"/>
  <c r="DD70"/>
  <c r="DM70"/>
  <c r="DK70"/>
  <c r="CG70"/>
  <c r="DC70"/>
  <c r="CE70"/>
  <c r="CY70"/>
  <c r="CD70"/>
  <c r="CX70"/>
  <c r="BX70"/>
  <c r="CT70"/>
  <c r="DN70"/>
  <c r="CQ70"/>
  <c r="CO70"/>
  <c r="CN70"/>
  <c r="DJ70"/>
  <c r="BV70"/>
  <c r="BT70"/>
  <c r="BS70"/>
  <c r="BU70"/>
  <c r="BW70"/>
  <c r="CA36"/>
  <c r="CI36"/>
  <c r="CQ36"/>
  <c r="CY36"/>
  <c r="DG36"/>
  <c r="DO36"/>
  <c r="BZ36"/>
  <c r="CH36"/>
  <c r="CP36"/>
  <c r="CX36"/>
  <c r="DF36"/>
  <c r="DN36"/>
  <c r="BY36"/>
  <c r="CG36"/>
  <c r="CO36"/>
  <c r="CW36"/>
  <c r="DE36"/>
  <c r="DM36"/>
  <c r="BX36"/>
  <c r="CF36"/>
  <c r="CN36"/>
  <c r="CV36"/>
  <c r="DD36"/>
  <c r="DL36"/>
  <c r="CK36"/>
  <c r="DA36"/>
  <c r="CJ36"/>
  <c r="CZ36"/>
  <c r="DP36"/>
  <c r="CM36"/>
  <c r="DI36"/>
  <c r="CL36"/>
  <c r="DH36"/>
  <c r="CE36"/>
  <c r="DC36"/>
  <c r="CB36"/>
  <c r="CT36"/>
  <c r="DB36"/>
  <c r="CC36"/>
  <c r="CU36"/>
  <c r="CS36"/>
  <c r="DK36"/>
  <c r="CR36"/>
  <c r="CD36"/>
  <c r="DJ36"/>
  <c r="BW36"/>
  <c r="BV36"/>
  <c r="BU36"/>
  <c r="BT36"/>
  <c r="BS36"/>
  <c r="CE68"/>
  <c r="CM68"/>
  <c r="CU68"/>
  <c r="DC68"/>
  <c r="DK68"/>
  <c r="CD68"/>
  <c r="CL68"/>
  <c r="CT68"/>
  <c r="DB68"/>
  <c r="DJ68"/>
  <c r="CG68"/>
  <c r="CQ68"/>
  <c r="DA68"/>
  <c r="DM68"/>
  <c r="CF68"/>
  <c r="CP68"/>
  <c r="CZ68"/>
  <c r="DL68"/>
  <c r="CC68"/>
  <c r="CO68"/>
  <c r="CY68"/>
  <c r="DI68"/>
  <c r="BZ68"/>
  <c r="CJ68"/>
  <c r="CV68"/>
  <c r="DF68"/>
  <c r="DP68"/>
  <c r="CN68"/>
  <c r="DH68"/>
  <c r="CA68"/>
  <c r="BY68"/>
  <c r="CK68"/>
  <c r="DG68"/>
  <c r="CI68"/>
  <c r="DE68"/>
  <c r="CW68"/>
  <c r="CS68"/>
  <c r="CH68"/>
  <c r="DD68"/>
  <c r="CB68"/>
  <c r="CX68"/>
  <c r="DO68"/>
  <c r="DN68"/>
  <c r="CR68"/>
  <c r="BX68"/>
  <c r="BT68"/>
  <c r="BW68"/>
  <c r="BV68"/>
  <c r="BS68"/>
  <c r="BU68"/>
  <c r="CA20"/>
  <c r="CI20"/>
  <c r="CQ20"/>
  <c r="CY20"/>
  <c r="DG20"/>
  <c r="DO20"/>
  <c r="CH20"/>
  <c r="CP20"/>
  <c r="CX20"/>
  <c r="DF20"/>
  <c r="DN20"/>
  <c r="BY20"/>
  <c r="CG20"/>
  <c r="CO20"/>
  <c r="CW20"/>
  <c r="DE20"/>
  <c r="DM20"/>
  <c r="BX20"/>
  <c r="CF20"/>
  <c r="CN20"/>
  <c r="CV20"/>
  <c r="DD20"/>
  <c r="DL20"/>
  <c r="CK20"/>
  <c r="DA20"/>
  <c r="CJ20"/>
  <c r="CZ20"/>
  <c r="DP20"/>
  <c r="CE20"/>
  <c r="DC20"/>
  <c r="CD20"/>
  <c r="DB20"/>
  <c r="CC20"/>
  <c r="CU20"/>
  <c r="CR20"/>
  <c r="DJ20"/>
  <c r="CT20"/>
  <c r="CS20"/>
  <c r="CM20"/>
  <c r="CL20"/>
  <c r="CB20"/>
  <c r="DK20"/>
  <c r="DI20"/>
  <c r="DH20"/>
  <c r="BS20"/>
  <c r="BT20"/>
  <c r="BW20"/>
  <c r="BU20"/>
  <c r="BV20"/>
  <c r="CE24"/>
  <c r="CM24"/>
  <c r="CU24"/>
  <c r="DC24"/>
  <c r="DK24"/>
  <c r="CD24"/>
  <c r="CL24"/>
  <c r="CT24"/>
  <c r="DB24"/>
  <c r="DJ24"/>
  <c r="CC24"/>
  <c r="CK24"/>
  <c r="CS24"/>
  <c r="DA24"/>
  <c r="DI24"/>
  <c r="CB24"/>
  <c r="CJ24"/>
  <c r="CR24"/>
  <c r="CZ24"/>
  <c r="DH24"/>
  <c r="DP24"/>
  <c r="CG24"/>
  <c r="CW24"/>
  <c r="DM24"/>
  <c r="CF24"/>
  <c r="CV24"/>
  <c r="DL24"/>
  <c r="BY24"/>
  <c r="CQ24"/>
  <c r="DO24"/>
  <c r="BX24"/>
  <c r="CP24"/>
  <c r="DN24"/>
  <c r="CO24"/>
  <c r="DG24"/>
  <c r="CH24"/>
  <c r="DD24"/>
  <c r="CN24"/>
  <c r="DE24"/>
  <c r="CY24"/>
  <c r="CI24"/>
  <c r="CA24"/>
  <c r="BZ24"/>
  <c r="DF24"/>
  <c r="CX24"/>
  <c r="BW24"/>
  <c r="BT24"/>
  <c r="BS24"/>
  <c r="BV24"/>
  <c r="BU24"/>
  <c r="CD29"/>
  <c r="CL29"/>
  <c r="CT29"/>
  <c r="DB29"/>
  <c r="DJ29"/>
  <c r="CC29"/>
  <c r="CK29"/>
  <c r="CS29"/>
  <c r="DA29"/>
  <c r="DI29"/>
  <c r="CB29"/>
  <c r="CJ29"/>
  <c r="CR29"/>
  <c r="CZ29"/>
  <c r="DH29"/>
  <c r="DP29"/>
  <c r="CA29"/>
  <c r="CI29"/>
  <c r="CQ29"/>
  <c r="CY29"/>
  <c r="DG29"/>
  <c r="DO29"/>
  <c r="CF29"/>
  <c r="CV29"/>
  <c r="DL29"/>
  <c r="CE29"/>
  <c r="CU29"/>
  <c r="DK29"/>
  <c r="CH29"/>
  <c r="DD29"/>
  <c r="CG29"/>
  <c r="DC29"/>
  <c r="BZ29"/>
  <c r="CX29"/>
  <c r="CO29"/>
  <c r="DM29"/>
  <c r="BY29"/>
  <c r="BX29"/>
  <c r="DN29"/>
  <c r="DF29"/>
  <c r="CN29"/>
  <c r="DE29"/>
  <c r="CW29"/>
  <c r="CP29"/>
  <c r="CM29"/>
  <c r="BV29"/>
  <c r="BS29"/>
  <c r="BW29"/>
  <c r="BT29"/>
  <c r="BU29"/>
  <c r="CA28"/>
  <c r="CI28"/>
  <c r="CQ28"/>
  <c r="CY28"/>
  <c r="DG28"/>
  <c r="DO28"/>
  <c r="BZ28"/>
  <c r="CH28"/>
  <c r="CP28"/>
  <c r="CX28"/>
  <c r="DF28"/>
  <c r="DN28"/>
  <c r="BY28"/>
  <c r="CG28"/>
  <c r="CO28"/>
  <c r="CW28"/>
  <c r="DE28"/>
  <c r="DM28"/>
  <c r="BX28"/>
  <c r="CF28"/>
  <c r="CN28"/>
  <c r="CV28"/>
  <c r="DD28"/>
  <c r="DL28"/>
  <c r="CC28"/>
  <c r="CS28"/>
  <c r="DI28"/>
  <c r="CB28"/>
  <c r="CR28"/>
  <c r="DH28"/>
  <c r="CK28"/>
  <c r="DC28"/>
  <c r="CJ28"/>
  <c r="DB28"/>
  <c r="CE28"/>
  <c r="DA28"/>
  <c r="CT28"/>
  <c r="DP28"/>
  <c r="CD28"/>
  <c r="CM28"/>
  <c r="DK28"/>
  <c r="CU28"/>
  <c r="DJ28"/>
  <c r="CZ28"/>
  <c r="CL28"/>
  <c r="BT28"/>
  <c r="BV28"/>
  <c r="BS28"/>
  <c r="BW28"/>
  <c r="BU28"/>
  <c r="BY82"/>
  <c r="CG82"/>
  <c r="CO82"/>
  <c r="CW82"/>
  <c r="DE82"/>
  <c r="DM82"/>
  <c r="BX82"/>
  <c r="CF82"/>
  <c r="CN82"/>
  <c r="CV82"/>
  <c r="DD82"/>
  <c r="DL82"/>
  <c r="CE82"/>
  <c r="CQ82"/>
  <c r="DA82"/>
  <c r="DK82"/>
  <c r="CD82"/>
  <c r="CP82"/>
  <c r="CZ82"/>
  <c r="DJ82"/>
  <c r="CC82"/>
  <c r="CM82"/>
  <c r="CY82"/>
  <c r="DI82"/>
  <c r="BZ82"/>
  <c r="CJ82"/>
  <c r="CT82"/>
  <c r="DF82"/>
  <c r="DP82"/>
  <c r="CB82"/>
  <c r="CX82"/>
  <c r="CK82"/>
  <c r="CI82"/>
  <c r="CA82"/>
  <c r="CU82"/>
  <c r="CS82"/>
  <c r="DO82"/>
  <c r="DG82"/>
  <c r="DC82"/>
  <c r="CR82"/>
  <c r="DN82"/>
  <c r="CL82"/>
  <c r="DH82"/>
  <c r="DB82"/>
  <c r="CH82"/>
  <c r="BT82"/>
  <c r="BV82"/>
  <c r="BS82"/>
  <c r="BU82"/>
  <c r="BW82"/>
  <c r="BZ56"/>
  <c r="CH56"/>
  <c r="CP56"/>
  <c r="CX56"/>
  <c r="DF56"/>
  <c r="DN56"/>
  <c r="BY56"/>
  <c r="CG56"/>
  <c r="CO56"/>
  <c r="CW56"/>
  <c r="DE56"/>
  <c r="DM56"/>
  <c r="BX56"/>
  <c r="CF56"/>
  <c r="CN56"/>
  <c r="CV56"/>
  <c r="DD56"/>
  <c r="DL56"/>
  <c r="CE56"/>
  <c r="CM56"/>
  <c r="CU56"/>
  <c r="DC56"/>
  <c r="DK56"/>
  <c r="CB56"/>
  <c r="CR56"/>
  <c r="DH56"/>
  <c r="CA56"/>
  <c r="CQ56"/>
  <c r="DG56"/>
  <c r="CD56"/>
  <c r="CZ56"/>
  <c r="CC56"/>
  <c r="CY56"/>
  <c r="CT56"/>
  <c r="DP56"/>
  <c r="CK56"/>
  <c r="DI56"/>
  <c r="CS56"/>
  <c r="CL56"/>
  <c r="CJ56"/>
  <c r="DJ56"/>
  <c r="DB56"/>
  <c r="CI56"/>
  <c r="DO56"/>
  <c r="DA56"/>
  <c r="BU56"/>
  <c r="BV56"/>
  <c r="BT56"/>
  <c r="BS56"/>
  <c r="BW56"/>
  <c r="BZ63"/>
  <c r="CH63"/>
  <c r="BY63"/>
  <c r="CG63"/>
  <c r="BX63"/>
  <c r="CF63"/>
  <c r="CE63"/>
  <c r="CB63"/>
  <c r="CN63"/>
  <c r="CV63"/>
  <c r="DD63"/>
  <c r="DL63"/>
  <c r="CA63"/>
  <c r="CM63"/>
  <c r="CU63"/>
  <c r="DC63"/>
  <c r="DK63"/>
  <c r="CD63"/>
  <c r="CR63"/>
  <c r="DB63"/>
  <c r="DN63"/>
  <c r="CC63"/>
  <c r="CQ63"/>
  <c r="DA63"/>
  <c r="DM63"/>
  <c r="CP63"/>
  <c r="CZ63"/>
  <c r="DJ63"/>
  <c r="CK63"/>
  <c r="CW63"/>
  <c r="DG63"/>
  <c r="CY63"/>
  <c r="DH63"/>
  <c r="DF63"/>
  <c r="CX63"/>
  <c r="CT63"/>
  <c r="DP63"/>
  <c r="CS63"/>
  <c r="DO63"/>
  <c r="CO63"/>
  <c r="DI63"/>
  <c r="CL63"/>
  <c r="CJ63"/>
  <c r="DE63"/>
  <c r="CI63"/>
  <c r="BV63"/>
  <c r="BS63"/>
  <c r="BT63"/>
  <c r="BW63"/>
  <c r="BU63"/>
  <c r="BX79"/>
  <c r="CF79"/>
  <c r="CN79"/>
  <c r="CV79"/>
  <c r="DD79"/>
  <c r="DL79"/>
  <c r="CE79"/>
  <c r="CM79"/>
  <c r="CU79"/>
  <c r="DC79"/>
  <c r="DK79"/>
  <c r="CB79"/>
  <c r="CL79"/>
  <c r="CX79"/>
  <c r="DH79"/>
  <c r="CA79"/>
  <c r="CK79"/>
  <c r="CW79"/>
  <c r="DG79"/>
  <c r="BZ79"/>
  <c r="CJ79"/>
  <c r="CT79"/>
  <c r="DF79"/>
  <c r="DP79"/>
  <c r="CG79"/>
  <c r="CQ79"/>
  <c r="DA79"/>
  <c r="DM79"/>
  <c r="CI79"/>
  <c r="DE79"/>
  <c r="CR79"/>
  <c r="CP79"/>
  <c r="CH79"/>
  <c r="DB79"/>
  <c r="CD79"/>
  <c r="CZ79"/>
  <c r="DN79"/>
  <c r="DJ79"/>
  <c r="CC79"/>
  <c r="CY79"/>
  <c r="BY79"/>
  <c r="CS79"/>
  <c r="DO79"/>
  <c r="DI79"/>
  <c r="CO79"/>
  <c r="BV79"/>
  <c r="BW79"/>
  <c r="BS79"/>
  <c r="BU79"/>
  <c r="BT79"/>
  <c r="BY45"/>
  <c r="CG45"/>
  <c r="CO45"/>
  <c r="CW45"/>
  <c r="DE45"/>
  <c r="DM45"/>
  <c r="BX45"/>
  <c r="CF45"/>
  <c r="CN45"/>
  <c r="CV45"/>
  <c r="DD45"/>
  <c r="DL45"/>
  <c r="CE45"/>
  <c r="CM45"/>
  <c r="CU45"/>
  <c r="DC45"/>
  <c r="DK45"/>
  <c r="CD45"/>
  <c r="CL45"/>
  <c r="CT45"/>
  <c r="DB45"/>
  <c r="DJ45"/>
  <c r="CA45"/>
  <c r="CQ45"/>
  <c r="DG45"/>
  <c r="BZ45"/>
  <c r="CP45"/>
  <c r="DF45"/>
  <c r="CI45"/>
  <c r="DA45"/>
  <c r="CH45"/>
  <c r="CZ45"/>
  <c r="CC45"/>
  <c r="CY45"/>
  <c r="CR45"/>
  <c r="DN45"/>
  <c r="CB45"/>
  <c r="DP45"/>
  <c r="DO45"/>
  <c r="DI45"/>
  <c r="CS45"/>
  <c r="CK45"/>
  <c r="DH45"/>
  <c r="CX45"/>
  <c r="CJ45"/>
  <c r="BS45"/>
  <c r="BW45"/>
  <c r="BT45"/>
  <c r="BV45"/>
  <c r="BU45"/>
  <c r="BZ77"/>
  <c r="CH77"/>
  <c r="CP77"/>
  <c r="CX77"/>
  <c r="DF77"/>
  <c r="DN77"/>
  <c r="BY77"/>
  <c r="CG77"/>
  <c r="CO77"/>
  <c r="CW77"/>
  <c r="DE77"/>
  <c r="DM77"/>
  <c r="CF77"/>
  <c r="CR77"/>
  <c r="DB77"/>
  <c r="DL77"/>
  <c r="CE77"/>
  <c r="CQ77"/>
  <c r="DA77"/>
  <c r="DK77"/>
  <c r="CD77"/>
  <c r="CN77"/>
  <c r="CZ77"/>
  <c r="DJ77"/>
  <c r="CA77"/>
  <c r="CK77"/>
  <c r="CU77"/>
  <c r="DG77"/>
  <c r="CM77"/>
  <c r="DI77"/>
  <c r="DP77"/>
  <c r="CL77"/>
  <c r="DH77"/>
  <c r="CJ77"/>
  <c r="DD77"/>
  <c r="CB77"/>
  <c r="BX77"/>
  <c r="CI77"/>
  <c r="DC77"/>
  <c r="CC77"/>
  <c r="CY77"/>
  <c r="CV77"/>
  <c r="CT77"/>
  <c r="DO77"/>
  <c r="CS77"/>
  <c r="BU77"/>
  <c r="BT77"/>
  <c r="BV77"/>
  <c r="BS77"/>
  <c r="BW77"/>
  <c r="CA51"/>
  <c r="CI51"/>
  <c r="CQ51"/>
  <c r="CY51"/>
  <c r="DG51"/>
  <c r="DO51"/>
  <c r="BZ51"/>
  <c r="CH51"/>
  <c r="CP51"/>
  <c r="CX51"/>
  <c r="DF51"/>
  <c r="DN51"/>
  <c r="BY51"/>
  <c r="CG51"/>
  <c r="CO51"/>
  <c r="CW51"/>
  <c r="DE51"/>
  <c r="DM51"/>
  <c r="BX51"/>
  <c r="CF51"/>
  <c r="CN51"/>
  <c r="CV51"/>
  <c r="DD51"/>
  <c r="DL51"/>
  <c r="CC51"/>
  <c r="CS51"/>
  <c r="DI51"/>
  <c r="CB51"/>
  <c r="CR51"/>
  <c r="DH51"/>
  <c r="CM51"/>
  <c r="DK51"/>
  <c r="CL51"/>
  <c r="DJ51"/>
  <c r="CK51"/>
  <c r="DC51"/>
  <c r="CD51"/>
  <c r="CZ51"/>
  <c r="DB51"/>
  <c r="DA51"/>
  <c r="CU51"/>
  <c r="CE51"/>
  <c r="CT51"/>
  <c r="CJ51"/>
  <c r="DP51"/>
  <c r="BS51"/>
  <c r="BT51"/>
  <c r="BW51"/>
  <c r="BU51"/>
  <c r="BV51"/>
  <c r="CE84"/>
  <c r="CM84"/>
  <c r="CU84"/>
  <c r="DC84"/>
  <c r="DK84"/>
  <c r="CD84"/>
  <c r="CL84"/>
  <c r="CT84"/>
  <c r="DB84"/>
  <c r="DJ84"/>
  <c r="CA84"/>
  <c r="CK84"/>
  <c r="CW84"/>
  <c r="DG84"/>
  <c r="BZ84"/>
  <c r="CJ84"/>
  <c r="CV84"/>
  <c r="DF84"/>
  <c r="DP84"/>
  <c r="BY84"/>
  <c r="CI84"/>
  <c r="CS84"/>
  <c r="DE84"/>
  <c r="DO84"/>
  <c r="CF84"/>
  <c r="CP84"/>
  <c r="CZ84"/>
  <c r="DL84"/>
  <c r="BX84"/>
  <c r="CR84"/>
  <c r="DN84"/>
  <c r="CO84"/>
  <c r="CQ84"/>
  <c r="DM84"/>
  <c r="DI84"/>
  <c r="CG84"/>
  <c r="CC84"/>
  <c r="CN84"/>
  <c r="DH84"/>
  <c r="CH84"/>
  <c r="DD84"/>
  <c r="DA84"/>
  <c r="CY84"/>
  <c r="CX84"/>
  <c r="CB84"/>
  <c r="BS84"/>
  <c r="BU84"/>
  <c r="BW84"/>
  <c r="BV84"/>
  <c r="BT84"/>
  <c r="CD81"/>
  <c r="CL81"/>
  <c r="CT81"/>
  <c r="DB81"/>
  <c r="DJ81"/>
  <c r="CC81"/>
  <c r="CK81"/>
  <c r="CS81"/>
  <c r="DA81"/>
  <c r="DI81"/>
  <c r="BX81"/>
  <c r="CH81"/>
  <c r="CR81"/>
  <c r="DD81"/>
  <c r="DN81"/>
  <c r="CG81"/>
  <c r="CQ81"/>
  <c r="DC81"/>
  <c r="DM81"/>
  <c r="CF81"/>
  <c r="CP81"/>
  <c r="CZ81"/>
  <c r="DL81"/>
  <c r="CA81"/>
  <c r="CM81"/>
  <c r="CW81"/>
  <c r="DG81"/>
  <c r="CE81"/>
  <c r="CY81"/>
  <c r="CB81"/>
  <c r="CX81"/>
  <c r="BZ81"/>
  <c r="CV81"/>
  <c r="DP81"/>
  <c r="CN81"/>
  <c r="CJ81"/>
  <c r="BY81"/>
  <c r="CU81"/>
  <c r="DO81"/>
  <c r="CO81"/>
  <c r="DK81"/>
  <c r="DH81"/>
  <c r="DF81"/>
  <c r="DE81"/>
  <c r="CI81"/>
  <c r="BW81"/>
  <c r="BT81"/>
  <c r="BS81"/>
  <c r="BU81"/>
  <c r="BV81"/>
  <c r="CB61"/>
  <c r="CJ61"/>
  <c r="CR61"/>
  <c r="CZ61"/>
  <c r="DH61"/>
  <c r="DP61"/>
  <c r="CA61"/>
  <c r="CI61"/>
  <c r="CQ61"/>
  <c r="CY61"/>
  <c r="DG61"/>
  <c r="DO61"/>
  <c r="BZ61"/>
  <c r="CH61"/>
  <c r="CP61"/>
  <c r="CX61"/>
  <c r="DF61"/>
  <c r="DN61"/>
  <c r="BY61"/>
  <c r="CG61"/>
  <c r="CO61"/>
  <c r="CW61"/>
  <c r="DE61"/>
  <c r="DM61"/>
  <c r="CL61"/>
  <c r="DB61"/>
  <c r="CK61"/>
  <c r="DA61"/>
  <c r="CF61"/>
  <c r="DD61"/>
  <c r="CE61"/>
  <c r="DC61"/>
  <c r="CD61"/>
  <c r="CV61"/>
  <c r="CS61"/>
  <c r="DK61"/>
  <c r="CC61"/>
  <c r="CT61"/>
  <c r="CN61"/>
  <c r="BX61"/>
  <c r="DL61"/>
  <c r="DJ61"/>
  <c r="DI61"/>
  <c r="CU61"/>
  <c r="CM61"/>
  <c r="BW61"/>
  <c r="BS61"/>
  <c r="BT61"/>
  <c r="BV61"/>
  <c r="BU61"/>
  <c r="BX50"/>
  <c r="CF50"/>
  <c r="CN50"/>
  <c r="CV50"/>
  <c r="DD50"/>
  <c r="DL50"/>
  <c r="CE50"/>
  <c r="CM50"/>
  <c r="CU50"/>
  <c r="DC50"/>
  <c r="DK50"/>
  <c r="CD50"/>
  <c r="CL50"/>
  <c r="CT50"/>
  <c r="DB50"/>
  <c r="DJ50"/>
  <c r="CC50"/>
  <c r="CK50"/>
  <c r="CS50"/>
  <c r="DA50"/>
  <c r="DI50"/>
  <c r="BZ50"/>
  <c r="CP50"/>
  <c r="DF50"/>
  <c r="BY50"/>
  <c r="CO50"/>
  <c r="DE50"/>
  <c r="CR50"/>
  <c r="DN50"/>
  <c r="CQ50"/>
  <c r="DM50"/>
  <c r="CJ50"/>
  <c r="DH50"/>
  <c r="CG50"/>
  <c r="CY50"/>
  <c r="DG50"/>
  <c r="CH50"/>
  <c r="CB50"/>
  <c r="CZ50"/>
  <c r="CX50"/>
  <c r="DP50"/>
  <c r="CW50"/>
  <c r="CI50"/>
  <c r="DO50"/>
  <c r="CA50"/>
  <c r="BS50"/>
  <c r="BT50"/>
  <c r="BW50"/>
  <c r="BV50"/>
  <c r="BU50"/>
  <c r="CD44"/>
  <c r="CL44"/>
  <c r="CT44"/>
  <c r="DB44"/>
  <c r="DJ44"/>
  <c r="CC44"/>
  <c r="CK44"/>
  <c r="CS44"/>
  <c r="DA44"/>
  <c r="DI44"/>
  <c r="CB44"/>
  <c r="CJ44"/>
  <c r="CR44"/>
  <c r="CZ44"/>
  <c r="DH44"/>
  <c r="DP44"/>
  <c r="CA44"/>
  <c r="CI44"/>
  <c r="CQ44"/>
  <c r="CY44"/>
  <c r="DG44"/>
  <c r="DO44"/>
  <c r="BX44"/>
  <c r="CN44"/>
  <c r="DD44"/>
  <c r="CM44"/>
  <c r="DC44"/>
  <c r="CH44"/>
  <c r="DF44"/>
  <c r="CG44"/>
  <c r="DE44"/>
  <c r="CF44"/>
  <c r="CX44"/>
  <c r="BY44"/>
  <c r="CU44"/>
  <c r="DM44"/>
  <c r="CE44"/>
  <c r="CV44"/>
  <c r="CP44"/>
  <c r="BZ44"/>
  <c r="DN44"/>
  <c r="DL44"/>
  <c r="DK44"/>
  <c r="CW44"/>
  <c r="CO44"/>
  <c r="BT44"/>
  <c r="BW44"/>
  <c r="BS44"/>
  <c r="BV44"/>
  <c r="BU44"/>
  <c r="CB83"/>
  <c r="CJ83"/>
  <c r="CR83"/>
  <c r="CZ83"/>
  <c r="DH83"/>
  <c r="DP83"/>
  <c r="CA83"/>
  <c r="CI83"/>
  <c r="CQ83"/>
  <c r="CY83"/>
  <c r="DG83"/>
  <c r="DO83"/>
  <c r="CD83"/>
  <c r="CN83"/>
  <c r="CX83"/>
  <c r="DJ83"/>
  <c r="CC83"/>
  <c r="CM83"/>
  <c r="CW83"/>
  <c r="DI83"/>
  <c r="BZ83"/>
  <c r="CL83"/>
  <c r="CV83"/>
  <c r="DF83"/>
  <c r="CG83"/>
  <c r="CS83"/>
  <c r="DC83"/>
  <c r="DM83"/>
  <c r="BY83"/>
  <c r="CU83"/>
  <c r="DD83"/>
  <c r="DB83"/>
  <c r="BX83"/>
  <c r="CT83"/>
  <c r="DN83"/>
  <c r="CP83"/>
  <c r="DL83"/>
  <c r="CO83"/>
  <c r="DK83"/>
  <c r="CK83"/>
  <c r="DE83"/>
  <c r="CH83"/>
  <c r="CF83"/>
  <c r="DA83"/>
  <c r="CE83"/>
  <c r="BU83"/>
  <c r="BW83"/>
  <c r="BS83"/>
  <c r="BV83"/>
  <c r="BT83"/>
  <c r="CC26"/>
  <c r="CK26"/>
  <c r="CS26"/>
  <c r="DA26"/>
  <c r="DI26"/>
  <c r="CB26"/>
  <c r="CJ26"/>
  <c r="CR26"/>
  <c r="CZ26"/>
  <c r="DH26"/>
  <c r="DP26"/>
  <c r="CA26"/>
  <c r="CI26"/>
  <c r="CQ26"/>
  <c r="CY26"/>
  <c r="DG26"/>
  <c r="DO26"/>
  <c r="BZ26"/>
  <c r="CH26"/>
  <c r="CP26"/>
  <c r="CX26"/>
  <c r="DF26"/>
  <c r="DN26"/>
  <c r="CM26"/>
  <c r="DC26"/>
  <c r="CL26"/>
  <c r="DB26"/>
  <c r="CO26"/>
  <c r="DK26"/>
  <c r="CN26"/>
  <c r="DJ26"/>
  <c r="CG26"/>
  <c r="DE26"/>
  <c r="CD26"/>
  <c r="CV26"/>
  <c r="CF26"/>
  <c r="CE26"/>
  <c r="BY26"/>
  <c r="DM26"/>
  <c r="CU26"/>
  <c r="BX26"/>
  <c r="DL26"/>
  <c r="DD26"/>
  <c r="CW26"/>
  <c r="CT26"/>
  <c r="BT26"/>
  <c r="BU26"/>
  <c r="BW26"/>
  <c r="BV26"/>
  <c r="BS26"/>
  <c r="BZ25"/>
  <c r="CH25"/>
  <c r="CP25"/>
  <c r="CX25"/>
  <c r="DF25"/>
  <c r="DN25"/>
  <c r="BY25"/>
  <c r="CG25"/>
  <c r="CO25"/>
  <c r="CW25"/>
  <c r="DE25"/>
  <c r="DM25"/>
  <c r="BX25"/>
  <c r="CF25"/>
  <c r="CN25"/>
  <c r="CV25"/>
  <c r="DD25"/>
  <c r="DL25"/>
  <c r="CE25"/>
  <c r="CM25"/>
  <c r="CU25"/>
  <c r="DC25"/>
  <c r="DK25"/>
  <c r="CJ25"/>
  <c r="CZ25"/>
  <c r="DP25"/>
  <c r="CI25"/>
  <c r="CY25"/>
  <c r="DO25"/>
  <c r="CR25"/>
  <c r="DJ25"/>
  <c r="CQ25"/>
  <c r="DI25"/>
  <c r="CL25"/>
  <c r="DH25"/>
  <c r="CC25"/>
  <c r="DA25"/>
  <c r="CK25"/>
  <c r="CD25"/>
  <c r="CB25"/>
  <c r="DB25"/>
  <c r="CA25"/>
  <c r="DG25"/>
  <c r="CT25"/>
  <c r="CS25"/>
  <c r="BU25"/>
  <c r="BV25"/>
  <c r="BT25"/>
  <c r="BW25"/>
  <c r="BS25"/>
  <c r="CE32"/>
  <c r="CM32"/>
  <c r="CU32"/>
  <c r="DC32"/>
  <c r="DK32"/>
  <c r="CD32"/>
  <c r="CL32"/>
  <c r="CT32"/>
  <c r="DB32"/>
  <c r="DJ32"/>
  <c r="CC32"/>
  <c r="CK32"/>
  <c r="CS32"/>
  <c r="DA32"/>
  <c r="DI32"/>
  <c r="CB32"/>
  <c r="CJ32"/>
  <c r="CR32"/>
  <c r="CZ32"/>
  <c r="DH32"/>
  <c r="DP32"/>
  <c r="BY32"/>
  <c r="CO32"/>
  <c r="DE32"/>
  <c r="BX32"/>
  <c r="CN32"/>
  <c r="DD32"/>
  <c r="CA32"/>
  <c r="CW32"/>
  <c r="DO32"/>
  <c r="BZ32"/>
  <c r="CV32"/>
  <c r="DN32"/>
  <c r="CQ32"/>
  <c r="DM32"/>
  <c r="CH32"/>
  <c r="DF32"/>
  <c r="DL32"/>
  <c r="DG32"/>
  <c r="CY32"/>
  <c r="CG32"/>
  <c r="CX32"/>
  <c r="CP32"/>
  <c r="CI32"/>
  <c r="CF32"/>
  <c r="BS32"/>
  <c r="BU32"/>
  <c r="BW32"/>
  <c r="BV32"/>
  <c r="BT32"/>
  <c r="BX19"/>
  <c r="CF19"/>
  <c r="CN19"/>
  <c r="CV19"/>
  <c r="DD19"/>
  <c r="DL19"/>
  <c r="CE19"/>
  <c r="CM19"/>
  <c r="CU19"/>
  <c r="DC19"/>
  <c r="DK19"/>
  <c r="CD19"/>
  <c r="CL19"/>
  <c r="CT19"/>
  <c r="DB19"/>
  <c r="DJ19"/>
  <c r="CC19"/>
  <c r="CK19"/>
  <c r="CS19"/>
  <c r="DA19"/>
  <c r="DI19"/>
  <c r="CH19"/>
  <c r="CX19"/>
  <c r="DN19"/>
  <c r="CG19"/>
  <c r="CW19"/>
  <c r="DM19"/>
  <c r="CJ19"/>
  <c r="DF19"/>
  <c r="CI19"/>
  <c r="DE19"/>
  <c r="CB19"/>
  <c r="CZ19"/>
  <c r="BY19"/>
  <c r="CQ19"/>
  <c r="DO19"/>
  <c r="CY19"/>
  <c r="CP19"/>
  <c r="DP19"/>
  <c r="CR19"/>
  <c r="CO19"/>
  <c r="CA19"/>
  <c r="DH19"/>
  <c r="DG19"/>
  <c r="BU19"/>
  <c r="BW19"/>
  <c r="BV19"/>
  <c r="BS19"/>
  <c r="BT19"/>
  <c r="BY74"/>
  <c r="CG74"/>
  <c r="CO74"/>
  <c r="CW74"/>
  <c r="DE74"/>
  <c r="DM74"/>
  <c r="BX74"/>
  <c r="CF74"/>
  <c r="CN74"/>
  <c r="CV74"/>
  <c r="DD74"/>
  <c r="DL74"/>
  <c r="CC74"/>
  <c r="CM74"/>
  <c r="CY74"/>
  <c r="DI74"/>
  <c r="CB74"/>
  <c r="CL74"/>
  <c r="CX74"/>
  <c r="DH74"/>
  <c r="CA74"/>
  <c r="CK74"/>
  <c r="CU74"/>
  <c r="DG74"/>
  <c r="CH74"/>
  <c r="CR74"/>
  <c r="DB74"/>
  <c r="DN74"/>
  <c r="BZ74"/>
  <c r="CT74"/>
  <c r="DP74"/>
  <c r="CS74"/>
  <c r="DO74"/>
  <c r="CQ74"/>
  <c r="DK74"/>
  <c r="CI74"/>
  <c r="CE74"/>
  <c r="CP74"/>
  <c r="DJ74"/>
  <c r="CJ74"/>
  <c r="DF74"/>
  <c r="DC74"/>
  <c r="DA74"/>
  <c r="CD74"/>
  <c r="CZ74"/>
  <c r="BT74"/>
  <c r="BV74"/>
  <c r="BS74"/>
  <c r="BW74"/>
  <c r="BU74"/>
  <c r="BX86"/>
  <c r="CF86"/>
  <c r="CN86"/>
  <c r="CV86"/>
  <c r="DD86"/>
  <c r="DL86"/>
  <c r="BW86"/>
  <c r="CE86"/>
  <c r="CM86"/>
  <c r="CU86"/>
  <c r="DC86"/>
  <c r="DK86"/>
  <c r="CB86"/>
  <c r="CL86"/>
  <c r="CX86"/>
  <c r="DH86"/>
  <c r="CA86"/>
  <c r="CK86"/>
  <c r="CW86"/>
  <c r="DG86"/>
  <c r="BZ86"/>
  <c r="CJ86"/>
  <c r="CT86"/>
  <c r="DF86"/>
  <c r="DP86"/>
  <c r="BU86"/>
  <c r="CG86"/>
  <c r="CQ86"/>
  <c r="DA86"/>
  <c r="DM86"/>
  <c r="CI86"/>
  <c r="DE86"/>
  <c r="CR86"/>
  <c r="CP86"/>
  <c r="CH86"/>
  <c r="DB86"/>
  <c r="CD86"/>
  <c r="CZ86"/>
  <c r="DN86"/>
  <c r="DJ86"/>
  <c r="CC86"/>
  <c r="CY86"/>
  <c r="BY86"/>
  <c r="CS86"/>
  <c r="DO86"/>
  <c r="BV86"/>
  <c r="BT86"/>
  <c r="DI86"/>
  <c r="CO86"/>
  <c r="BS86"/>
  <c r="CE55"/>
  <c r="CM55"/>
  <c r="CU55"/>
  <c r="DC55"/>
  <c r="DK55"/>
  <c r="CD55"/>
  <c r="CL55"/>
  <c r="CT55"/>
  <c r="DB55"/>
  <c r="DJ55"/>
  <c r="CC55"/>
  <c r="CK55"/>
  <c r="CS55"/>
  <c r="DA55"/>
  <c r="DI55"/>
  <c r="CB55"/>
  <c r="CJ55"/>
  <c r="CR55"/>
  <c r="CZ55"/>
  <c r="DH55"/>
  <c r="DP55"/>
  <c r="BY55"/>
  <c r="CO55"/>
  <c r="DE55"/>
  <c r="BX55"/>
  <c r="CN55"/>
  <c r="DD55"/>
  <c r="CG55"/>
  <c r="CY55"/>
  <c r="CF55"/>
  <c r="CX55"/>
  <c r="CA55"/>
  <c r="CW55"/>
  <c r="DO55"/>
  <c r="CP55"/>
  <c r="DL55"/>
  <c r="CV55"/>
  <c r="DM55"/>
  <c r="DG55"/>
  <c r="CQ55"/>
  <c r="CI55"/>
  <c r="CH55"/>
  <c r="BZ55"/>
  <c r="DN55"/>
  <c r="DF55"/>
  <c r="BU55"/>
  <c r="BS55"/>
  <c r="BW55"/>
  <c r="BT55"/>
  <c r="BV55"/>
  <c r="CD37"/>
  <c r="CL37"/>
  <c r="CT37"/>
  <c r="DB37"/>
  <c r="DJ37"/>
  <c r="CC37"/>
  <c r="CK37"/>
  <c r="CS37"/>
  <c r="DA37"/>
  <c r="DI37"/>
  <c r="CB37"/>
  <c r="CJ37"/>
  <c r="CR37"/>
  <c r="CZ37"/>
  <c r="DH37"/>
  <c r="DP37"/>
  <c r="CA37"/>
  <c r="CI37"/>
  <c r="CQ37"/>
  <c r="CY37"/>
  <c r="DG37"/>
  <c r="DO37"/>
  <c r="BX37"/>
  <c r="CN37"/>
  <c r="DD37"/>
  <c r="CM37"/>
  <c r="DC37"/>
  <c r="CH37"/>
  <c r="DF37"/>
  <c r="CG37"/>
  <c r="DE37"/>
  <c r="CF37"/>
  <c r="CX37"/>
  <c r="BY37"/>
  <c r="CU37"/>
  <c r="DM37"/>
  <c r="CW37"/>
  <c r="DL37"/>
  <c r="CV37"/>
  <c r="CP37"/>
  <c r="BZ37"/>
  <c r="CO37"/>
  <c r="CE37"/>
  <c r="DN37"/>
  <c r="DK37"/>
  <c r="BS37"/>
  <c r="BU37"/>
  <c r="BV37"/>
  <c r="BT37"/>
  <c r="BW37"/>
  <c r="CE76"/>
  <c r="CM76"/>
  <c r="CU76"/>
  <c r="DC76"/>
  <c r="DK76"/>
  <c r="CD76"/>
  <c r="CL76"/>
  <c r="CT76"/>
  <c r="DB76"/>
  <c r="DJ76"/>
  <c r="BY76"/>
  <c r="CI76"/>
  <c r="CS76"/>
  <c r="DE76"/>
  <c r="DO76"/>
  <c r="BX76"/>
  <c r="CH76"/>
  <c r="CR76"/>
  <c r="DD76"/>
  <c r="DN76"/>
  <c r="CG76"/>
  <c r="CQ76"/>
  <c r="DA76"/>
  <c r="DM76"/>
  <c r="CB76"/>
  <c r="CN76"/>
  <c r="CX76"/>
  <c r="DH76"/>
  <c r="CP76"/>
  <c r="DL76"/>
  <c r="CY76"/>
  <c r="CW76"/>
  <c r="CO76"/>
  <c r="DI76"/>
  <c r="CK76"/>
  <c r="DG76"/>
  <c r="CJ76"/>
  <c r="DF76"/>
  <c r="CF76"/>
  <c r="CZ76"/>
  <c r="CC76"/>
  <c r="CA76"/>
  <c r="DP76"/>
  <c r="CV76"/>
  <c r="BZ76"/>
  <c r="BU76"/>
  <c r="BV76"/>
  <c r="BT76"/>
  <c r="BS76"/>
  <c r="BW76"/>
  <c r="BZ69"/>
  <c r="CH69"/>
  <c r="CP69"/>
  <c r="CX69"/>
  <c r="DF69"/>
  <c r="DN69"/>
  <c r="BY69"/>
  <c r="CG69"/>
  <c r="CO69"/>
  <c r="CW69"/>
  <c r="DE69"/>
  <c r="DM69"/>
  <c r="CD69"/>
  <c r="CN69"/>
  <c r="CZ69"/>
  <c r="DJ69"/>
  <c r="CC69"/>
  <c r="CM69"/>
  <c r="CY69"/>
  <c r="DI69"/>
  <c r="CB69"/>
  <c r="CL69"/>
  <c r="CV69"/>
  <c r="DH69"/>
  <c r="CI69"/>
  <c r="CS69"/>
  <c r="DC69"/>
  <c r="DO69"/>
  <c r="CK69"/>
  <c r="DG69"/>
  <c r="CT69"/>
  <c r="CR69"/>
  <c r="CJ69"/>
  <c r="DD69"/>
  <c r="CF69"/>
  <c r="DB69"/>
  <c r="DP69"/>
  <c r="DL69"/>
  <c r="CE69"/>
  <c r="DA69"/>
  <c r="CA69"/>
  <c r="CU69"/>
  <c r="BX69"/>
  <c r="CQ69"/>
  <c r="DK69"/>
  <c r="BW69"/>
  <c r="BT69"/>
  <c r="BV69"/>
  <c r="BU69"/>
  <c r="BS69"/>
  <c r="CB39"/>
  <c r="CJ39"/>
  <c r="CR39"/>
  <c r="CZ39"/>
  <c r="DH39"/>
  <c r="DP39"/>
  <c r="CA39"/>
  <c r="CI39"/>
  <c r="CQ39"/>
  <c r="CY39"/>
  <c r="DG39"/>
  <c r="DO39"/>
  <c r="BZ39"/>
  <c r="CH39"/>
  <c r="CP39"/>
  <c r="CX39"/>
  <c r="DF39"/>
  <c r="DN39"/>
  <c r="BY39"/>
  <c r="CG39"/>
  <c r="CO39"/>
  <c r="CW39"/>
  <c r="DE39"/>
  <c r="DM39"/>
  <c r="CD39"/>
  <c r="CT39"/>
  <c r="DJ39"/>
  <c r="CC39"/>
  <c r="CS39"/>
  <c r="DI39"/>
  <c r="CF39"/>
  <c r="DB39"/>
  <c r="CE39"/>
  <c r="DA39"/>
  <c r="BX39"/>
  <c r="I39" s="1"/>
  <c r="CV39"/>
  <c r="CM39"/>
  <c r="DK39"/>
  <c r="CU39"/>
  <c r="CN39"/>
  <c r="CL39"/>
  <c r="DL39"/>
  <c r="DD39"/>
  <c r="CK39"/>
  <c r="DC39"/>
  <c r="BS39"/>
  <c r="BW39"/>
  <c r="BU39"/>
  <c r="BT39"/>
  <c r="BV39"/>
  <c r="BX94"/>
  <c r="CF94"/>
  <c r="CN94"/>
  <c r="CV94"/>
  <c r="DD94"/>
  <c r="DL94"/>
  <c r="CE94"/>
  <c r="CM94"/>
  <c r="CU94"/>
  <c r="DC94"/>
  <c r="DK94"/>
  <c r="CD94"/>
  <c r="CP94"/>
  <c r="CZ94"/>
  <c r="DJ94"/>
  <c r="CC94"/>
  <c r="CO94"/>
  <c r="CY94"/>
  <c r="DI94"/>
  <c r="CB94"/>
  <c r="CL94"/>
  <c r="CX94"/>
  <c r="DH94"/>
  <c r="BY94"/>
  <c r="CI94"/>
  <c r="CS94"/>
  <c r="DE94"/>
  <c r="DO94"/>
  <c r="CK94"/>
  <c r="DG94"/>
  <c r="DP94"/>
  <c r="DN94"/>
  <c r="CJ94"/>
  <c r="DF94"/>
  <c r="CH94"/>
  <c r="DB94"/>
  <c r="BZ94"/>
  <c r="CG94"/>
  <c r="DA94"/>
  <c r="CA94"/>
  <c r="CW94"/>
  <c r="CT94"/>
  <c r="CR94"/>
  <c r="DM94"/>
  <c r="CQ94"/>
  <c r="BU94"/>
  <c r="BV94"/>
  <c r="BT94"/>
  <c r="BW94"/>
  <c r="BS94"/>
  <c r="CB67"/>
  <c r="CJ67"/>
  <c r="CR67"/>
  <c r="CZ67"/>
  <c r="DH67"/>
  <c r="DP67"/>
  <c r="CA67"/>
  <c r="CI67"/>
  <c r="CQ67"/>
  <c r="CY67"/>
  <c r="DG67"/>
  <c r="DO67"/>
  <c r="BX67"/>
  <c r="CH67"/>
  <c r="CT67"/>
  <c r="DD67"/>
  <c r="DN67"/>
  <c r="CG67"/>
  <c r="CS67"/>
  <c r="DC67"/>
  <c r="DM67"/>
  <c r="CF67"/>
  <c r="CP67"/>
  <c r="DB67"/>
  <c r="DL67"/>
  <c r="CC67"/>
  <c r="CM67"/>
  <c r="CW67"/>
  <c r="DI67"/>
  <c r="CO67"/>
  <c r="DK67"/>
  <c r="CN67"/>
  <c r="DJ67"/>
  <c r="CL67"/>
  <c r="DF67"/>
  <c r="CD67"/>
  <c r="BZ67"/>
  <c r="CK67"/>
  <c r="DE67"/>
  <c r="CE67"/>
  <c r="DA67"/>
  <c r="CX67"/>
  <c r="CV67"/>
  <c r="CU67"/>
  <c r="BY67"/>
  <c r="BV67"/>
  <c r="BS67"/>
  <c r="BW67"/>
  <c r="BU67"/>
  <c r="BT67"/>
  <c r="BY66"/>
  <c r="CG66"/>
  <c r="CO66"/>
  <c r="CW66"/>
  <c r="DE66"/>
  <c r="DM66"/>
  <c r="BX66"/>
  <c r="CF66"/>
  <c r="CN66"/>
  <c r="CV66"/>
  <c r="DD66"/>
  <c r="DL66"/>
  <c r="CA66"/>
  <c r="CK66"/>
  <c r="CU66"/>
  <c r="DG66"/>
  <c r="BZ66"/>
  <c r="CJ66"/>
  <c r="CT66"/>
  <c r="DF66"/>
  <c r="DP66"/>
  <c r="CI66"/>
  <c r="CS66"/>
  <c r="DC66"/>
  <c r="DO66"/>
  <c r="CD66"/>
  <c r="CP66"/>
  <c r="CZ66"/>
  <c r="DJ66"/>
  <c r="CR66"/>
  <c r="DN66"/>
  <c r="DA66"/>
  <c r="CY66"/>
  <c r="CQ66"/>
  <c r="DK66"/>
  <c r="CM66"/>
  <c r="DI66"/>
  <c r="CL66"/>
  <c r="DH66"/>
  <c r="CH66"/>
  <c r="DB66"/>
  <c r="CE66"/>
  <c r="CC66"/>
  <c r="CX66"/>
  <c r="CB66"/>
  <c r="BT66"/>
  <c r="BW66"/>
  <c r="BU66"/>
  <c r="BV66"/>
  <c r="BS66"/>
  <c r="CA58"/>
  <c r="CI58"/>
  <c r="CQ58"/>
  <c r="CY58"/>
  <c r="DG58"/>
  <c r="DO58"/>
  <c r="BZ58"/>
  <c r="CH58"/>
  <c r="CP58"/>
  <c r="CX58"/>
  <c r="DF58"/>
  <c r="DN58"/>
  <c r="BY58"/>
  <c r="CG58"/>
  <c r="CO58"/>
  <c r="CW58"/>
  <c r="DE58"/>
  <c r="DM58"/>
  <c r="BX58"/>
  <c r="CF58"/>
  <c r="CN58"/>
  <c r="CV58"/>
  <c r="DD58"/>
  <c r="DL58"/>
  <c r="CC58"/>
  <c r="CS58"/>
  <c r="DI58"/>
  <c r="CB58"/>
  <c r="CR58"/>
  <c r="DH58"/>
  <c r="CM58"/>
  <c r="DK58"/>
  <c r="CL58"/>
  <c r="DJ58"/>
  <c r="CK58"/>
  <c r="DC58"/>
  <c r="CD58"/>
  <c r="CZ58"/>
  <c r="CJ58"/>
  <c r="DA58"/>
  <c r="CU58"/>
  <c r="CE58"/>
  <c r="DP58"/>
  <c r="DB58"/>
  <c r="CT58"/>
  <c r="BV58"/>
  <c r="BW58"/>
  <c r="BU58"/>
  <c r="BT58"/>
  <c r="BS58"/>
  <c r="CC78"/>
  <c r="CK78"/>
  <c r="CS78"/>
  <c r="DA78"/>
  <c r="DI78"/>
  <c r="CB78"/>
  <c r="CJ78"/>
  <c r="CR78"/>
  <c r="CZ78"/>
  <c r="DH78"/>
  <c r="DP78"/>
  <c r="CE78"/>
  <c r="CO78"/>
  <c r="CY78"/>
  <c r="DK78"/>
  <c r="CD78"/>
  <c r="CN78"/>
  <c r="CX78"/>
  <c r="DJ78"/>
  <c r="CA78"/>
  <c r="CM78"/>
  <c r="CW78"/>
  <c r="DG78"/>
  <c r="BX78"/>
  <c r="CH78"/>
  <c r="CT78"/>
  <c r="DD78"/>
  <c r="DN78"/>
  <c r="CL78"/>
  <c r="DF78"/>
  <c r="BY78"/>
  <c r="CI78"/>
  <c r="DE78"/>
  <c r="CG78"/>
  <c r="DC78"/>
  <c r="CU78"/>
  <c r="CQ78"/>
  <c r="CF78"/>
  <c r="DB78"/>
  <c r="BZ78"/>
  <c r="CV78"/>
  <c r="DO78"/>
  <c r="DM78"/>
  <c r="DL78"/>
  <c r="CP78"/>
  <c r="BT78"/>
  <c r="BW78"/>
  <c r="BU78"/>
  <c r="BS78"/>
  <c r="BV78"/>
  <c r="CB54"/>
  <c r="CJ54"/>
  <c r="CR54"/>
  <c r="CZ54"/>
  <c r="DH54"/>
  <c r="DP54"/>
  <c r="CA54"/>
  <c r="CI54"/>
  <c r="CQ54"/>
  <c r="CY54"/>
  <c r="DG54"/>
  <c r="DO54"/>
  <c r="BZ54"/>
  <c r="CH54"/>
  <c r="CP54"/>
  <c r="CX54"/>
  <c r="DF54"/>
  <c r="DN54"/>
  <c r="BY54"/>
  <c r="CG54"/>
  <c r="CO54"/>
  <c r="CW54"/>
  <c r="DE54"/>
  <c r="DM54"/>
  <c r="CL54"/>
  <c r="DB54"/>
  <c r="CK54"/>
  <c r="DA54"/>
  <c r="CF54"/>
  <c r="DD54"/>
  <c r="CE54"/>
  <c r="DC54"/>
  <c r="CD54"/>
  <c r="CV54"/>
  <c r="CS54"/>
  <c r="DK54"/>
  <c r="CU54"/>
  <c r="CT54"/>
  <c r="CN54"/>
  <c r="BX54"/>
  <c r="CM54"/>
  <c r="CC54"/>
  <c r="DL54"/>
  <c r="DJ54"/>
  <c r="DI54"/>
  <c r="BT54"/>
  <c r="BU54"/>
  <c r="BV54"/>
  <c r="BS54"/>
  <c r="BW54"/>
  <c r="CA87"/>
  <c r="CI87"/>
  <c r="CQ87"/>
  <c r="CY87"/>
  <c r="DG87"/>
  <c r="DO87"/>
  <c r="BZ87"/>
  <c r="CH87"/>
  <c r="CP87"/>
  <c r="CX87"/>
  <c r="DF87"/>
  <c r="DN87"/>
  <c r="BY87"/>
  <c r="CK87"/>
  <c r="CU87"/>
  <c r="DE87"/>
  <c r="BX87"/>
  <c r="CJ87"/>
  <c r="CT87"/>
  <c r="DD87"/>
  <c r="DP87"/>
  <c r="CG87"/>
  <c r="CS87"/>
  <c r="DC87"/>
  <c r="DM87"/>
  <c r="CD87"/>
  <c r="CN87"/>
  <c r="CZ87"/>
  <c r="DJ87"/>
  <c r="CF87"/>
  <c r="DB87"/>
  <c r="DK87"/>
  <c r="DI87"/>
  <c r="CE87"/>
  <c r="DA87"/>
  <c r="CC87"/>
  <c r="CW87"/>
  <c r="CB87"/>
  <c r="CV87"/>
  <c r="CR87"/>
  <c r="DL87"/>
  <c r="CO87"/>
  <c r="CM87"/>
  <c r="CL87"/>
  <c r="DH87"/>
  <c r="BV87"/>
  <c r="BS87"/>
  <c r="BT87"/>
  <c r="BU87"/>
  <c r="BW87"/>
  <c r="CD52"/>
  <c r="CL52"/>
  <c r="CT52"/>
  <c r="DB52"/>
  <c r="DJ52"/>
  <c r="CC52"/>
  <c r="CK52"/>
  <c r="CS52"/>
  <c r="DA52"/>
  <c r="DI52"/>
  <c r="CB52"/>
  <c r="CJ52"/>
  <c r="CR52"/>
  <c r="CZ52"/>
  <c r="DH52"/>
  <c r="DP52"/>
  <c r="CA52"/>
  <c r="CI52"/>
  <c r="CQ52"/>
  <c r="CY52"/>
  <c r="DG52"/>
  <c r="DO52"/>
  <c r="CF52"/>
  <c r="CV52"/>
  <c r="DL52"/>
  <c r="CE52"/>
  <c r="CU52"/>
  <c r="DK52"/>
  <c r="CN52"/>
  <c r="DF52"/>
  <c r="CM52"/>
  <c r="DE52"/>
  <c r="CH52"/>
  <c r="DD52"/>
  <c r="BY52"/>
  <c r="CW52"/>
  <c r="DC52"/>
  <c r="DN52"/>
  <c r="CX52"/>
  <c r="CP52"/>
  <c r="CO52"/>
  <c r="CG52"/>
  <c r="BZ52"/>
  <c r="BX52"/>
  <c r="DM52"/>
  <c r="BV52"/>
  <c r="BS52"/>
  <c r="BT52"/>
  <c r="BU52"/>
  <c r="BW52"/>
  <c r="BX35"/>
  <c r="CF35"/>
  <c r="CN35"/>
  <c r="CV35"/>
  <c r="DD35"/>
  <c r="DL35"/>
  <c r="CE35"/>
  <c r="CM35"/>
  <c r="CU35"/>
  <c r="DC35"/>
  <c r="DK35"/>
  <c r="CD35"/>
  <c r="CL35"/>
  <c r="CT35"/>
  <c r="DB35"/>
  <c r="DJ35"/>
  <c r="CC35"/>
  <c r="CK35"/>
  <c r="CS35"/>
  <c r="DA35"/>
  <c r="DI35"/>
  <c r="CH35"/>
  <c r="CX35"/>
  <c r="DN35"/>
  <c r="CG35"/>
  <c r="CW35"/>
  <c r="DM35"/>
  <c r="CP35"/>
  <c r="DH35"/>
  <c r="CO35"/>
  <c r="DG35"/>
  <c r="CJ35"/>
  <c r="DF35"/>
  <c r="CA35"/>
  <c r="CY35"/>
  <c r="DE35"/>
  <c r="CZ35"/>
  <c r="CR35"/>
  <c r="BZ35"/>
  <c r="CQ35"/>
  <c r="CI35"/>
  <c r="CB35"/>
  <c r="DP35"/>
  <c r="BY35"/>
  <c r="DO35"/>
  <c r="BW35"/>
  <c r="BU35"/>
  <c r="BT35"/>
  <c r="BS35"/>
  <c r="BV35"/>
  <c r="CC34"/>
  <c r="CK34"/>
  <c r="CS34"/>
  <c r="DA34"/>
  <c r="DI34"/>
  <c r="CB34"/>
  <c r="CJ34"/>
  <c r="CR34"/>
  <c r="CZ34"/>
  <c r="DH34"/>
  <c r="DP34"/>
  <c r="CA34"/>
  <c r="CI34"/>
  <c r="CQ34"/>
  <c r="CY34"/>
  <c r="DG34"/>
  <c r="DO34"/>
  <c r="BZ34"/>
  <c r="CH34"/>
  <c r="CP34"/>
  <c r="CX34"/>
  <c r="DF34"/>
  <c r="DN34"/>
  <c r="CE34"/>
  <c r="CU34"/>
  <c r="DK34"/>
  <c r="CD34"/>
  <c r="CT34"/>
  <c r="DJ34"/>
  <c r="CO34"/>
  <c r="DM34"/>
  <c r="CN34"/>
  <c r="DL34"/>
  <c r="CM34"/>
  <c r="DE34"/>
  <c r="CF34"/>
  <c r="DB34"/>
  <c r="DD34"/>
  <c r="BY34"/>
  <c r="DC34"/>
  <c r="CW34"/>
  <c r="CG34"/>
  <c r="CV34"/>
  <c r="CL34"/>
  <c r="BX34"/>
  <c r="BT34"/>
  <c r="BW34"/>
  <c r="BV34"/>
  <c r="BS34"/>
  <c r="BU34"/>
  <c r="BZ33"/>
  <c r="CH33"/>
  <c r="CP33"/>
  <c r="CX33"/>
  <c r="DF33"/>
  <c r="DN33"/>
  <c r="BY33"/>
  <c r="CG33"/>
  <c r="CO33"/>
  <c r="CW33"/>
  <c r="DE33"/>
  <c r="DM33"/>
  <c r="BX33"/>
  <c r="CF33"/>
  <c r="CN33"/>
  <c r="CV33"/>
  <c r="DD33"/>
  <c r="DL33"/>
  <c r="CE33"/>
  <c r="CM33"/>
  <c r="CU33"/>
  <c r="DC33"/>
  <c r="DK33"/>
  <c r="CB33"/>
  <c r="CR33"/>
  <c r="DH33"/>
  <c r="CA33"/>
  <c r="CQ33"/>
  <c r="DG33"/>
  <c r="CT33"/>
  <c r="DP33"/>
  <c r="CS33"/>
  <c r="DO33"/>
  <c r="CL33"/>
  <c r="DJ33"/>
  <c r="CI33"/>
  <c r="DA33"/>
  <c r="DI33"/>
  <c r="CJ33"/>
  <c r="DB33"/>
  <c r="CZ33"/>
  <c r="CY33"/>
  <c r="CK33"/>
  <c r="CD33"/>
  <c r="CC33"/>
  <c r="BU33"/>
  <c r="BV33"/>
  <c r="BT33"/>
  <c r="BS33"/>
  <c r="BW33"/>
  <c r="CB23"/>
  <c r="CJ23"/>
  <c r="CR23"/>
  <c r="CZ23"/>
  <c r="DH23"/>
  <c r="DP23"/>
  <c r="CA23"/>
  <c r="CI23"/>
  <c r="CQ23"/>
  <c r="CY23"/>
  <c r="DG23"/>
  <c r="DO23"/>
  <c r="BZ23"/>
  <c r="CH23"/>
  <c r="CP23"/>
  <c r="CX23"/>
  <c r="DF23"/>
  <c r="DN23"/>
  <c r="BY23"/>
  <c r="CG23"/>
  <c r="CO23"/>
  <c r="CW23"/>
  <c r="DE23"/>
  <c r="DM23"/>
  <c r="CD23"/>
  <c r="CT23"/>
  <c r="DJ23"/>
  <c r="CC23"/>
  <c r="CS23"/>
  <c r="DI23"/>
  <c r="BX23"/>
  <c r="CV23"/>
  <c r="CU23"/>
  <c r="CN23"/>
  <c r="DL23"/>
  <c r="CK23"/>
  <c r="DC23"/>
  <c r="CM23"/>
  <c r="CL23"/>
  <c r="CF23"/>
  <c r="DB23"/>
  <c r="CE23"/>
  <c r="DK23"/>
  <c r="DD23"/>
  <c r="DA23"/>
  <c r="BV23"/>
  <c r="BS23"/>
  <c r="BU23"/>
  <c r="BW23"/>
  <c r="BT23"/>
  <c r="BX27"/>
  <c r="CF27"/>
  <c r="CN27"/>
  <c r="CV27"/>
  <c r="DD27"/>
  <c r="DL27"/>
  <c r="CE27"/>
  <c r="CM27"/>
  <c r="CU27"/>
  <c r="DC27"/>
  <c r="DK27"/>
  <c r="CD27"/>
  <c r="CL27"/>
  <c r="CT27"/>
  <c r="DB27"/>
  <c r="DJ27"/>
  <c r="CC27"/>
  <c r="CK27"/>
  <c r="CS27"/>
  <c r="DA27"/>
  <c r="DI27"/>
  <c r="BZ27"/>
  <c r="CP27"/>
  <c r="DF27"/>
  <c r="BY27"/>
  <c r="CO27"/>
  <c r="DE27"/>
  <c r="CJ27"/>
  <c r="DH27"/>
  <c r="CI27"/>
  <c r="DG27"/>
  <c r="CH27"/>
  <c r="CZ27"/>
  <c r="CA27"/>
  <c r="CW27"/>
  <c r="DO27"/>
  <c r="CG27"/>
  <c r="CX27"/>
  <c r="CB27"/>
  <c r="DP27"/>
  <c r="DN27"/>
  <c r="DM27"/>
  <c r="CY27"/>
  <c r="CR27"/>
  <c r="CQ27"/>
  <c r="BV27"/>
  <c r="BW27"/>
  <c r="BU27"/>
  <c r="BT27"/>
  <c r="BS27"/>
  <c r="BX71"/>
  <c r="CF71"/>
  <c r="CN71"/>
  <c r="CV71"/>
  <c r="DD71"/>
  <c r="DL71"/>
  <c r="CE71"/>
  <c r="CM71"/>
  <c r="CU71"/>
  <c r="DC71"/>
  <c r="DK71"/>
  <c r="BZ71"/>
  <c r="CJ71"/>
  <c r="CT71"/>
  <c r="DF71"/>
  <c r="DP71"/>
  <c r="BY71"/>
  <c r="CI71"/>
  <c r="CS71"/>
  <c r="DE71"/>
  <c r="DO71"/>
  <c r="CH71"/>
  <c r="CR71"/>
  <c r="DB71"/>
  <c r="DN71"/>
  <c r="CC71"/>
  <c r="CO71"/>
  <c r="CY71"/>
  <c r="DI71"/>
  <c r="CG71"/>
  <c r="DA71"/>
  <c r="CD71"/>
  <c r="CZ71"/>
  <c r="CB71"/>
  <c r="CX71"/>
  <c r="CP71"/>
  <c r="CL71"/>
  <c r="CA71"/>
  <c r="CW71"/>
  <c r="CQ71"/>
  <c r="DM71"/>
  <c r="DJ71"/>
  <c r="DH71"/>
  <c r="DG71"/>
  <c r="CK71"/>
  <c r="BW71"/>
  <c r="BT71"/>
  <c r="BV71"/>
  <c r="BS71"/>
  <c r="BU71"/>
  <c r="CC41"/>
  <c r="CK41"/>
  <c r="CS41"/>
  <c r="DA41"/>
  <c r="DI41"/>
  <c r="CB41"/>
  <c r="CJ41"/>
  <c r="CR41"/>
  <c r="CZ41"/>
  <c r="DH41"/>
  <c r="DP41"/>
  <c r="CA41"/>
  <c r="CI41"/>
  <c r="CQ41"/>
  <c r="CY41"/>
  <c r="DG41"/>
  <c r="DO41"/>
  <c r="BZ41"/>
  <c r="CH41"/>
  <c r="CP41"/>
  <c r="CX41"/>
  <c r="DF41"/>
  <c r="DN41"/>
  <c r="CE41"/>
  <c r="CU41"/>
  <c r="DK41"/>
  <c r="CD41"/>
  <c r="CT41"/>
  <c r="DJ41"/>
  <c r="CO41"/>
  <c r="DM41"/>
  <c r="CN41"/>
  <c r="DL41"/>
  <c r="CM41"/>
  <c r="DE41"/>
  <c r="CF41"/>
  <c r="DB41"/>
  <c r="CL41"/>
  <c r="DC41"/>
  <c r="CG41"/>
  <c r="BY41"/>
  <c r="BX41"/>
  <c r="DD41"/>
  <c r="CW41"/>
  <c r="CV41"/>
  <c r="BS41"/>
  <c r="BW41"/>
  <c r="BU41"/>
  <c r="BT41"/>
  <c r="BV41"/>
  <c r="CB46"/>
  <c r="CJ46"/>
  <c r="CR46"/>
  <c r="CZ46"/>
  <c r="DH46"/>
  <c r="DP46"/>
  <c r="CA46"/>
  <c r="CI46"/>
  <c r="CQ46"/>
  <c r="CY46"/>
  <c r="DG46"/>
  <c r="DO46"/>
  <c r="BZ46"/>
  <c r="CH46"/>
  <c r="CP46"/>
  <c r="CX46"/>
  <c r="DF46"/>
  <c r="DN46"/>
  <c r="BY46"/>
  <c r="CG46"/>
  <c r="CO46"/>
  <c r="CW46"/>
  <c r="DE46"/>
  <c r="DM46"/>
  <c r="CD46"/>
  <c r="CT46"/>
  <c r="DJ46"/>
  <c r="CC46"/>
  <c r="CS46"/>
  <c r="DI46"/>
  <c r="CF46"/>
  <c r="DB46"/>
  <c r="CE46"/>
  <c r="DA46"/>
  <c r="BX46"/>
  <c r="I46" s="1"/>
  <c r="CV46"/>
  <c r="CM46"/>
  <c r="DK46"/>
  <c r="DL46"/>
  <c r="DD46"/>
  <c r="DC46"/>
  <c r="CU46"/>
  <c r="CN46"/>
  <c r="CL46"/>
  <c r="CK46"/>
  <c r="BT46"/>
  <c r="BU46"/>
  <c r="BS46"/>
  <c r="BW46"/>
  <c r="BV46"/>
  <c r="CD65"/>
  <c r="CL65"/>
  <c r="CT65"/>
  <c r="DB65"/>
  <c r="DJ65"/>
  <c r="CC65"/>
  <c r="CK65"/>
  <c r="CS65"/>
  <c r="DA65"/>
  <c r="DI65"/>
  <c r="CB65"/>
  <c r="CN65"/>
  <c r="CX65"/>
  <c r="DH65"/>
  <c r="CA65"/>
  <c r="CM65"/>
  <c r="CW65"/>
  <c r="DG65"/>
  <c r="BZ65"/>
  <c r="CJ65"/>
  <c r="CV65"/>
  <c r="DF65"/>
  <c r="DP65"/>
  <c r="CG65"/>
  <c r="CQ65"/>
  <c r="DC65"/>
  <c r="DM65"/>
  <c r="BY65"/>
  <c r="CU65"/>
  <c r="DO65"/>
  <c r="CH65"/>
  <c r="CF65"/>
  <c r="BX65"/>
  <c r="CR65"/>
  <c r="DN65"/>
  <c r="CP65"/>
  <c r="DL65"/>
  <c r="DD65"/>
  <c r="CZ65"/>
  <c r="CO65"/>
  <c r="DK65"/>
  <c r="CI65"/>
  <c r="DE65"/>
  <c r="CY65"/>
  <c r="CE65"/>
  <c r="BS65"/>
  <c r="BW65"/>
  <c r="BU65"/>
  <c r="BT65"/>
  <c r="BV65"/>
  <c r="CE98"/>
  <c r="CM98"/>
  <c r="CU98"/>
  <c r="DC98"/>
  <c r="DK98"/>
  <c r="CD98"/>
  <c r="CL98"/>
  <c r="CT98"/>
  <c r="DB98"/>
  <c r="DJ98"/>
  <c r="CA98"/>
  <c r="CK98"/>
  <c r="CW98"/>
  <c r="DG98"/>
  <c r="BZ98"/>
  <c r="CJ98"/>
  <c r="CV98"/>
  <c r="DF98"/>
  <c r="DP98"/>
  <c r="BY98"/>
  <c r="CI98"/>
  <c r="CS98"/>
  <c r="DE98"/>
  <c r="DO98"/>
  <c r="CF98"/>
  <c r="CP98"/>
  <c r="CZ98"/>
  <c r="DL98"/>
  <c r="BX98"/>
  <c r="CR98"/>
  <c r="DN98"/>
  <c r="CC98"/>
  <c r="CQ98"/>
  <c r="DM98"/>
  <c r="CO98"/>
  <c r="DI98"/>
  <c r="CG98"/>
  <c r="CN98"/>
  <c r="DH98"/>
  <c r="CH98"/>
  <c r="DD98"/>
  <c r="DA98"/>
  <c r="CY98"/>
  <c r="CX98"/>
  <c r="CB98"/>
  <c r="BS98"/>
  <c r="BT98"/>
  <c r="BU98"/>
  <c r="BW98"/>
  <c r="BV98"/>
  <c r="CE91"/>
  <c r="CM91"/>
  <c r="CU91"/>
  <c r="DC91"/>
  <c r="DK91"/>
  <c r="CD91"/>
  <c r="CL91"/>
  <c r="CT91"/>
  <c r="DB91"/>
  <c r="DJ91"/>
  <c r="CA91"/>
  <c r="CK91"/>
  <c r="CW91"/>
  <c r="DG91"/>
  <c r="BZ91"/>
  <c r="CJ91"/>
  <c r="CV91"/>
  <c r="DF91"/>
  <c r="DP91"/>
  <c r="BY91"/>
  <c r="CI91"/>
  <c r="CS91"/>
  <c r="DE91"/>
  <c r="DO91"/>
  <c r="CF91"/>
  <c r="CP91"/>
  <c r="CZ91"/>
  <c r="DL91"/>
  <c r="BX91"/>
  <c r="CR91"/>
  <c r="DN91"/>
  <c r="CQ91"/>
  <c r="DM91"/>
  <c r="CO91"/>
  <c r="DI91"/>
  <c r="CG91"/>
  <c r="CC91"/>
  <c r="CN91"/>
  <c r="DH91"/>
  <c r="CH91"/>
  <c r="DD91"/>
  <c r="DA91"/>
  <c r="CY91"/>
  <c r="CX91"/>
  <c r="CB91"/>
  <c r="BV91"/>
  <c r="BU91"/>
  <c r="BS91"/>
  <c r="BT91"/>
  <c r="BW91"/>
  <c r="BY96"/>
  <c r="CG96"/>
  <c r="CO96"/>
  <c r="CW96"/>
  <c r="DE96"/>
  <c r="DM96"/>
  <c r="BX96"/>
  <c r="CF96"/>
  <c r="CN96"/>
  <c r="CV96"/>
  <c r="DD96"/>
  <c r="DL96"/>
  <c r="BU96"/>
  <c r="CE96"/>
  <c r="CQ96"/>
  <c r="DA96"/>
  <c r="DK96"/>
  <c r="BT96"/>
  <c r="CD96"/>
  <c r="CP96"/>
  <c r="CZ96"/>
  <c r="DJ96"/>
  <c r="BS96"/>
  <c r="CC96"/>
  <c r="CM96"/>
  <c r="CY96"/>
  <c r="DI96"/>
  <c r="BZ96"/>
  <c r="CJ96"/>
  <c r="CT96"/>
  <c r="DF96"/>
  <c r="DP96"/>
  <c r="CB96"/>
  <c r="CX96"/>
  <c r="CK96"/>
  <c r="CI96"/>
  <c r="CA96"/>
  <c r="CU96"/>
  <c r="BW96"/>
  <c r="CS96"/>
  <c r="DO96"/>
  <c r="DG96"/>
  <c r="DC96"/>
  <c r="BV96"/>
  <c r="CR96"/>
  <c r="DN96"/>
  <c r="CL96"/>
  <c r="DH96"/>
  <c r="DB96"/>
  <c r="CH96"/>
  <c r="BZ99"/>
  <c r="CH99"/>
  <c r="CP99"/>
  <c r="CX99"/>
  <c r="DF99"/>
  <c r="DN99"/>
  <c r="BY99"/>
  <c r="CG99"/>
  <c r="CO99"/>
  <c r="CW99"/>
  <c r="DE99"/>
  <c r="DM99"/>
  <c r="BX99"/>
  <c r="CJ99"/>
  <c r="CT99"/>
  <c r="DD99"/>
  <c r="DP99"/>
  <c r="CI99"/>
  <c r="CS99"/>
  <c r="DC99"/>
  <c r="DO99"/>
  <c r="CF99"/>
  <c r="CR99"/>
  <c r="DB99"/>
  <c r="DL99"/>
  <c r="CC99"/>
  <c r="CM99"/>
  <c r="CY99"/>
  <c r="DI99"/>
  <c r="CQ99"/>
  <c r="DK99"/>
  <c r="CD99"/>
  <c r="CV99"/>
  <c r="CN99"/>
  <c r="DJ99"/>
  <c r="CL99"/>
  <c r="DH99"/>
  <c r="CZ99"/>
  <c r="CB99"/>
  <c r="CK99"/>
  <c r="DG99"/>
  <c r="CE99"/>
  <c r="DA99"/>
  <c r="CA99"/>
  <c r="CU99"/>
  <c r="BT99"/>
  <c r="BW99"/>
  <c r="BV99"/>
  <c r="BU99"/>
  <c r="BS99"/>
  <c r="CC93"/>
  <c r="CK93"/>
  <c r="CS93"/>
  <c r="DA93"/>
  <c r="DI93"/>
  <c r="CB93"/>
  <c r="CJ93"/>
  <c r="CR93"/>
  <c r="CZ93"/>
  <c r="DH93"/>
  <c r="DP93"/>
  <c r="CG93"/>
  <c r="CQ93"/>
  <c r="DC93"/>
  <c r="DM93"/>
  <c r="CF93"/>
  <c r="CP93"/>
  <c r="DB93"/>
  <c r="DL93"/>
  <c r="CE93"/>
  <c r="CO93"/>
  <c r="CY93"/>
  <c r="DK93"/>
  <c r="BZ93"/>
  <c r="CL93"/>
  <c r="CV93"/>
  <c r="DF93"/>
  <c r="CN93"/>
  <c r="DJ93"/>
  <c r="CW93"/>
  <c r="CU93"/>
  <c r="CM93"/>
  <c r="DG93"/>
  <c r="CI93"/>
  <c r="DE93"/>
  <c r="DO93"/>
  <c r="CH93"/>
  <c r="DD93"/>
  <c r="CD93"/>
  <c r="CX93"/>
  <c r="CA93"/>
  <c r="BY93"/>
  <c r="BX93"/>
  <c r="DN93"/>
  <c r="CT93"/>
  <c r="BV93"/>
  <c r="BS93"/>
  <c r="BU93"/>
  <c r="BW93"/>
  <c r="BT93"/>
  <c r="BX42"/>
  <c r="CF42"/>
  <c r="CN42"/>
  <c r="CV42"/>
  <c r="DD42"/>
  <c r="DL42"/>
  <c r="CE42"/>
  <c r="CM42"/>
  <c r="CU42"/>
  <c r="DC42"/>
  <c r="DK42"/>
  <c r="CD42"/>
  <c r="CL42"/>
  <c r="CT42"/>
  <c r="DB42"/>
  <c r="DJ42"/>
  <c r="CC42"/>
  <c r="CK42"/>
  <c r="CS42"/>
  <c r="DA42"/>
  <c r="DI42"/>
  <c r="CH42"/>
  <c r="CX42"/>
  <c r="DN42"/>
  <c r="CG42"/>
  <c r="CW42"/>
  <c r="DM42"/>
  <c r="CP42"/>
  <c r="DH42"/>
  <c r="CO42"/>
  <c r="DG42"/>
  <c r="CJ42"/>
  <c r="DF42"/>
  <c r="CA42"/>
  <c r="CY42"/>
  <c r="CI42"/>
  <c r="CB42"/>
  <c r="BZ42"/>
  <c r="DP42"/>
  <c r="CZ42"/>
  <c r="CR42"/>
  <c r="BY42"/>
  <c r="DO42"/>
  <c r="DE42"/>
  <c r="CQ42"/>
  <c r="BU42"/>
  <c r="BW42"/>
  <c r="BV42"/>
  <c r="BS42"/>
  <c r="BT42"/>
  <c r="BX57"/>
  <c r="CF57"/>
  <c r="CN57"/>
  <c r="CV57"/>
  <c r="DD57"/>
  <c r="DL57"/>
  <c r="BW57"/>
  <c r="CE57"/>
  <c r="CM57"/>
  <c r="CU57"/>
  <c r="DC57"/>
  <c r="DK57"/>
  <c r="BV57"/>
  <c r="CD57"/>
  <c r="CL57"/>
  <c r="CT57"/>
  <c r="DB57"/>
  <c r="DJ57"/>
  <c r="BU57"/>
  <c r="CC57"/>
  <c r="CK57"/>
  <c r="CS57"/>
  <c r="DA57"/>
  <c r="DI57"/>
  <c r="BZ57"/>
  <c r="CP57"/>
  <c r="DF57"/>
  <c r="BY57"/>
  <c r="CO57"/>
  <c r="DE57"/>
  <c r="BT57"/>
  <c r="CR57"/>
  <c r="DN57"/>
  <c r="BS57"/>
  <c r="CQ57"/>
  <c r="DM57"/>
  <c r="CJ57"/>
  <c r="DH57"/>
  <c r="CG57"/>
  <c r="CY57"/>
  <c r="CI57"/>
  <c r="CH57"/>
  <c r="CB57"/>
  <c r="DP57"/>
  <c r="CA57"/>
  <c r="DO57"/>
  <c r="DG57"/>
  <c r="CZ57"/>
  <c r="CX57"/>
  <c r="CW57"/>
  <c r="CE62"/>
  <c r="CM62"/>
  <c r="CU62"/>
  <c r="DC62"/>
  <c r="DK62"/>
  <c r="CD62"/>
  <c r="CL62"/>
  <c r="CT62"/>
  <c r="DB62"/>
  <c r="DJ62"/>
  <c r="CC62"/>
  <c r="CK62"/>
  <c r="CS62"/>
  <c r="DA62"/>
  <c r="DI62"/>
  <c r="CB62"/>
  <c r="CJ62"/>
  <c r="CR62"/>
  <c r="CZ62"/>
  <c r="DH62"/>
  <c r="DP62"/>
  <c r="BY62"/>
  <c r="CO62"/>
  <c r="DE62"/>
  <c r="BX62"/>
  <c r="CN62"/>
  <c r="DD62"/>
  <c r="CG62"/>
  <c r="CY62"/>
  <c r="CF62"/>
  <c r="CX62"/>
  <c r="CA62"/>
  <c r="CW62"/>
  <c r="DO62"/>
  <c r="CP62"/>
  <c r="DL62"/>
  <c r="BZ62"/>
  <c r="DN62"/>
  <c r="DM62"/>
  <c r="DG62"/>
  <c r="CQ62"/>
  <c r="CI62"/>
  <c r="DF62"/>
  <c r="CV62"/>
  <c r="CH62"/>
  <c r="BV62"/>
  <c r="BS62"/>
  <c r="BU62"/>
  <c r="BT62"/>
  <c r="BW62"/>
  <c r="CA95"/>
  <c r="CI95"/>
  <c r="CQ95"/>
  <c r="CY95"/>
  <c r="DG95"/>
  <c r="DO95"/>
  <c r="BZ95"/>
  <c r="CH95"/>
  <c r="CP95"/>
  <c r="CX95"/>
  <c r="DF95"/>
  <c r="DN95"/>
  <c r="CC95"/>
  <c r="CM95"/>
  <c r="CW95"/>
  <c r="DI95"/>
  <c r="CB95"/>
  <c r="CL95"/>
  <c r="CV95"/>
  <c r="DH95"/>
  <c r="BY95"/>
  <c r="CK95"/>
  <c r="CU95"/>
  <c r="DE95"/>
  <c r="CF95"/>
  <c r="CR95"/>
  <c r="DB95"/>
  <c r="DL95"/>
  <c r="CJ95"/>
  <c r="DD95"/>
  <c r="CG95"/>
  <c r="DC95"/>
  <c r="CE95"/>
  <c r="DA95"/>
  <c r="CS95"/>
  <c r="CO95"/>
  <c r="CD95"/>
  <c r="CZ95"/>
  <c r="BX95"/>
  <c r="CT95"/>
  <c r="DP95"/>
  <c r="DM95"/>
  <c r="DK95"/>
  <c r="DJ95"/>
  <c r="CN95"/>
  <c r="BS95"/>
  <c r="BT95"/>
  <c r="BW95"/>
  <c r="BV95"/>
  <c r="BU95"/>
  <c r="BY60"/>
  <c r="CG60"/>
  <c r="CO60"/>
  <c r="CW60"/>
  <c r="DE60"/>
  <c r="DM60"/>
  <c r="BX60"/>
  <c r="CF60"/>
  <c r="CN60"/>
  <c r="CV60"/>
  <c r="DD60"/>
  <c r="DL60"/>
  <c r="CE60"/>
  <c r="CM60"/>
  <c r="CU60"/>
  <c r="DC60"/>
  <c r="DK60"/>
  <c r="CD60"/>
  <c r="CL60"/>
  <c r="CT60"/>
  <c r="DB60"/>
  <c r="DJ60"/>
  <c r="CI60"/>
  <c r="CY60"/>
  <c r="DO60"/>
  <c r="CH60"/>
  <c r="CX60"/>
  <c r="DN60"/>
  <c r="CK60"/>
  <c r="DG60"/>
  <c r="CJ60"/>
  <c r="DF60"/>
  <c r="CC60"/>
  <c r="DA60"/>
  <c r="BZ60"/>
  <c r="CR60"/>
  <c r="DP60"/>
  <c r="CB60"/>
  <c r="CA60"/>
  <c r="DI60"/>
  <c r="DH60"/>
  <c r="CZ60"/>
  <c r="CS60"/>
  <c r="CQ60"/>
  <c r="CP60"/>
  <c r="BS60"/>
  <c r="BV60"/>
  <c r="BT60"/>
  <c r="BW60"/>
  <c r="BU60"/>
  <c r="CD21"/>
  <c r="CL21"/>
  <c r="CT21"/>
  <c r="DB21"/>
  <c r="DJ21"/>
  <c r="CC21"/>
  <c r="CK21"/>
  <c r="CS21"/>
  <c r="DA21"/>
  <c r="DI21"/>
  <c r="CB21"/>
  <c r="CJ21"/>
  <c r="CR21"/>
  <c r="CZ21"/>
  <c r="DH21"/>
  <c r="DP21"/>
  <c r="CA21"/>
  <c r="CI21"/>
  <c r="CQ21"/>
  <c r="CY21"/>
  <c r="DG21"/>
  <c r="DO21"/>
  <c r="BX21"/>
  <c r="CN21"/>
  <c r="DD21"/>
  <c r="CM21"/>
  <c r="DC21"/>
  <c r="CF21"/>
  <c r="CX21"/>
  <c r="CE21"/>
  <c r="CW21"/>
  <c r="CV21"/>
  <c r="DN21"/>
  <c r="CO21"/>
  <c r="DK21"/>
  <c r="CU21"/>
  <c r="CP21"/>
  <c r="CH21"/>
  <c r="DF21"/>
  <c r="CG21"/>
  <c r="BY21"/>
  <c r="DM21"/>
  <c r="DL21"/>
  <c r="DE21"/>
  <c r="BS21"/>
  <c r="BW21"/>
  <c r="BV21"/>
  <c r="BU21"/>
  <c r="BT21"/>
  <c r="BY30"/>
  <c r="CG30"/>
  <c r="CO30"/>
  <c r="CW30"/>
  <c r="DE30"/>
  <c r="DM30"/>
  <c r="BX30"/>
  <c r="CF30"/>
  <c r="CN30"/>
  <c r="CV30"/>
  <c r="DD30"/>
  <c r="DL30"/>
  <c r="CE30"/>
  <c r="CM30"/>
  <c r="CU30"/>
  <c r="DC30"/>
  <c r="DK30"/>
  <c r="CD30"/>
  <c r="CL30"/>
  <c r="CT30"/>
  <c r="DB30"/>
  <c r="DJ30"/>
  <c r="CI30"/>
  <c r="CY30"/>
  <c r="DO30"/>
  <c r="CH30"/>
  <c r="CX30"/>
  <c r="DN30"/>
  <c r="CC30"/>
  <c r="DA30"/>
  <c r="CB30"/>
  <c r="CZ30"/>
  <c r="CA30"/>
  <c r="CS30"/>
  <c r="CP30"/>
  <c r="DH30"/>
  <c r="BZ30"/>
  <c r="DP30"/>
  <c r="CQ30"/>
  <c r="DI30"/>
  <c r="DG30"/>
  <c r="DF30"/>
  <c r="CR30"/>
  <c r="CK30"/>
  <c r="CJ30"/>
  <c r="BV30"/>
  <c r="BW30"/>
  <c r="BT30"/>
  <c r="BS30"/>
  <c r="BU30"/>
  <c r="BY22"/>
  <c r="CG22"/>
  <c r="CO22"/>
  <c r="CW22"/>
  <c r="DE22"/>
  <c r="DM22"/>
  <c r="BX22"/>
  <c r="CF22"/>
  <c r="CN22"/>
  <c r="CV22"/>
  <c r="DD22"/>
  <c r="DL22"/>
  <c r="CE22"/>
  <c r="CM22"/>
  <c r="CU22"/>
  <c r="DC22"/>
  <c r="DK22"/>
  <c r="CD22"/>
  <c r="CL22"/>
  <c r="CT22"/>
  <c r="DB22"/>
  <c r="DJ22"/>
  <c r="CA22"/>
  <c r="CQ22"/>
  <c r="DG22"/>
  <c r="BZ22"/>
  <c r="CP22"/>
  <c r="DF22"/>
  <c r="CC22"/>
  <c r="CY22"/>
  <c r="CB22"/>
  <c r="CX22"/>
  <c r="DP22"/>
  <c r="CS22"/>
  <c r="DO22"/>
  <c r="CJ22"/>
  <c r="DH22"/>
  <c r="CR22"/>
  <c r="CK22"/>
  <c r="CI22"/>
  <c r="DI22"/>
  <c r="CH22"/>
  <c r="DN22"/>
  <c r="DA22"/>
  <c r="CZ22"/>
  <c r="BU22"/>
  <c r="BW22"/>
  <c r="BS22"/>
  <c r="BT22"/>
  <c r="BV22"/>
  <c r="CB31"/>
  <c r="CJ31"/>
  <c r="CR31"/>
  <c r="CZ31"/>
  <c r="DH31"/>
  <c r="DP31"/>
  <c r="CA31"/>
  <c r="CI31"/>
  <c r="CQ31"/>
  <c r="CY31"/>
  <c r="DG31"/>
  <c r="DO31"/>
  <c r="BZ31"/>
  <c r="CH31"/>
  <c r="CP31"/>
  <c r="CX31"/>
  <c r="DF31"/>
  <c r="DN31"/>
  <c r="BY31"/>
  <c r="CG31"/>
  <c r="CO31"/>
  <c r="CW31"/>
  <c r="DE31"/>
  <c r="DM31"/>
  <c r="CL31"/>
  <c r="DB31"/>
  <c r="CK31"/>
  <c r="DA31"/>
  <c r="CD31"/>
  <c r="CV31"/>
  <c r="CC31"/>
  <c r="CU31"/>
  <c r="BX31"/>
  <c r="CT31"/>
  <c r="DL31"/>
  <c r="CM31"/>
  <c r="DI31"/>
  <c r="DK31"/>
  <c r="CF31"/>
  <c r="DJ31"/>
  <c r="DD31"/>
  <c r="CN31"/>
  <c r="DC31"/>
  <c r="CS31"/>
  <c r="CE31"/>
  <c r="BS31"/>
  <c r="BV31"/>
  <c r="BT31"/>
  <c r="BU31"/>
  <c r="BW31"/>
  <c r="CB90"/>
  <c r="CJ90"/>
  <c r="CR90"/>
  <c r="CZ90"/>
  <c r="DH90"/>
  <c r="DP90"/>
  <c r="CA90"/>
  <c r="CI90"/>
  <c r="CQ90"/>
  <c r="CY90"/>
  <c r="DG90"/>
  <c r="DO90"/>
  <c r="CD90"/>
  <c r="CN90"/>
  <c r="CX90"/>
  <c r="DJ90"/>
  <c r="CC90"/>
  <c r="CM90"/>
  <c r="CW90"/>
  <c r="DI90"/>
  <c r="BZ90"/>
  <c r="CL90"/>
  <c r="CV90"/>
  <c r="DF90"/>
  <c r="CG90"/>
  <c r="CS90"/>
  <c r="DC90"/>
  <c r="DM90"/>
  <c r="BY90"/>
  <c r="CU90"/>
  <c r="DD90"/>
  <c r="DB90"/>
  <c r="BX90"/>
  <c r="CT90"/>
  <c r="DN90"/>
  <c r="CP90"/>
  <c r="DL90"/>
  <c r="CO90"/>
  <c r="DK90"/>
  <c r="CK90"/>
  <c r="DE90"/>
  <c r="CH90"/>
  <c r="CF90"/>
  <c r="DA90"/>
  <c r="CE90"/>
  <c r="BW90"/>
  <c r="BU90"/>
  <c r="BS90"/>
  <c r="BT90"/>
  <c r="BV90"/>
  <c r="CD88"/>
  <c r="CL88"/>
  <c r="CT88"/>
  <c r="DB88"/>
  <c r="DJ88"/>
  <c r="CC88"/>
  <c r="CK88"/>
  <c r="CS88"/>
  <c r="DA88"/>
  <c r="DI88"/>
  <c r="BX88"/>
  <c r="CH88"/>
  <c r="CR88"/>
  <c r="DD88"/>
  <c r="DN88"/>
  <c r="CG88"/>
  <c r="CQ88"/>
  <c r="DC88"/>
  <c r="DM88"/>
  <c r="CF88"/>
  <c r="CP88"/>
  <c r="CZ88"/>
  <c r="DL88"/>
  <c r="CA88"/>
  <c r="CM88"/>
  <c r="CW88"/>
  <c r="DG88"/>
  <c r="CE88"/>
  <c r="CY88"/>
  <c r="CB88"/>
  <c r="CX88"/>
  <c r="BZ88"/>
  <c r="CV88"/>
  <c r="DP88"/>
  <c r="CN88"/>
  <c r="CJ88"/>
  <c r="BY88"/>
  <c r="CU88"/>
  <c r="DO88"/>
  <c r="CO88"/>
  <c r="DK88"/>
  <c r="DH88"/>
  <c r="DF88"/>
  <c r="CI88"/>
  <c r="DE88"/>
  <c r="BS88"/>
  <c r="BW88"/>
  <c r="BT88"/>
  <c r="BU88"/>
  <c r="BV88"/>
  <c r="CA64"/>
  <c r="CI64"/>
  <c r="CQ64"/>
  <c r="CY64"/>
  <c r="DG64"/>
  <c r="DO64"/>
  <c r="BZ64"/>
  <c r="CH64"/>
  <c r="CP64"/>
  <c r="CX64"/>
  <c r="DF64"/>
  <c r="DN64"/>
  <c r="CE64"/>
  <c r="CO64"/>
  <c r="DA64"/>
  <c r="DK64"/>
  <c r="CD64"/>
  <c r="CN64"/>
  <c r="CZ64"/>
  <c r="DJ64"/>
  <c r="CC64"/>
  <c r="CM64"/>
  <c r="CW64"/>
  <c r="DI64"/>
  <c r="BX64"/>
  <c r="CJ64"/>
  <c r="CT64"/>
  <c r="DD64"/>
  <c r="DP64"/>
  <c r="CB64"/>
  <c r="CV64"/>
  <c r="BY64"/>
  <c r="CU64"/>
  <c r="CS64"/>
  <c r="DM64"/>
  <c r="CK64"/>
  <c r="CG64"/>
  <c r="CR64"/>
  <c r="DL64"/>
  <c r="CL64"/>
  <c r="DH64"/>
  <c r="DE64"/>
  <c r="DC64"/>
  <c r="DB64"/>
  <c r="CF64"/>
  <c r="BT64"/>
  <c r="BS64"/>
  <c r="BV64"/>
  <c r="BU64"/>
  <c r="BW64"/>
  <c r="CB97"/>
  <c r="CJ97"/>
  <c r="CR97"/>
  <c r="CZ97"/>
  <c r="DH97"/>
  <c r="DP97"/>
  <c r="CA97"/>
  <c r="CI97"/>
  <c r="CQ97"/>
  <c r="CY97"/>
  <c r="DG97"/>
  <c r="DO97"/>
  <c r="CD97"/>
  <c r="CN97"/>
  <c r="CX97"/>
  <c r="DJ97"/>
  <c r="CC97"/>
  <c r="CM97"/>
  <c r="CW97"/>
  <c r="DI97"/>
  <c r="BZ97"/>
  <c r="CL97"/>
  <c r="CV97"/>
  <c r="DF97"/>
  <c r="CG97"/>
  <c r="CS97"/>
  <c r="DC97"/>
  <c r="DM97"/>
  <c r="BY97"/>
  <c r="CU97"/>
  <c r="DL97"/>
  <c r="DD97"/>
  <c r="BX97"/>
  <c r="CT97"/>
  <c r="DN97"/>
  <c r="CP97"/>
  <c r="DB97"/>
  <c r="CO97"/>
  <c r="DK97"/>
  <c r="CK97"/>
  <c r="DE97"/>
  <c r="CH97"/>
  <c r="CF97"/>
  <c r="DA97"/>
  <c r="CE97"/>
  <c r="BV97"/>
  <c r="BT97"/>
  <c r="BS97"/>
  <c r="BU97"/>
  <c r="BW97"/>
  <c r="CA80"/>
  <c r="CI80"/>
  <c r="CQ80"/>
  <c r="CY80"/>
  <c r="DG80"/>
  <c r="DO80"/>
  <c r="BZ80"/>
  <c r="CH80"/>
  <c r="CP80"/>
  <c r="CX80"/>
  <c r="DF80"/>
  <c r="DN80"/>
  <c r="BY80"/>
  <c r="CK80"/>
  <c r="CU80"/>
  <c r="DE80"/>
  <c r="BX80"/>
  <c r="CJ80"/>
  <c r="CT80"/>
  <c r="DD80"/>
  <c r="DP80"/>
  <c r="CG80"/>
  <c r="CS80"/>
  <c r="DC80"/>
  <c r="DM80"/>
  <c r="CD80"/>
  <c r="CN80"/>
  <c r="CZ80"/>
  <c r="DJ80"/>
  <c r="CF80"/>
  <c r="DB80"/>
  <c r="DK80"/>
  <c r="DI80"/>
  <c r="CE80"/>
  <c r="DA80"/>
  <c r="CC80"/>
  <c r="CW80"/>
  <c r="CB80"/>
  <c r="CV80"/>
  <c r="CR80"/>
  <c r="DL80"/>
  <c r="CO80"/>
  <c r="CM80"/>
  <c r="DH80"/>
  <c r="CL80"/>
  <c r="BS80"/>
  <c r="BW80"/>
  <c r="BT80"/>
  <c r="BV80"/>
  <c r="BU80"/>
  <c r="BY53"/>
  <c r="CG53"/>
  <c r="CO53"/>
  <c r="CW53"/>
  <c r="DE53"/>
  <c r="DM53"/>
  <c r="BX53"/>
  <c r="CF53"/>
  <c r="CN53"/>
  <c r="CV53"/>
  <c r="DD53"/>
  <c r="DL53"/>
  <c r="CE53"/>
  <c r="CM53"/>
  <c r="CU53"/>
  <c r="DC53"/>
  <c r="DK53"/>
  <c r="CD53"/>
  <c r="CL53"/>
  <c r="CT53"/>
  <c r="DB53"/>
  <c r="DJ53"/>
  <c r="CI53"/>
  <c r="CY53"/>
  <c r="DO53"/>
  <c r="CH53"/>
  <c r="CX53"/>
  <c r="DN53"/>
  <c r="CK53"/>
  <c r="DG53"/>
  <c r="CJ53"/>
  <c r="DF53"/>
  <c r="CC53"/>
  <c r="DA53"/>
  <c r="BZ53"/>
  <c r="CR53"/>
  <c r="DP53"/>
  <c r="CZ53"/>
  <c r="CA53"/>
  <c r="CS53"/>
  <c r="CQ53"/>
  <c r="DI53"/>
  <c r="CP53"/>
  <c r="CB53"/>
  <c r="DH53"/>
  <c r="BS53"/>
  <c r="BU53"/>
  <c r="BV53"/>
  <c r="BW53"/>
  <c r="BT53"/>
  <c r="BZ85"/>
  <c r="CH85"/>
  <c r="CP85"/>
  <c r="CX85"/>
  <c r="DF85"/>
  <c r="DN85"/>
  <c r="BY85"/>
  <c r="CG85"/>
  <c r="CO85"/>
  <c r="CW85"/>
  <c r="DE85"/>
  <c r="DM85"/>
  <c r="BX85"/>
  <c r="CJ85"/>
  <c r="CT85"/>
  <c r="DD85"/>
  <c r="DP85"/>
  <c r="CI85"/>
  <c r="CS85"/>
  <c r="DC85"/>
  <c r="DO85"/>
  <c r="CF85"/>
  <c r="CR85"/>
  <c r="DB85"/>
  <c r="DL85"/>
  <c r="CC85"/>
  <c r="CM85"/>
  <c r="CY85"/>
  <c r="DI85"/>
  <c r="CQ85"/>
  <c r="DK85"/>
  <c r="CD85"/>
  <c r="CB85"/>
  <c r="CN85"/>
  <c r="DJ85"/>
  <c r="CL85"/>
  <c r="DH85"/>
  <c r="CZ85"/>
  <c r="CV85"/>
  <c r="CK85"/>
  <c r="DG85"/>
  <c r="CE85"/>
  <c r="DA85"/>
  <c r="CU85"/>
  <c r="CA85"/>
  <c r="BT85"/>
  <c r="BV85"/>
  <c r="BU85"/>
  <c r="BW85"/>
  <c r="BS85"/>
  <c r="CD59"/>
  <c r="CL59"/>
  <c r="CT59"/>
  <c r="DB59"/>
  <c r="DJ59"/>
  <c r="CC59"/>
  <c r="CK59"/>
  <c r="CS59"/>
  <c r="DA59"/>
  <c r="DI59"/>
  <c r="CB59"/>
  <c r="CJ59"/>
  <c r="CR59"/>
  <c r="CZ59"/>
  <c r="DH59"/>
  <c r="DP59"/>
  <c r="CA59"/>
  <c r="CI59"/>
  <c r="CQ59"/>
  <c r="CY59"/>
  <c r="DG59"/>
  <c r="DO59"/>
  <c r="CF59"/>
  <c r="CV59"/>
  <c r="DL59"/>
  <c r="CE59"/>
  <c r="CU59"/>
  <c r="DK59"/>
  <c r="CN59"/>
  <c r="DF59"/>
  <c r="CM59"/>
  <c r="DE59"/>
  <c r="CH59"/>
  <c r="DD59"/>
  <c r="BY59"/>
  <c r="CW59"/>
  <c r="CG59"/>
  <c r="BZ59"/>
  <c r="BX59"/>
  <c r="DN59"/>
  <c r="CX59"/>
  <c r="CP59"/>
  <c r="DM59"/>
  <c r="DC59"/>
  <c r="CO59"/>
  <c r="BV59"/>
  <c r="BS59"/>
  <c r="BW59"/>
  <c r="BT59"/>
  <c r="BU59"/>
  <c r="BZ92"/>
  <c r="CH92"/>
  <c r="CP92"/>
  <c r="CX92"/>
  <c r="DF92"/>
  <c r="DN92"/>
  <c r="BY92"/>
  <c r="CG92"/>
  <c r="CO92"/>
  <c r="CW92"/>
  <c r="DE92"/>
  <c r="DM92"/>
  <c r="BX92"/>
  <c r="CJ92"/>
  <c r="CT92"/>
  <c r="DD92"/>
  <c r="DP92"/>
  <c r="CI92"/>
  <c r="CS92"/>
  <c r="DC92"/>
  <c r="DO92"/>
  <c r="CF92"/>
  <c r="CR92"/>
  <c r="DB92"/>
  <c r="DL92"/>
  <c r="CC92"/>
  <c r="CM92"/>
  <c r="CY92"/>
  <c r="DI92"/>
  <c r="CQ92"/>
  <c r="DK92"/>
  <c r="CD92"/>
  <c r="CB92"/>
  <c r="CN92"/>
  <c r="DJ92"/>
  <c r="CL92"/>
  <c r="DH92"/>
  <c r="CZ92"/>
  <c r="CV92"/>
  <c r="CK92"/>
  <c r="DG92"/>
  <c r="CE92"/>
  <c r="DA92"/>
  <c r="CA92"/>
  <c r="CU92"/>
  <c r="BW92"/>
  <c r="BS92"/>
  <c r="BT92"/>
  <c r="BU92"/>
  <c r="BV92"/>
  <c r="CE105"/>
  <c r="CM105"/>
  <c r="CU105"/>
  <c r="DC105"/>
  <c r="DK105"/>
  <c r="CD105"/>
  <c r="CL105"/>
  <c r="CT105"/>
  <c r="DB105"/>
  <c r="DJ105"/>
  <c r="CA105"/>
  <c r="CK105"/>
  <c r="CW105"/>
  <c r="DG105"/>
  <c r="BZ105"/>
  <c r="CJ105"/>
  <c r="CV105"/>
  <c r="DF105"/>
  <c r="DP105"/>
  <c r="BY105"/>
  <c r="CI105"/>
  <c r="CS105"/>
  <c r="DE105"/>
  <c r="DO105"/>
  <c r="CN105"/>
  <c r="DA105"/>
  <c r="DN105"/>
  <c r="CB105"/>
  <c r="CH105"/>
  <c r="CZ105"/>
  <c r="CG105"/>
  <c r="CY105"/>
  <c r="CQ105"/>
  <c r="CF105"/>
  <c r="CX105"/>
  <c r="DM105"/>
  <c r="CC105"/>
  <c r="CR105"/>
  <c r="DL105"/>
  <c r="DI105"/>
  <c r="DH105"/>
  <c r="DD105"/>
  <c r="CP105"/>
  <c r="CO105"/>
  <c r="BX105"/>
  <c r="BU105"/>
  <c r="BS105"/>
  <c r="BT105"/>
  <c r="BV105"/>
  <c r="BW105"/>
  <c r="BR22"/>
  <c r="BQ22"/>
  <c r="BP22"/>
  <c r="BM22"/>
  <c r="BJ22"/>
  <c r="BO22"/>
  <c r="BN22"/>
  <c r="BL22"/>
  <c r="BH22"/>
  <c r="BF22"/>
  <c r="BB22"/>
  <c r="AZ22"/>
  <c r="AV22"/>
  <c r="BI22"/>
  <c r="BG22"/>
  <c r="AS22"/>
  <c r="AU22"/>
  <c r="BK22"/>
  <c r="AY22"/>
  <c r="AW22"/>
  <c r="BC22"/>
  <c r="AX22"/>
  <c r="BA22"/>
  <c r="BD22"/>
  <c r="AT22"/>
  <c r="BE22"/>
  <c r="BL90"/>
  <c r="BJ90"/>
  <c r="BR90"/>
  <c r="BO90"/>
  <c r="BM90"/>
  <c r="BQ90"/>
  <c r="BN90"/>
  <c r="BP90"/>
  <c r="BD90"/>
  <c r="BB90"/>
  <c r="AT90"/>
  <c r="BC90"/>
  <c r="BI90"/>
  <c r="BE90"/>
  <c r="BK90"/>
  <c r="BH90"/>
  <c r="BF90"/>
  <c r="AZ90"/>
  <c r="AS90"/>
  <c r="BG90"/>
  <c r="BA90"/>
  <c r="AU90"/>
  <c r="AW90"/>
  <c r="AV90"/>
  <c r="AX90"/>
  <c r="AY90"/>
  <c r="BR53"/>
  <c r="BQ53"/>
  <c r="BP53"/>
  <c r="BM53"/>
  <c r="BO53"/>
  <c r="BN53"/>
  <c r="BL53"/>
  <c r="BJ53"/>
  <c r="BA53"/>
  <c r="BH53"/>
  <c r="BI53"/>
  <c r="AW53"/>
  <c r="AU53"/>
  <c r="BF53"/>
  <c r="BG53"/>
  <c r="AZ53"/>
  <c r="AY53"/>
  <c r="BB53"/>
  <c r="BC53"/>
  <c r="AT53"/>
  <c r="AV53"/>
  <c r="BK53"/>
  <c r="BD53"/>
  <c r="AS53"/>
  <c r="BE53"/>
  <c r="AX53"/>
  <c r="BL59"/>
  <c r="BJ59"/>
  <c r="BR59"/>
  <c r="BM59"/>
  <c r="BP59"/>
  <c r="BO59"/>
  <c r="BN59"/>
  <c r="BQ59"/>
  <c r="BK59"/>
  <c r="BB59"/>
  <c r="AW59"/>
  <c r="BC59"/>
  <c r="BE59"/>
  <c r="BI59"/>
  <c r="AS59"/>
  <c r="AV59"/>
  <c r="BF59"/>
  <c r="BH59"/>
  <c r="AX59"/>
  <c r="BA59"/>
  <c r="AZ59"/>
  <c r="AT59"/>
  <c r="BD59"/>
  <c r="AU59"/>
  <c r="BG59"/>
  <c r="AY59"/>
  <c r="BR105"/>
  <c r="BQ105"/>
  <c r="BP105"/>
  <c r="BM105"/>
  <c r="BO105"/>
  <c r="BN105"/>
  <c r="BJ105"/>
  <c r="BL105"/>
  <c r="BD105"/>
  <c r="AT105"/>
  <c r="AU105"/>
  <c r="BC105"/>
  <c r="BA105"/>
  <c r="AZ105"/>
  <c r="BK105"/>
  <c r="AW105"/>
  <c r="AV105"/>
  <c r="BE105"/>
  <c r="BH105"/>
  <c r="AX105"/>
  <c r="AS105"/>
  <c r="AY105"/>
  <c r="BB105"/>
  <c r="BG105"/>
  <c r="BI105"/>
  <c r="BF105"/>
  <c r="BN58"/>
  <c r="BM58"/>
  <c r="BL58"/>
  <c r="BO58"/>
  <c r="BQ58"/>
  <c r="BJ58"/>
  <c r="BR58"/>
  <c r="BP58"/>
  <c r="AU58"/>
  <c r="BK58"/>
  <c r="BI58"/>
  <c r="BF58"/>
  <c r="BD58"/>
  <c r="BA58"/>
  <c r="AS58"/>
  <c r="BE58"/>
  <c r="BG58"/>
  <c r="BC58"/>
  <c r="AZ58"/>
  <c r="AY58"/>
  <c r="AT58"/>
  <c r="AV58"/>
  <c r="BB58"/>
  <c r="BH58"/>
  <c r="AX58"/>
  <c r="AW58"/>
  <c r="BN78"/>
  <c r="BM78"/>
  <c r="BL78"/>
  <c r="BQ78"/>
  <c r="BR78"/>
  <c r="BP78"/>
  <c r="BO78"/>
  <c r="BJ78"/>
  <c r="BC78"/>
  <c r="BA78"/>
  <c r="BH78"/>
  <c r="BD78"/>
  <c r="AZ78"/>
  <c r="AS78"/>
  <c r="BI78"/>
  <c r="BF78"/>
  <c r="AW78"/>
  <c r="AU78"/>
  <c r="BG78"/>
  <c r="AT78"/>
  <c r="AX78"/>
  <c r="AY78"/>
  <c r="BK78"/>
  <c r="BB78"/>
  <c r="BE78"/>
  <c r="AV78"/>
  <c r="BP54"/>
  <c r="BO54"/>
  <c r="BN54"/>
  <c r="BQ54"/>
  <c r="BR54"/>
  <c r="BJ54"/>
  <c r="BL54"/>
  <c r="BM54"/>
  <c r="BE54"/>
  <c r="BA54"/>
  <c r="AY54"/>
  <c r="BF54"/>
  <c r="AU54"/>
  <c r="AW54"/>
  <c r="BG54"/>
  <c r="BK54"/>
  <c r="BI54"/>
  <c r="BC54"/>
  <c r="AX54"/>
  <c r="AT54"/>
  <c r="BH54"/>
  <c r="BB54"/>
  <c r="AZ54"/>
  <c r="BD54"/>
  <c r="AV54"/>
  <c r="AS54"/>
  <c r="BR87"/>
  <c r="BQ87"/>
  <c r="BP87"/>
  <c r="BM87"/>
  <c r="BJ87"/>
  <c r="BN87"/>
  <c r="BL87"/>
  <c r="BO87"/>
  <c r="BD87"/>
  <c r="BC87"/>
  <c r="AW87"/>
  <c r="BB87"/>
  <c r="AT87"/>
  <c r="BH87"/>
  <c r="BE87"/>
  <c r="AV87"/>
  <c r="AU87"/>
  <c r="BK87"/>
  <c r="BI87"/>
  <c r="BG87"/>
  <c r="BF87"/>
  <c r="AX87"/>
  <c r="AZ87"/>
  <c r="BA87"/>
  <c r="AY87"/>
  <c r="AS87"/>
  <c r="BL75"/>
  <c r="BJ75"/>
  <c r="BR75"/>
  <c r="BO75"/>
  <c r="BQ75"/>
  <c r="BP75"/>
  <c r="BN75"/>
  <c r="BM75"/>
  <c r="AS75"/>
  <c r="AW75"/>
  <c r="BK75"/>
  <c r="BI75"/>
  <c r="BF75"/>
  <c r="BE75"/>
  <c r="AY75"/>
  <c r="AT75"/>
  <c r="BH75"/>
  <c r="BD75"/>
  <c r="BC75"/>
  <c r="BB75"/>
  <c r="BA75"/>
  <c r="AZ75"/>
  <c r="AX75"/>
  <c r="BG75"/>
  <c r="AV75"/>
  <c r="AU75"/>
  <c r="BP35"/>
  <c r="BO35"/>
  <c r="BN35"/>
  <c r="BJ35"/>
  <c r="BR35"/>
  <c r="BL35"/>
  <c r="BQ35"/>
  <c r="BM35"/>
  <c r="BD35"/>
  <c r="BC35"/>
  <c r="AU35"/>
  <c r="BK35"/>
  <c r="AZ35"/>
  <c r="BI35"/>
  <c r="BF35"/>
  <c r="BE35"/>
  <c r="BB35"/>
  <c r="BA35"/>
  <c r="AY35"/>
  <c r="AT35"/>
  <c r="AV35"/>
  <c r="AS35"/>
  <c r="BG35"/>
  <c r="BH35"/>
  <c r="AW35"/>
  <c r="AX35"/>
  <c r="BP23"/>
  <c r="BO23"/>
  <c r="BN23"/>
  <c r="BJ23"/>
  <c r="BM23"/>
  <c r="BL23"/>
  <c r="BQ23"/>
  <c r="BR23"/>
  <c r="BA23"/>
  <c r="AW23"/>
  <c r="AU23"/>
  <c r="BB23"/>
  <c r="BH23"/>
  <c r="BD23"/>
  <c r="AS23"/>
  <c r="BC23"/>
  <c r="BE23"/>
  <c r="BI23"/>
  <c r="BF23"/>
  <c r="AZ23"/>
  <c r="AY23"/>
  <c r="AX23"/>
  <c r="BK23"/>
  <c r="AV23"/>
  <c r="BG23"/>
  <c r="AT23"/>
  <c r="BR41"/>
  <c r="BQ41"/>
  <c r="BP41"/>
  <c r="BM41"/>
  <c r="BJ41"/>
  <c r="BO41"/>
  <c r="BN41"/>
  <c r="BL41"/>
  <c r="BB41"/>
  <c r="BF41"/>
  <c r="AT41"/>
  <c r="BH41"/>
  <c r="BG41"/>
  <c r="BD41"/>
  <c r="BI41"/>
  <c r="BE41"/>
  <c r="BK41"/>
  <c r="AZ41"/>
  <c r="AX41"/>
  <c r="AU41"/>
  <c r="AV41"/>
  <c r="BC41"/>
  <c r="BA41"/>
  <c r="AS41"/>
  <c r="AY41"/>
  <c r="AW41"/>
  <c r="BN74"/>
  <c r="BM74"/>
  <c r="BL74"/>
  <c r="BQ74"/>
  <c r="BJ74"/>
  <c r="BO74"/>
  <c r="BR74"/>
  <c r="BP74"/>
  <c r="BG74"/>
  <c r="BF74"/>
  <c r="AX74"/>
  <c r="AS74"/>
  <c r="AV74"/>
  <c r="BA74"/>
  <c r="BH74"/>
  <c r="BE74"/>
  <c r="AT74"/>
  <c r="BK74"/>
  <c r="BI74"/>
  <c r="AY74"/>
  <c r="BD74"/>
  <c r="BC74"/>
  <c r="BB74"/>
  <c r="AZ74"/>
  <c r="AW74"/>
  <c r="AU74"/>
  <c r="BN47"/>
  <c r="BM47"/>
  <c r="BL47"/>
  <c r="BQ47"/>
  <c r="BJ47"/>
  <c r="BO47"/>
  <c r="BR47"/>
  <c r="BP47"/>
  <c r="BB47"/>
  <c r="BA47"/>
  <c r="AX47"/>
  <c r="BI47"/>
  <c r="BF47"/>
  <c r="BE47"/>
  <c r="AT47"/>
  <c r="AZ47"/>
  <c r="BG47"/>
  <c r="BC47"/>
  <c r="AY47"/>
  <c r="AS47"/>
  <c r="BD47"/>
  <c r="BK47"/>
  <c r="AV47"/>
  <c r="BH47"/>
  <c r="AW47"/>
  <c r="AU47"/>
  <c r="AV86"/>
  <c r="BD86"/>
  <c r="BL86"/>
  <c r="AU86"/>
  <c r="BC86"/>
  <c r="BK86"/>
  <c r="AT86"/>
  <c r="BB86"/>
  <c r="BJ86"/>
  <c r="BR86"/>
  <c r="AY86"/>
  <c r="BG86"/>
  <c r="BO86"/>
  <c r="BA86"/>
  <c r="BQ86"/>
  <c r="BM86"/>
  <c r="AZ86"/>
  <c r="BP86"/>
  <c r="AX86"/>
  <c r="BN86"/>
  <c r="AW86"/>
  <c r="BE86"/>
  <c r="BI86"/>
  <c r="BH86"/>
  <c r="BF86"/>
  <c r="AS86"/>
  <c r="BL48"/>
  <c r="BJ48"/>
  <c r="BR48"/>
  <c r="BO48"/>
  <c r="BQ48"/>
  <c r="BP48"/>
  <c r="BN48"/>
  <c r="BM48"/>
  <c r="BI48"/>
  <c r="AZ48"/>
  <c r="BB48"/>
  <c r="AU48"/>
  <c r="BK48"/>
  <c r="BE48"/>
  <c r="BA48"/>
  <c r="AW48"/>
  <c r="BH48"/>
  <c r="BC48"/>
  <c r="AX48"/>
  <c r="AS48"/>
  <c r="BG48"/>
  <c r="AY48"/>
  <c r="AV48"/>
  <c r="BD48"/>
  <c r="BF48"/>
  <c r="AT48"/>
  <c r="BN55"/>
  <c r="BM55"/>
  <c r="BL55"/>
  <c r="BO55"/>
  <c r="BQ55"/>
  <c r="BJ55"/>
  <c r="BP55"/>
  <c r="BR55"/>
  <c r="BB55"/>
  <c r="AZ55"/>
  <c r="BD55"/>
  <c r="AX55"/>
  <c r="BG55"/>
  <c r="BC55"/>
  <c r="BF55"/>
  <c r="AS55"/>
  <c r="AW55"/>
  <c r="BA55"/>
  <c r="AY55"/>
  <c r="BE55"/>
  <c r="BI55"/>
  <c r="AT55"/>
  <c r="AV55"/>
  <c r="BH55"/>
  <c r="AU55"/>
  <c r="BK55"/>
  <c r="BL37"/>
  <c r="BJ37"/>
  <c r="BR37"/>
  <c r="BO37"/>
  <c r="BQ37"/>
  <c r="BP37"/>
  <c r="BN37"/>
  <c r="BM37"/>
  <c r="AX37"/>
  <c r="AV37"/>
  <c r="BB37"/>
  <c r="BI37"/>
  <c r="AT37"/>
  <c r="AW37"/>
  <c r="BE37"/>
  <c r="AY37"/>
  <c r="AS37"/>
  <c r="BK37"/>
  <c r="BF37"/>
  <c r="BH37"/>
  <c r="AZ37"/>
  <c r="BD37"/>
  <c r="AU37"/>
  <c r="BC37"/>
  <c r="BG37"/>
  <c r="BA37"/>
  <c r="BN43"/>
  <c r="BM43"/>
  <c r="BL43"/>
  <c r="BQ43"/>
  <c r="BR43"/>
  <c r="BP43"/>
  <c r="BO43"/>
  <c r="BJ43"/>
  <c r="AS43"/>
  <c r="AU43"/>
  <c r="BH43"/>
  <c r="BE43"/>
  <c r="BC43"/>
  <c r="BA43"/>
  <c r="AX43"/>
  <c r="AW43"/>
  <c r="AV43"/>
  <c r="BK43"/>
  <c r="AT43"/>
  <c r="BI43"/>
  <c r="BF43"/>
  <c r="BD43"/>
  <c r="BB43"/>
  <c r="AZ43"/>
  <c r="BG43"/>
  <c r="AY43"/>
  <c r="BR76"/>
  <c r="BQ76"/>
  <c r="BP76"/>
  <c r="BM76"/>
  <c r="BJ76"/>
  <c r="BO76"/>
  <c r="BN76"/>
  <c r="BL76"/>
  <c r="AX76"/>
  <c r="AW76"/>
  <c r="AT76"/>
  <c r="BI76"/>
  <c r="BG76"/>
  <c r="BB76"/>
  <c r="AY76"/>
  <c r="BK76"/>
  <c r="BF76"/>
  <c r="BC76"/>
  <c r="AS76"/>
  <c r="BD76"/>
  <c r="AZ76"/>
  <c r="BH76"/>
  <c r="BE76"/>
  <c r="AV76"/>
  <c r="AU76"/>
  <c r="BA76"/>
  <c r="BR30"/>
  <c r="BQ30"/>
  <c r="BP30"/>
  <c r="BM30"/>
  <c r="BJ30"/>
  <c r="BN30"/>
  <c r="BL30"/>
  <c r="BO30"/>
  <c r="BG30"/>
  <c r="BC30"/>
  <c r="AY30"/>
  <c r="AZ30"/>
  <c r="AS30"/>
  <c r="AV30"/>
  <c r="BI30"/>
  <c r="AT30"/>
  <c r="BK30"/>
  <c r="BF30"/>
  <c r="BD30"/>
  <c r="AW30"/>
  <c r="BE30"/>
  <c r="AX30"/>
  <c r="BA30"/>
  <c r="BH30"/>
  <c r="AU30"/>
  <c r="BB30"/>
  <c r="BP31"/>
  <c r="BO31"/>
  <c r="BN31"/>
  <c r="BJ31"/>
  <c r="BM31"/>
  <c r="BL31"/>
  <c r="BQ31"/>
  <c r="BR31"/>
  <c r="AX31"/>
  <c r="BG31"/>
  <c r="BB31"/>
  <c r="AV31"/>
  <c r="BH31"/>
  <c r="BD31"/>
  <c r="AS31"/>
  <c r="BE31"/>
  <c r="AW31"/>
  <c r="BF31"/>
  <c r="AZ31"/>
  <c r="AY31"/>
  <c r="BK31"/>
  <c r="BA31"/>
  <c r="AU31"/>
  <c r="BI31"/>
  <c r="BC31"/>
  <c r="AT31"/>
  <c r="AV40"/>
  <c r="BD40"/>
  <c r="BL40"/>
  <c r="AU40"/>
  <c r="BC40"/>
  <c r="BK40"/>
  <c r="AT40"/>
  <c r="BB40"/>
  <c r="BJ40"/>
  <c r="BR40"/>
  <c r="AY40"/>
  <c r="BG40"/>
  <c r="BO40"/>
  <c r="BA40"/>
  <c r="BQ40"/>
  <c r="AZ40"/>
  <c r="BP40"/>
  <c r="AX40"/>
  <c r="BN40"/>
  <c r="BE40"/>
  <c r="BI40"/>
  <c r="BH40"/>
  <c r="BF40"/>
  <c r="BM40"/>
  <c r="AW40"/>
  <c r="AS40"/>
  <c r="BP73"/>
  <c r="BO73"/>
  <c r="BN73"/>
  <c r="BJ73"/>
  <c r="BQ73"/>
  <c r="BR73"/>
  <c r="BM73"/>
  <c r="BL73"/>
  <c r="BE73"/>
  <c r="BA73"/>
  <c r="BB73"/>
  <c r="AX73"/>
  <c r="AW73"/>
  <c r="BH73"/>
  <c r="BG73"/>
  <c r="BD73"/>
  <c r="AU73"/>
  <c r="BF73"/>
  <c r="AV73"/>
  <c r="AY73"/>
  <c r="AZ73"/>
  <c r="AS73"/>
  <c r="BK73"/>
  <c r="BI73"/>
  <c r="BC73"/>
  <c r="AT73"/>
  <c r="BR38"/>
  <c r="BQ38"/>
  <c r="BP38"/>
  <c r="BM38"/>
  <c r="BJ38"/>
  <c r="BO38"/>
  <c r="BN38"/>
  <c r="BL38"/>
  <c r="BG38"/>
  <c r="AZ38"/>
  <c r="AS38"/>
  <c r="AV38"/>
  <c r="AX38"/>
  <c r="BK38"/>
  <c r="BI38"/>
  <c r="BF38"/>
  <c r="BB38"/>
  <c r="BA38"/>
  <c r="BC38"/>
  <c r="AY38"/>
  <c r="AT38"/>
  <c r="BD38"/>
  <c r="BE38"/>
  <c r="AW38"/>
  <c r="AU38"/>
  <c r="BH38"/>
  <c r="BL70"/>
  <c r="BO70"/>
  <c r="BR70"/>
  <c r="BQ70"/>
  <c r="BM70"/>
  <c r="BP70"/>
  <c r="BN70"/>
  <c r="BJ70"/>
  <c r="AY70"/>
  <c r="AT70"/>
  <c r="BC70"/>
  <c r="BG70"/>
  <c r="BD70"/>
  <c r="BH70"/>
  <c r="BA70"/>
  <c r="AX70"/>
  <c r="AS70"/>
  <c r="BF70"/>
  <c r="BE70"/>
  <c r="BB70"/>
  <c r="AZ70"/>
  <c r="AV70"/>
  <c r="BI70"/>
  <c r="AU70"/>
  <c r="BK70"/>
  <c r="AW70"/>
  <c r="BN36"/>
  <c r="BM36"/>
  <c r="BL36"/>
  <c r="BQ36"/>
  <c r="BJ36"/>
  <c r="BO36"/>
  <c r="BR36"/>
  <c r="BP36"/>
  <c r="BK36"/>
  <c r="AV36"/>
  <c r="BC36"/>
  <c r="BA36"/>
  <c r="AW36"/>
  <c r="BE36"/>
  <c r="BD36"/>
  <c r="BH36"/>
  <c r="AT36"/>
  <c r="AU36"/>
  <c r="BB36"/>
  <c r="AZ36"/>
  <c r="BF36"/>
  <c r="BG36"/>
  <c r="AY36"/>
  <c r="AX36"/>
  <c r="BI36"/>
  <c r="AS36"/>
  <c r="BQ68"/>
  <c r="BP68"/>
  <c r="BJ68"/>
  <c r="BN68"/>
  <c r="BR68"/>
  <c r="BO68"/>
  <c r="BM68"/>
  <c r="BL68"/>
  <c r="BF68"/>
  <c r="AW68"/>
  <c r="BG68"/>
  <c r="BI68"/>
  <c r="BD68"/>
  <c r="AY68"/>
  <c r="BH68"/>
  <c r="BB68"/>
  <c r="AU68"/>
  <c r="BE68"/>
  <c r="BA68"/>
  <c r="AX68"/>
  <c r="BC68"/>
  <c r="AS68"/>
  <c r="AT68"/>
  <c r="AV68"/>
  <c r="AZ68"/>
  <c r="BK68"/>
  <c r="BN20"/>
  <c r="BM20"/>
  <c r="BL20"/>
  <c r="BQ20"/>
  <c r="BJ20"/>
  <c r="BO20"/>
  <c r="BR20"/>
  <c r="BP20"/>
  <c r="AY20"/>
  <c r="BB20"/>
  <c r="AU20"/>
  <c r="BK20"/>
  <c r="BG20"/>
  <c r="AV20"/>
  <c r="BI20"/>
  <c r="BC20"/>
  <c r="AT20"/>
  <c r="BD20"/>
  <c r="BF20"/>
  <c r="BA20"/>
  <c r="AS20"/>
  <c r="BH20"/>
  <c r="AZ20"/>
  <c r="BE20"/>
  <c r="AX20"/>
  <c r="AW20"/>
  <c r="BN24"/>
  <c r="BM24"/>
  <c r="BL24"/>
  <c r="BQ24"/>
  <c r="BR24"/>
  <c r="BP24"/>
  <c r="BO24"/>
  <c r="BJ24"/>
  <c r="BI24"/>
  <c r="BG24"/>
  <c r="AZ24"/>
  <c r="AU24"/>
  <c r="BF24"/>
  <c r="AS24"/>
  <c r="BE24"/>
  <c r="BC24"/>
  <c r="BB24"/>
  <c r="AY24"/>
  <c r="AX24"/>
  <c r="BH24"/>
  <c r="AV24"/>
  <c r="AT24"/>
  <c r="BA24"/>
  <c r="BD24"/>
  <c r="AW24"/>
  <c r="BK24"/>
  <c r="BL29"/>
  <c r="BJ29"/>
  <c r="BR29"/>
  <c r="BO29"/>
  <c r="BQ29"/>
  <c r="BP29"/>
  <c r="BN29"/>
  <c r="BM29"/>
  <c r="BG29"/>
  <c r="BD29"/>
  <c r="AX29"/>
  <c r="BB29"/>
  <c r="AZ29"/>
  <c r="AT29"/>
  <c r="AV29"/>
  <c r="BH29"/>
  <c r="BI29"/>
  <c r="BC29"/>
  <c r="AU29"/>
  <c r="BE29"/>
  <c r="AS29"/>
  <c r="AW29"/>
  <c r="BF29"/>
  <c r="AY29"/>
  <c r="BA29"/>
  <c r="BK29"/>
  <c r="BN28"/>
  <c r="BM28"/>
  <c r="BL28"/>
  <c r="BQ28"/>
  <c r="BJ28"/>
  <c r="BO28"/>
  <c r="BR28"/>
  <c r="BP28"/>
  <c r="AT28"/>
  <c r="BC28"/>
  <c r="AS28"/>
  <c r="BE28"/>
  <c r="BK28"/>
  <c r="BG28"/>
  <c r="AW28"/>
  <c r="BF28"/>
  <c r="AV28"/>
  <c r="AU28"/>
  <c r="BI28"/>
  <c r="AY28"/>
  <c r="BB28"/>
  <c r="BA28"/>
  <c r="BH28"/>
  <c r="BD28"/>
  <c r="AZ28"/>
  <c r="AX28"/>
  <c r="BP65"/>
  <c r="BO65"/>
  <c r="BN65"/>
  <c r="BQ65"/>
  <c r="BR65"/>
  <c r="BJ65"/>
  <c r="BM65"/>
  <c r="BL65"/>
  <c r="BH65"/>
  <c r="BD65"/>
  <c r="AZ65"/>
  <c r="AS65"/>
  <c r="AV65"/>
  <c r="BC65"/>
  <c r="AY65"/>
  <c r="BI65"/>
  <c r="AT65"/>
  <c r="BE65"/>
  <c r="BK65"/>
  <c r="AW65"/>
  <c r="AU65"/>
  <c r="BG65"/>
  <c r="AX65"/>
  <c r="BF65"/>
  <c r="BB65"/>
  <c r="BA65"/>
  <c r="BR98"/>
  <c r="BQ98"/>
  <c r="BP98"/>
  <c r="BM98"/>
  <c r="BJ98"/>
  <c r="BN98"/>
  <c r="BL98"/>
  <c r="BO98"/>
  <c r="BK98"/>
  <c r="BI98"/>
  <c r="BH98"/>
  <c r="BE98"/>
  <c r="BA98"/>
  <c r="AY98"/>
  <c r="AV98"/>
  <c r="AW98"/>
  <c r="BG98"/>
  <c r="BC98"/>
  <c r="BD98"/>
  <c r="BB98"/>
  <c r="AZ98"/>
  <c r="BF98"/>
  <c r="AX98"/>
  <c r="AS98"/>
  <c r="AU98"/>
  <c r="AT98"/>
  <c r="BN69"/>
  <c r="BQ69"/>
  <c r="BM69"/>
  <c r="BL69"/>
  <c r="BJ69"/>
  <c r="BR69"/>
  <c r="BO69"/>
  <c r="BP69"/>
  <c r="BG69"/>
  <c r="AZ69"/>
  <c r="BH69"/>
  <c r="BA69"/>
  <c r="BK69"/>
  <c r="BC69"/>
  <c r="BE69"/>
  <c r="BD69"/>
  <c r="AY69"/>
  <c r="AS69"/>
  <c r="AW69"/>
  <c r="BF69"/>
  <c r="AT69"/>
  <c r="AV69"/>
  <c r="BI69"/>
  <c r="AU69"/>
  <c r="BB69"/>
  <c r="AX69"/>
  <c r="BR91"/>
  <c r="BQ91"/>
  <c r="BP91"/>
  <c r="BM91"/>
  <c r="BO91"/>
  <c r="BJ91"/>
  <c r="BN91"/>
  <c r="BL91"/>
  <c r="BF91"/>
  <c r="AT91"/>
  <c r="AU91"/>
  <c r="BI91"/>
  <c r="BH91"/>
  <c r="AV91"/>
  <c r="BE91"/>
  <c r="BA91"/>
  <c r="BG91"/>
  <c r="BC91"/>
  <c r="AW91"/>
  <c r="AY91"/>
  <c r="BD91"/>
  <c r="AX91"/>
  <c r="BK91"/>
  <c r="BB91"/>
  <c r="AZ91"/>
  <c r="AS91"/>
  <c r="BP39"/>
  <c r="BO39"/>
  <c r="BN39"/>
  <c r="BJ39"/>
  <c r="BM39"/>
  <c r="BL39"/>
  <c r="BQ39"/>
  <c r="BR39"/>
  <c r="AZ39"/>
  <c r="BE39"/>
  <c r="BD39"/>
  <c r="AS39"/>
  <c r="AV39"/>
  <c r="BG39"/>
  <c r="BK39"/>
  <c r="AT39"/>
  <c r="AY39"/>
  <c r="BC39"/>
  <c r="BB39"/>
  <c r="AX39"/>
  <c r="AW39"/>
  <c r="BH39"/>
  <c r="BF39"/>
  <c r="AU39"/>
  <c r="BI39"/>
  <c r="BA39"/>
  <c r="AX96"/>
  <c r="BF96"/>
  <c r="BN96"/>
  <c r="AW96"/>
  <c r="BE96"/>
  <c r="BM96"/>
  <c r="AV96"/>
  <c r="BD96"/>
  <c r="BL96"/>
  <c r="AS96"/>
  <c r="BA96"/>
  <c r="BI96"/>
  <c r="BQ96"/>
  <c r="AU96"/>
  <c r="BK96"/>
  <c r="AT96"/>
  <c r="BJ96"/>
  <c r="BG96"/>
  <c r="BH96"/>
  <c r="AY96"/>
  <c r="BO96"/>
  <c r="BR96"/>
  <c r="BB96"/>
  <c r="AZ96"/>
  <c r="BP96"/>
  <c r="BC96"/>
  <c r="BL94"/>
  <c r="BJ94"/>
  <c r="BR94"/>
  <c r="BO94"/>
  <c r="BQ94"/>
  <c r="BP94"/>
  <c r="BM94"/>
  <c r="BN94"/>
  <c r="AU94"/>
  <c r="BC94"/>
  <c r="BB94"/>
  <c r="AX94"/>
  <c r="BH94"/>
  <c r="AZ94"/>
  <c r="AY94"/>
  <c r="AS94"/>
  <c r="BK94"/>
  <c r="BG94"/>
  <c r="BA94"/>
  <c r="AW94"/>
  <c r="BD94"/>
  <c r="BE94"/>
  <c r="BI94"/>
  <c r="BF94"/>
  <c r="AT94"/>
  <c r="AV94"/>
  <c r="BP99"/>
  <c r="BO99"/>
  <c r="BN99"/>
  <c r="BJ99"/>
  <c r="BM99"/>
  <c r="BL99"/>
  <c r="BQ99"/>
  <c r="BR99"/>
  <c r="BI99"/>
  <c r="AX99"/>
  <c r="AW99"/>
  <c r="BA99"/>
  <c r="BH99"/>
  <c r="BD99"/>
  <c r="BB99"/>
  <c r="AY99"/>
  <c r="AU99"/>
  <c r="AS99"/>
  <c r="BK99"/>
  <c r="BE99"/>
  <c r="BG99"/>
  <c r="AZ99"/>
  <c r="AV99"/>
  <c r="BF99"/>
  <c r="AT99"/>
  <c r="BC99"/>
  <c r="BN93"/>
  <c r="BM93"/>
  <c r="BL93"/>
  <c r="BQ93"/>
  <c r="BJ93"/>
  <c r="BO93"/>
  <c r="BR93"/>
  <c r="BP93"/>
  <c r="BE93"/>
  <c r="AW93"/>
  <c r="AV93"/>
  <c r="BB93"/>
  <c r="AU93"/>
  <c r="BI93"/>
  <c r="AY93"/>
  <c r="AS93"/>
  <c r="BG93"/>
  <c r="BH93"/>
  <c r="BK93"/>
  <c r="BF93"/>
  <c r="AZ93"/>
  <c r="BD93"/>
  <c r="BC93"/>
  <c r="AX93"/>
  <c r="BA93"/>
  <c r="AT93"/>
  <c r="BL67"/>
  <c r="BJ67"/>
  <c r="BR67"/>
  <c r="BM67"/>
  <c r="BP67"/>
  <c r="BO67"/>
  <c r="BN67"/>
  <c r="BQ67"/>
  <c r="BF67"/>
  <c r="AX67"/>
  <c r="AU67"/>
  <c r="BB67"/>
  <c r="AY67"/>
  <c r="AW67"/>
  <c r="AZ67"/>
  <c r="AV67"/>
  <c r="BK67"/>
  <c r="BI67"/>
  <c r="BH67"/>
  <c r="BE67"/>
  <c r="BD67"/>
  <c r="BC67"/>
  <c r="AT67"/>
  <c r="BA67"/>
  <c r="AS67"/>
  <c r="BG67"/>
  <c r="BP42"/>
  <c r="BO42"/>
  <c r="BN42"/>
  <c r="BJ42"/>
  <c r="BM42"/>
  <c r="BL42"/>
  <c r="BQ42"/>
  <c r="BR42"/>
  <c r="BK42"/>
  <c r="BA42"/>
  <c r="AY42"/>
  <c r="AT42"/>
  <c r="BI42"/>
  <c r="BH42"/>
  <c r="BB42"/>
  <c r="AZ42"/>
  <c r="BE42"/>
  <c r="AX42"/>
  <c r="BD42"/>
  <c r="BC42"/>
  <c r="AS42"/>
  <c r="AW42"/>
  <c r="BG42"/>
  <c r="BF42"/>
  <c r="AV42"/>
  <c r="AU42"/>
  <c r="AZ57"/>
  <c r="BH57"/>
  <c r="BP57"/>
  <c r="AY57"/>
  <c r="BG57"/>
  <c r="BO57"/>
  <c r="AX57"/>
  <c r="BF57"/>
  <c r="BN57"/>
  <c r="AS57"/>
  <c r="BA57"/>
  <c r="BI57"/>
  <c r="BQ57"/>
  <c r="BD57"/>
  <c r="BC57"/>
  <c r="BB57"/>
  <c r="BR57"/>
  <c r="AU57"/>
  <c r="BK57"/>
  <c r="AW57"/>
  <c r="AV57"/>
  <c r="AT57"/>
  <c r="BE57"/>
  <c r="BJ57"/>
  <c r="BM57"/>
  <c r="BL57"/>
  <c r="BN66"/>
  <c r="BM66"/>
  <c r="BL66"/>
  <c r="BO66"/>
  <c r="BQ66"/>
  <c r="BR66"/>
  <c r="BP66"/>
  <c r="BJ66"/>
  <c r="BK66"/>
  <c r="BE66"/>
  <c r="BG66"/>
  <c r="AY66"/>
  <c r="AX66"/>
  <c r="AS66"/>
  <c r="BD66"/>
  <c r="AZ66"/>
  <c r="AV66"/>
  <c r="BI66"/>
  <c r="BF66"/>
  <c r="AU66"/>
  <c r="AT66"/>
  <c r="BB66"/>
  <c r="BC66"/>
  <c r="AW66"/>
  <c r="BH66"/>
  <c r="BA66"/>
  <c r="BN62"/>
  <c r="BM62"/>
  <c r="BL62"/>
  <c r="BO62"/>
  <c r="BR62"/>
  <c r="BQ62"/>
  <c r="BP62"/>
  <c r="BJ62"/>
  <c r="BF62"/>
  <c r="BG62"/>
  <c r="BB62"/>
  <c r="AS62"/>
  <c r="AT62"/>
  <c r="BH62"/>
  <c r="BD62"/>
  <c r="AW62"/>
  <c r="BK62"/>
  <c r="BI62"/>
  <c r="AY62"/>
  <c r="AX62"/>
  <c r="AV62"/>
  <c r="BA62"/>
  <c r="AZ62"/>
  <c r="BC62"/>
  <c r="BE62"/>
  <c r="AU62"/>
  <c r="BR95"/>
  <c r="BQ95"/>
  <c r="BP95"/>
  <c r="BM95"/>
  <c r="BJ95"/>
  <c r="BL95"/>
  <c r="BN95"/>
  <c r="BO95"/>
  <c r="AS95"/>
  <c r="AV95"/>
  <c r="BD95"/>
  <c r="AT95"/>
  <c r="BK95"/>
  <c r="BC95"/>
  <c r="BA95"/>
  <c r="AY95"/>
  <c r="BH95"/>
  <c r="BG95"/>
  <c r="BF95"/>
  <c r="AZ95"/>
  <c r="BE95"/>
  <c r="AU95"/>
  <c r="AX95"/>
  <c r="BB95"/>
  <c r="BI95"/>
  <c r="AW95"/>
  <c r="BR60"/>
  <c r="BQ60"/>
  <c r="BP60"/>
  <c r="BJ60"/>
  <c r="BM60"/>
  <c r="BO60"/>
  <c r="BN60"/>
  <c r="BL60"/>
  <c r="BD60"/>
  <c r="AZ60"/>
  <c r="AY60"/>
  <c r="AW60"/>
  <c r="BI60"/>
  <c r="AU60"/>
  <c r="BB60"/>
  <c r="AT60"/>
  <c r="AX60"/>
  <c r="BG60"/>
  <c r="BA60"/>
  <c r="BE60"/>
  <c r="AV60"/>
  <c r="BK60"/>
  <c r="BH60"/>
  <c r="BF60"/>
  <c r="BC60"/>
  <c r="AS60"/>
  <c r="BL21"/>
  <c r="BJ21"/>
  <c r="BR21"/>
  <c r="BO21"/>
  <c r="BQ21"/>
  <c r="BP21"/>
  <c r="BN21"/>
  <c r="BM21"/>
  <c r="BH21"/>
  <c r="BG21"/>
  <c r="BB21"/>
  <c r="BC21"/>
  <c r="BI21"/>
  <c r="BE21"/>
  <c r="BK21"/>
  <c r="BA21"/>
  <c r="BD21"/>
  <c r="BF21"/>
  <c r="AZ21"/>
  <c r="AT21"/>
  <c r="AS21"/>
  <c r="AU21"/>
  <c r="AV21"/>
  <c r="AX21"/>
  <c r="AW21"/>
  <c r="AY21"/>
  <c r="BP88"/>
  <c r="BO88"/>
  <c r="BN88"/>
  <c r="BJ88"/>
  <c r="BM88"/>
  <c r="BL88"/>
  <c r="BQ88"/>
  <c r="BR88"/>
  <c r="AY88"/>
  <c r="AV88"/>
  <c r="BC88"/>
  <c r="AX88"/>
  <c r="BI88"/>
  <c r="BK88"/>
  <c r="BA88"/>
  <c r="AU88"/>
  <c r="BH88"/>
  <c r="BE88"/>
  <c r="BG88"/>
  <c r="BF88"/>
  <c r="BB88"/>
  <c r="AW88"/>
  <c r="AZ88"/>
  <c r="AT88"/>
  <c r="BD88"/>
  <c r="AS88"/>
  <c r="BR64"/>
  <c r="BQ64"/>
  <c r="BP64"/>
  <c r="BJ64"/>
  <c r="BN64"/>
  <c r="BM64"/>
  <c r="BL64"/>
  <c r="BO64"/>
  <c r="BI64"/>
  <c r="BG64"/>
  <c r="AU64"/>
  <c r="AT64"/>
  <c r="AV64"/>
  <c r="BC64"/>
  <c r="BE64"/>
  <c r="BH64"/>
  <c r="AY64"/>
  <c r="AX64"/>
  <c r="BA64"/>
  <c r="BF64"/>
  <c r="BB64"/>
  <c r="AW64"/>
  <c r="AS64"/>
  <c r="BD64"/>
  <c r="AZ64"/>
  <c r="BK64"/>
  <c r="BL97"/>
  <c r="BJ97"/>
  <c r="BR97"/>
  <c r="BO97"/>
  <c r="BQ97"/>
  <c r="BP97"/>
  <c r="BM97"/>
  <c r="BN97"/>
  <c r="BE97"/>
  <c r="BC97"/>
  <c r="BB97"/>
  <c r="AT97"/>
  <c r="AV97"/>
  <c r="AU97"/>
  <c r="AS97"/>
  <c r="BK97"/>
  <c r="BH97"/>
  <c r="BF97"/>
  <c r="AZ97"/>
  <c r="BI97"/>
  <c r="AY97"/>
  <c r="AX97"/>
  <c r="BG97"/>
  <c r="BA97"/>
  <c r="BD97"/>
  <c r="AW97"/>
  <c r="BR80"/>
  <c r="BQ80"/>
  <c r="BP80"/>
  <c r="BM80"/>
  <c r="BO80"/>
  <c r="BN80"/>
  <c r="BL80"/>
  <c r="BJ80"/>
  <c r="BH80"/>
  <c r="AU80"/>
  <c r="BK80"/>
  <c r="BC80"/>
  <c r="BI80"/>
  <c r="BF80"/>
  <c r="BB80"/>
  <c r="AZ80"/>
  <c r="AV80"/>
  <c r="BA80"/>
  <c r="AT80"/>
  <c r="BD80"/>
  <c r="AW80"/>
  <c r="AY80"/>
  <c r="BG80"/>
  <c r="BE80"/>
  <c r="AX80"/>
  <c r="AS80"/>
  <c r="BR49"/>
  <c r="BQ49"/>
  <c r="BP49"/>
  <c r="BM49"/>
  <c r="BJ49"/>
  <c r="BN49"/>
  <c r="BO49"/>
  <c r="BL49"/>
  <c r="BE49"/>
  <c r="BA49"/>
  <c r="AY49"/>
  <c r="AT49"/>
  <c r="BH49"/>
  <c r="AZ49"/>
  <c r="AU49"/>
  <c r="BK49"/>
  <c r="BG49"/>
  <c r="AV49"/>
  <c r="BD49"/>
  <c r="BC49"/>
  <c r="BI49"/>
  <c r="AX49"/>
  <c r="BB49"/>
  <c r="AS49"/>
  <c r="AW49"/>
  <c r="BF49"/>
  <c r="BN82"/>
  <c r="BM82"/>
  <c r="BL82"/>
  <c r="BQ82"/>
  <c r="BJ82"/>
  <c r="BO82"/>
  <c r="BP82"/>
  <c r="BR82"/>
  <c r="BK82"/>
  <c r="BI82"/>
  <c r="BD82"/>
  <c r="BC82"/>
  <c r="AU82"/>
  <c r="BE82"/>
  <c r="BB82"/>
  <c r="BH82"/>
  <c r="AS82"/>
  <c r="BF82"/>
  <c r="AT82"/>
  <c r="AW82"/>
  <c r="AY82"/>
  <c r="AZ82"/>
  <c r="AX82"/>
  <c r="BA82"/>
  <c r="BG82"/>
  <c r="AV82"/>
  <c r="BR71"/>
  <c r="BM71"/>
  <c r="BO71"/>
  <c r="BN71"/>
  <c r="BL71"/>
  <c r="BQ71"/>
  <c r="BP71"/>
  <c r="BJ71"/>
  <c r="AY71"/>
  <c r="AT71"/>
  <c r="AW71"/>
  <c r="AV71"/>
  <c r="BA71"/>
  <c r="AX71"/>
  <c r="AS71"/>
  <c r="AU71"/>
  <c r="BF71"/>
  <c r="BD71"/>
  <c r="BI71"/>
  <c r="BG71"/>
  <c r="BH71"/>
  <c r="BK71"/>
  <c r="BB71"/>
  <c r="AZ71"/>
  <c r="BE71"/>
  <c r="BC71"/>
  <c r="BL56"/>
  <c r="BJ56"/>
  <c r="BR56"/>
  <c r="BM56"/>
  <c r="BP56"/>
  <c r="BO56"/>
  <c r="BN56"/>
  <c r="BQ56"/>
  <c r="BD56"/>
  <c r="AS56"/>
  <c r="BB56"/>
  <c r="AU56"/>
  <c r="BK56"/>
  <c r="BC56"/>
  <c r="BI56"/>
  <c r="BH56"/>
  <c r="AZ56"/>
  <c r="AY56"/>
  <c r="AW56"/>
  <c r="BF56"/>
  <c r="BE56"/>
  <c r="BG56"/>
  <c r="BA56"/>
  <c r="AX56"/>
  <c r="AT56"/>
  <c r="AV56"/>
  <c r="BN89"/>
  <c r="BM89"/>
  <c r="BL89"/>
  <c r="BQ89"/>
  <c r="BR89"/>
  <c r="BP89"/>
  <c r="BO89"/>
  <c r="BJ89"/>
  <c r="AU89"/>
  <c r="AW89"/>
  <c r="BI89"/>
  <c r="BC89"/>
  <c r="BK89"/>
  <c r="BH89"/>
  <c r="BD89"/>
  <c r="BE89"/>
  <c r="AY89"/>
  <c r="BB89"/>
  <c r="AT89"/>
  <c r="BG89"/>
  <c r="AV89"/>
  <c r="BF89"/>
  <c r="BA89"/>
  <c r="AZ89"/>
  <c r="AX89"/>
  <c r="AS89"/>
  <c r="BL63"/>
  <c r="BJ63"/>
  <c r="BR63"/>
  <c r="BM63"/>
  <c r="BO63"/>
  <c r="BQ63"/>
  <c r="BP63"/>
  <c r="BN63"/>
  <c r="BE63"/>
  <c r="BC63"/>
  <c r="AW63"/>
  <c r="BI63"/>
  <c r="AT63"/>
  <c r="AV63"/>
  <c r="AS63"/>
  <c r="AU63"/>
  <c r="BF63"/>
  <c r="BK63"/>
  <c r="BA63"/>
  <c r="AZ63"/>
  <c r="AY63"/>
  <c r="AX63"/>
  <c r="BG63"/>
  <c r="BD63"/>
  <c r="BB63"/>
  <c r="BH63"/>
  <c r="BL79"/>
  <c r="BJ79"/>
  <c r="BR79"/>
  <c r="BO79"/>
  <c r="BM79"/>
  <c r="BP79"/>
  <c r="BN79"/>
  <c r="BQ79"/>
  <c r="BA79"/>
  <c r="AX79"/>
  <c r="AS79"/>
  <c r="AU79"/>
  <c r="BI79"/>
  <c r="BG79"/>
  <c r="BD79"/>
  <c r="BB79"/>
  <c r="BH79"/>
  <c r="BE79"/>
  <c r="AY79"/>
  <c r="AT79"/>
  <c r="AW79"/>
  <c r="BF79"/>
  <c r="AZ79"/>
  <c r="BK79"/>
  <c r="BC79"/>
  <c r="AV79"/>
  <c r="BR45"/>
  <c r="BQ45"/>
  <c r="BP45"/>
  <c r="BM45"/>
  <c r="BO45"/>
  <c r="BN45"/>
  <c r="BL45"/>
  <c r="BJ45"/>
  <c r="BK45"/>
  <c r="BH45"/>
  <c r="AX45"/>
  <c r="BG45"/>
  <c r="AS45"/>
  <c r="BI45"/>
  <c r="AZ45"/>
  <c r="BE45"/>
  <c r="BD45"/>
  <c r="AT45"/>
  <c r="BF45"/>
  <c r="BA45"/>
  <c r="BB45"/>
  <c r="BC45"/>
  <c r="AW45"/>
  <c r="AU45"/>
  <c r="AY45"/>
  <c r="AV45"/>
  <c r="BP77"/>
  <c r="BO77"/>
  <c r="BN77"/>
  <c r="BJ77"/>
  <c r="BM77"/>
  <c r="BL77"/>
  <c r="BQ77"/>
  <c r="BR77"/>
  <c r="BA77"/>
  <c r="AY77"/>
  <c r="AS77"/>
  <c r="BB77"/>
  <c r="AZ77"/>
  <c r="AT77"/>
  <c r="BH77"/>
  <c r="AX77"/>
  <c r="BI77"/>
  <c r="BG77"/>
  <c r="BF77"/>
  <c r="BK77"/>
  <c r="AW77"/>
  <c r="BC77"/>
  <c r="AV77"/>
  <c r="AU77"/>
  <c r="BE77"/>
  <c r="BD77"/>
  <c r="BN51"/>
  <c r="BM51"/>
  <c r="BL51"/>
  <c r="BQ51"/>
  <c r="BR51"/>
  <c r="BP51"/>
  <c r="BJ51"/>
  <c r="BO51"/>
  <c r="BA51"/>
  <c r="AX51"/>
  <c r="AW51"/>
  <c r="BK51"/>
  <c r="AY51"/>
  <c r="BG51"/>
  <c r="BH51"/>
  <c r="BC51"/>
  <c r="AS51"/>
  <c r="AU51"/>
  <c r="AT51"/>
  <c r="BF51"/>
  <c r="BE51"/>
  <c r="BB51"/>
  <c r="BI51"/>
  <c r="AZ51"/>
  <c r="BD51"/>
  <c r="AV51"/>
  <c r="BR84"/>
  <c r="BQ84"/>
  <c r="BP84"/>
  <c r="BM84"/>
  <c r="BJ84"/>
  <c r="BO84"/>
  <c r="BL84"/>
  <c r="BN84"/>
  <c r="BF84"/>
  <c r="BI84"/>
  <c r="BE84"/>
  <c r="BA84"/>
  <c r="AX84"/>
  <c r="BD84"/>
  <c r="AW84"/>
  <c r="BH84"/>
  <c r="BK84"/>
  <c r="BG84"/>
  <c r="AY84"/>
  <c r="BB84"/>
  <c r="AZ84"/>
  <c r="AU84"/>
  <c r="AV84"/>
  <c r="BC84"/>
  <c r="AS84"/>
  <c r="AT84"/>
  <c r="BP85"/>
  <c r="BO85"/>
  <c r="BN85"/>
  <c r="BJ85"/>
  <c r="BM85"/>
  <c r="BL85"/>
  <c r="BQ85"/>
  <c r="BR85"/>
  <c r="BK85"/>
  <c r="BI85"/>
  <c r="BB85"/>
  <c r="AT85"/>
  <c r="AV85"/>
  <c r="BG85"/>
  <c r="BF85"/>
  <c r="BC85"/>
  <c r="AW85"/>
  <c r="BH85"/>
  <c r="BE85"/>
  <c r="BA85"/>
  <c r="AU85"/>
  <c r="BD85"/>
  <c r="AX85"/>
  <c r="AY85"/>
  <c r="AS85"/>
  <c r="AZ85"/>
  <c r="BP92"/>
  <c r="BO92"/>
  <c r="BN92"/>
  <c r="BJ92"/>
  <c r="BR92"/>
  <c r="BQ92"/>
  <c r="BL92"/>
  <c r="BM92"/>
  <c r="BI92"/>
  <c r="BC92"/>
  <c r="AW92"/>
  <c r="AU92"/>
  <c r="BG92"/>
  <c r="BF92"/>
  <c r="BE92"/>
  <c r="BD92"/>
  <c r="BH92"/>
  <c r="BK92"/>
  <c r="AX92"/>
  <c r="AS92"/>
  <c r="AV92"/>
  <c r="BB92"/>
  <c r="AT92"/>
  <c r="BA92"/>
  <c r="AY92"/>
  <c r="AZ92"/>
  <c r="BL52"/>
  <c r="BJ52"/>
  <c r="BR52"/>
  <c r="BO52"/>
  <c r="BM52"/>
  <c r="BQ52"/>
  <c r="BP52"/>
  <c r="BN52"/>
  <c r="BH52"/>
  <c r="BD52"/>
  <c r="BB52"/>
  <c r="AZ52"/>
  <c r="AS52"/>
  <c r="AW52"/>
  <c r="AV52"/>
  <c r="AU52"/>
  <c r="AT52"/>
  <c r="BI52"/>
  <c r="AX52"/>
  <c r="AY52"/>
  <c r="BC52"/>
  <c r="BA52"/>
  <c r="BG52"/>
  <c r="BE52"/>
  <c r="BF52"/>
  <c r="BK52"/>
  <c r="BR34"/>
  <c r="BQ34"/>
  <c r="BP34"/>
  <c r="BM34"/>
  <c r="BO34"/>
  <c r="BN34"/>
  <c r="BL34"/>
  <c r="BJ34"/>
  <c r="BK34"/>
  <c r="BE34"/>
  <c r="BC34"/>
  <c r="AS34"/>
  <c r="AZ34"/>
  <c r="AX34"/>
  <c r="AT34"/>
  <c r="BF34"/>
  <c r="BH34"/>
  <c r="BG34"/>
  <c r="BD34"/>
  <c r="BA34"/>
  <c r="AV34"/>
  <c r="AU34"/>
  <c r="AW34"/>
  <c r="BB34"/>
  <c r="BI34"/>
  <c r="AY34"/>
  <c r="BL33"/>
  <c r="BJ33"/>
  <c r="BR33"/>
  <c r="BO33"/>
  <c r="BM33"/>
  <c r="BQ33"/>
  <c r="BP33"/>
  <c r="BN33"/>
  <c r="AS33"/>
  <c r="BK33"/>
  <c r="BI33"/>
  <c r="AX33"/>
  <c r="AT33"/>
  <c r="AW33"/>
  <c r="BH33"/>
  <c r="BE33"/>
  <c r="BG33"/>
  <c r="BF33"/>
  <c r="AU33"/>
  <c r="BD33"/>
  <c r="BB33"/>
  <c r="AZ33"/>
  <c r="BC33"/>
  <c r="BA33"/>
  <c r="AV33"/>
  <c r="AY33"/>
  <c r="BP27"/>
  <c r="BO27"/>
  <c r="BN27"/>
  <c r="BJ27"/>
  <c r="BR27"/>
  <c r="BM27"/>
  <c r="BL27"/>
  <c r="BQ27"/>
  <c r="BI27"/>
  <c r="BF27"/>
  <c r="AW27"/>
  <c r="BH27"/>
  <c r="AZ27"/>
  <c r="BE27"/>
  <c r="BD27"/>
  <c r="BB27"/>
  <c r="BA27"/>
  <c r="AY27"/>
  <c r="BK27"/>
  <c r="BC27"/>
  <c r="AX27"/>
  <c r="AV27"/>
  <c r="BG27"/>
  <c r="AS27"/>
  <c r="AU27"/>
  <c r="AT27"/>
  <c r="BN100"/>
  <c r="BM100"/>
  <c r="BL100"/>
  <c r="BQ100"/>
  <c r="BO100"/>
  <c r="BR100"/>
  <c r="BP100"/>
  <c r="BJ100"/>
  <c r="BC100"/>
  <c r="AT100"/>
  <c r="BH100"/>
  <c r="BF100"/>
  <c r="BB100"/>
  <c r="BE100"/>
  <c r="BK100"/>
  <c r="BG100"/>
  <c r="BI100"/>
  <c r="BD100"/>
  <c r="AX100"/>
  <c r="AW100"/>
  <c r="AV100"/>
  <c r="AU100"/>
  <c r="AY100"/>
  <c r="AS100"/>
  <c r="BA100"/>
  <c r="AZ100"/>
  <c r="BP81"/>
  <c r="BO81"/>
  <c r="BN81"/>
  <c r="BJ81"/>
  <c r="BR81"/>
  <c r="BQ81"/>
  <c r="BL81"/>
  <c r="BM81"/>
  <c r="BB81"/>
  <c r="AY81"/>
  <c r="AT81"/>
  <c r="AW81"/>
  <c r="BK81"/>
  <c r="BG81"/>
  <c r="BC81"/>
  <c r="AU81"/>
  <c r="BI81"/>
  <c r="BF81"/>
  <c r="BH81"/>
  <c r="BD81"/>
  <c r="AZ81"/>
  <c r="AS81"/>
  <c r="AV81"/>
  <c r="BE81"/>
  <c r="BA81"/>
  <c r="AX81"/>
  <c r="BP61"/>
  <c r="BO61"/>
  <c r="BN61"/>
  <c r="BQ61"/>
  <c r="BL61"/>
  <c r="BJ61"/>
  <c r="BR61"/>
  <c r="BM61"/>
  <c r="BH61"/>
  <c r="BE61"/>
  <c r="BG61"/>
  <c r="AS61"/>
  <c r="AV61"/>
  <c r="BK61"/>
  <c r="BI61"/>
  <c r="BF61"/>
  <c r="AT61"/>
  <c r="AW61"/>
  <c r="BD61"/>
  <c r="BB61"/>
  <c r="AZ61"/>
  <c r="AU61"/>
  <c r="BC61"/>
  <c r="AY61"/>
  <c r="BA61"/>
  <c r="AX61"/>
  <c r="BP46"/>
  <c r="BO46"/>
  <c r="BN46"/>
  <c r="BJ46"/>
  <c r="BR46"/>
  <c r="BM46"/>
  <c r="BL46"/>
  <c r="BQ46"/>
  <c r="BG46"/>
  <c r="AY46"/>
  <c r="AV46"/>
  <c r="BE46"/>
  <c r="BB46"/>
  <c r="AZ46"/>
  <c r="AT46"/>
  <c r="AW46"/>
  <c r="BI46"/>
  <c r="BA46"/>
  <c r="BK46"/>
  <c r="BH46"/>
  <c r="BC46"/>
  <c r="AU46"/>
  <c r="BF46"/>
  <c r="AX46"/>
  <c r="BD46"/>
  <c r="AS46"/>
  <c r="BP50"/>
  <c r="BO50"/>
  <c r="BN50"/>
  <c r="BJ50"/>
  <c r="BM50"/>
  <c r="BL50"/>
  <c r="BQ50"/>
  <c r="BR50"/>
  <c r="BK50"/>
  <c r="BA50"/>
  <c r="AY50"/>
  <c r="BC50"/>
  <c r="AZ50"/>
  <c r="BI50"/>
  <c r="BG50"/>
  <c r="AX50"/>
  <c r="AS50"/>
  <c r="AU50"/>
  <c r="BH50"/>
  <c r="BE50"/>
  <c r="AT50"/>
  <c r="AW50"/>
  <c r="AV50"/>
  <c r="BB50"/>
  <c r="BF50"/>
  <c r="BD50"/>
  <c r="BL44"/>
  <c r="BJ44"/>
  <c r="BR44"/>
  <c r="BO44"/>
  <c r="BM44"/>
  <c r="BP44"/>
  <c r="BQ44"/>
  <c r="BN44"/>
  <c r="BF44"/>
  <c r="AV44"/>
  <c r="BA44"/>
  <c r="BI44"/>
  <c r="AW44"/>
  <c r="BE44"/>
  <c r="AX44"/>
  <c r="AU44"/>
  <c r="BH44"/>
  <c r="BG44"/>
  <c r="BB44"/>
  <c r="AT44"/>
  <c r="BK44"/>
  <c r="BD44"/>
  <c r="AY44"/>
  <c r="BC44"/>
  <c r="AZ44"/>
  <c r="AS44"/>
  <c r="BL83"/>
  <c r="BJ83"/>
  <c r="BR83"/>
  <c r="BO83"/>
  <c r="BQ83"/>
  <c r="BP83"/>
  <c r="BN83"/>
  <c r="BM83"/>
  <c r="BI83"/>
  <c r="AY83"/>
  <c r="BC83"/>
  <c r="BK83"/>
  <c r="BF83"/>
  <c r="BE83"/>
  <c r="AT83"/>
  <c r="BH83"/>
  <c r="BD83"/>
  <c r="BG83"/>
  <c r="BB83"/>
  <c r="BA83"/>
  <c r="AS83"/>
  <c r="AW83"/>
  <c r="AZ83"/>
  <c r="AX83"/>
  <c r="AV83"/>
  <c r="AU83"/>
  <c r="BR26"/>
  <c r="BQ26"/>
  <c r="BP26"/>
  <c r="BM26"/>
  <c r="BO26"/>
  <c r="BN26"/>
  <c r="BL26"/>
  <c r="BJ26"/>
  <c r="AS26"/>
  <c r="BF26"/>
  <c r="BB26"/>
  <c r="BG26"/>
  <c r="BK26"/>
  <c r="BI26"/>
  <c r="BH26"/>
  <c r="AX26"/>
  <c r="AW26"/>
  <c r="AV26"/>
  <c r="AU26"/>
  <c r="BE26"/>
  <c r="BD26"/>
  <c r="AY26"/>
  <c r="AZ26"/>
  <c r="BC26"/>
  <c r="BA26"/>
  <c r="AT26"/>
  <c r="BL25"/>
  <c r="BJ25"/>
  <c r="BR25"/>
  <c r="BO25"/>
  <c r="BM25"/>
  <c r="BP25"/>
  <c r="BQ25"/>
  <c r="BN25"/>
  <c r="BC25"/>
  <c r="BG25"/>
  <c r="BB25"/>
  <c r="BK25"/>
  <c r="AS25"/>
  <c r="AX25"/>
  <c r="BA25"/>
  <c r="AV25"/>
  <c r="BF25"/>
  <c r="BH25"/>
  <c r="BD25"/>
  <c r="AW25"/>
  <c r="AZ25"/>
  <c r="AY25"/>
  <c r="BI25"/>
  <c r="BE25"/>
  <c r="AT25"/>
  <c r="AU25"/>
  <c r="BN32"/>
  <c r="BM32"/>
  <c r="BL32"/>
  <c r="BQ32"/>
  <c r="BR32"/>
  <c r="BP32"/>
  <c r="BJ32"/>
  <c r="BO32"/>
  <c r="BF32"/>
  <c r="BK32"/>
  <c r="AX32"/>
  <c r="AS32"/>
  <c r="BH32"/>
  <c r="BA32"/>
  <c r="AW32"/>
  <c r="BD32"/>
  <c r="BG32"/>
  <c r="AZ32"/>
  <c r="BE32"/>
  <c r="BI32"/>
  <c r="AT32"/>
  <c r="AV32"/>
  <c r="AU32"/>
  <c r="BB32"/>
  <c r="BC32"/>
  <c r="AY32"/>
  <c r="BP19"/>
  <c r="BO19"/>
  <c r="BN19"/>
  <c r="BJ19"/>
  <c r="BR19"/>
  <c r="BL19"/>
  <c r="BQ19"/>
  <c r="BM19"/>
  <c r="BD19"/>
  <c r="BB19"/>
  <c r="AX19"/>
  <c r="BG19"/>
  <c r="AS19"/>
  <c r="AU19"/>
  <c r="BH19"/>
  <c r="BE19"/>
  <c r="BK19"/>
  <c r="BI19"/>
  <c r="BA19"/>
  <c r="AZ19"/>
  <c r="AV19"/>
  <c r="AY19"/>
  <c r="AW19"/>
  <c r="BF19"/>
  <c r="BC19"/>
  <c r="AT19"/>
  <c r="K7" i="6"/>
  <c r="E9"/>
  <c r="K5"/>
  <c r="L21" i="27"/>
  <c r="AQ21"/>
  <c r="AK21"/>
  <c r="AM21"/>
  <c r="AI21"/>
  <c r="AE21"/>
  <c r="T21"/>
  <c r="M21"/>
  <c r="Z21"/>
  <c r="AF21"/>
  <c r="AG21"/>
  <c r="Y21"/>
  <c r="R21"/>
  <c r="AC21"/>
  <c r="W21"/>
  <c r="AL21"/>
  <c r="AN21"/>
  <c r="P21"/>
  <c r="AD21"/>
  <c r="V21"/>
  <c r="AP21"/>
  <c r="N21"/>
  <c r="O21"/>
  <c r="AH21"/>
  <c r="S21"/>
  <c r="U21"/>
  <c r="X21"/>
  <c r="AJ21"/>
  <c r="AA21"/>
  <c r="Q21"/>
  <c r="AR21"/>
  <c r="AO21"/>
  <c r="AB21"/>
  <c r="Z30"/>
  <c r="X30"/>
  <c r="AH30"/>
  <c r="AF30"/>
  <c r="AN30"/>
  <c r="L30"/>
  <c r="AL30"/>
  <c r="AR30"/>
  <c r="AQ30"/>
  <c r="AJ30"/>
  <c r="W30"/>
  <c r="AA30"/>
  <c r="T30"/>
  <c r="AC30"/>
  <c r="R30"/>
  <c r="N30"/>
  <c r="AP30"/>
  <c r="AO30"/>
  <c r="AK30"/>
  <c r="S30"/>
  <c r="AD30"/>
  <c r="Q30"/>
  <c r="U30"/>
  <c r="O30"/>
  <c r="AB30"/>
  <c r="AI30"/>
  <c r="P30"/>
  <c r="Y30"/>
  <c r="AG30"/>
  <c r="AM30"/>
  <c r="AE30"/>
  <c r="M30"/>
  <c r="V30"/>
  <c r="L22"/>
  <c r="AL22"/>
  <c r="Y22"/>
  <c r="R22"/>
  <c r="AP22"/>
  <c r="AM22"/>
  <c r="AH22"/>
  <c r="S22"/>
  <c r="V22"/>
  <c r="AQ22"/>
  <c r="W22"/>
  <c r="U22"/>
  <c r="AR22"/>
  <c r="AA22"/>
  <c r="P22"/>
  <c r="AF22"/>
  <c r="AE22"/>
  <c r="AB22"/>
  <c r="AO22"/>
  <c r="AJ22"/>
  <c r="AN22"/>
  <c r="AI22"/>
  <c r="AC22"/>
  <c r="AG22"/>
  <c r="T22"/>
  <c r="Q22"/>
  <c r="Z22"/>
  <c r="M22"/>
  <c r="X22"/>
  <c r="N22"/>
  <c r="AK22"/>
  <c r="O22"/>
  <c r="AD22"/>
  <c r="AE31"/>
  <c r="V31"/>
  <c r="AB31"/>
  <c r="O31"/>
  <c r="W31"/>
  <c r="AI31"/>
  <c r="AD31"/>
  <c r="AN31"/>
  <c r="AL31"/>
  <c r="AM31"/>
  <c r="M31"/>
  <c r="AC31"/>
  <c r="AH31"/>
  <c r="R31"/>
  <c r="Y31"/>
  <c r="Z31"/>
  <c r="AQ31"/>
  <c r="AO31"/>
  <c r="AA31"/>
  <c r="P31"/>
  <c r="S31"/>
  <c r="T31"/>
  <c r="AR31"/>
  <c r="AG31"/>
  <c r="AF31"/>
  <c r="N31"/>
  <c r="L31"/>
  <c r="Q31"/>
  <c r="AP31"/>
  <c r="X31"/>
  <c r="AK31"/>
  <c r="AJ31"/>
  <c r="U31"/>
  <c r="L32"/>
  <c r="AP32"/>
  <c r="AC32"/>
  <c r="AG32"/>
  <c r="W32"/>
  <c r="AO32"/>
  <c r="AD32"/>
  <c r="N32"/>
  <c r="AQ32"/>
  <c r="AM32"/>
  <c r="AL32"/>
  <c r="AJ32"/>
  <c r="O32"/>
  <c r="Q32"/>
  <c r="S32"/>
  <c r="V32"/>
  <c r="AB32"/>
  <c r="AA32"/>
  <c r="AH32"/>
  <c r="AN32"/>
  <c r="AE32"/>
  <c r="R32"/>
  <c r="AR32"/>
  <c r="T32"/>
  <c r="X32"/>
  <c r="Z32"/>
  <c r="AK32"/>
  <c r="AF32"/>
  <c r="P32"/>
  <c r="U32"/>
  <c r="AI32"/>
  <c r="M32"/>
  <c r="Y32"/>
  <c r="L26"/>
  <c r="AN26"/>
  <c r="O26"/>
  <c r="AF26"/>
  <c r="AA26"/>
  <c r="AH26"/>
  <c r="AB26"/>
  <c r="X26"/>
  <c r="N26"/>
  <c r="AC26"/>
  <c r="V26"/>
  <c r="AR26"/>
  <c r="AE26"/>
  <c r="AO26"/>
  <c r="AK26"/>
  <c r="AJ26"/>
  <c r="AI26"/>
  <c r="AG26"/>
  <c r="AQ26"/>
  <c r="Q26"/>
  <c r="S26"/>
  <c r="Z26"/>
  <c r="U26"/>
  <c r="AP26"/>
  <c r="P26"/>
  <c r="AD26"/>
  <c r="R26"/>
  <c r="M26"/>
  <c r="Y26"/>
  <c r="AL26"/>
  <c r="AM26"/>
  <c r="W26"/>
  <c r="T26"/>
  <c r="AL25"/>
  <c r="O25"/>
  <c r="AO25"/>
  <c r="AN25"/>
  <c r="AG25"/>
  <c r="AQ25"/>
  <c r="N25"/>
  <c r="AA25"/>
  <c r="P25"/>
  <c r="S25"/>
  <c r="AM25"/>
  <c r="AE25"/>
  <c r="X25"/>
  <c r="AH25"/>
  <c r="R25"/>
  <c r="AF25"/>
  <c r="M25"/>
  <c r="AD25"/>
  <c r="U25"/>
  <c r="W25"/>
  <c r="Q25"/>
  <c r="AR25"/>
  <c r="AP25"/>
  <c r="AI25"/>
  <c r="Z25"/>
  <c r="AJ25"/>
  <c r="AK25"/>
  <c r="AB25"/>
  <c r="V25"/>
  <c r="AC25"/>
  <c r="T25"/>
  <c r="Y25"/>
  <c r="L25"/>
  <c r="L19"/>
  <c r="P19"/>
  <c r="V19"/>
  <c r="AC19"/>
  <c r="AG19"/>
  <c r="AD19"/>
  <c r="AO19"/>
  <c r="AN19"/>
  <c r="AE19"/>
  <c r="U19"/>
  <c r="AH19"/>
  <c r="AR19"/>
  <c r="AM19"/>
  <c r="O19"/>
  <c r="Y19"/>
  <c r="AF19"/>
  <c r="AA19"/>
  <c r="M19"/>
  <c r="X19"/>
  <c r="N19"/>
  <c r="AJ19"/>
  <c r="T19"/>
  <c r="S19"/>
  <c r="R19"/>
  <c r="AQ19"/>
  <c r="AI19"/>
  <c r="AB19"/>
  <c r="Z19"/>
  <c r="AK19"/>
  <c r="AP19"/>
  <c r="AL19"/>
  <c r="W19"/>
  <c r="Q19"/>
  <c r="L20"/>
  <c r="AR20"/>
  <c r="AO20"/>
  <c r="AD20"/>
  <c r="S20"/>
  <c r="U20"/>
  <c r="AG20"/>
  <c r="AK20"/>
  <c r="AP20"/>
  <c r="AI20"/>
  <c r="W20"/>
  <c r="M20"/>
  <c r="N20"/>
  <c r="AN20"/>
  <c r="P20"/>
  <c r="Y20"/>
  <c r="Z20"/>
  <c r="AQ20"/>
  <c r="T20"/>
  <c r="AB20"/>
  <c r="AE20"/>
  <c r="AA20"/>
  <c r="AM20"/>
  <c r="AL20"/>
  <c r="V20"/>
  <c r="X20"/>
  <c r="O20"/>
  <c r="Q20"/>
  <c r="AJ20"/>
  <c r="AC20"/>
  <c r="AF20"/>
  <c r="AH20"/>
  <c r="R20"/>
  <c r="L24"/>
  <c r="P24"/>
  <c r="Q24"/>
  <c r="AL24"/>
  <c r="AP24"/>
  <c r="AK24"/>
  <c r="Y24"/>
  <c r="AC24"/>
  <c r="T24"/>
  <c r="AH24"/>
  <c r="AB24"/>
  <c r="Z24"/>
  <c r="AD24"/>
  <c r="U24"/>
  <c r="AN24"/>
  <c r="AF24"/>
  <c r="S24"/>
  <c r="R24"/>
  <c r="AM24"/>
  <c r="AG24"/>
  <c r="V24"/>
  <c r="M24"/>
  <c r="AR24"/>
  <c r="AE24"/>
  <c r="AA24"/>
  <c r="W24"/>
  <c r="N24"/>
  <c r="O24"/>
  <c r="AQ24"/>
  <c r="AO24"/>
  <c r="AJ24"/>
  <c r="AI24"/>
  <c r="X24"/>
  <c r="AQ29"/>
  <c r="AK29"/>
  <c r="AI29"/>
  <c r="Y29"/>
  <c r="Q29"/>
  <c r="AJ29"/>
  <c r="AA29"/>
  <c r="AR29"/>
  <c r="AG29"/>
  <c r="W29"/>
  <c r="AE29"/>
  <c r="AN29"/>
  <c r="AM29"/>
  <c r="N29"/>
  <c r="T29"/>
  <c r="AF29"/>
  <c r="AB29"/>
  <c r="AC29"/>
  <c r="L29"/>
  <c r="AH29"/>
  <c r="R29"/>
  <c r="P29"/>
  <c r="Z29"/>
  <c r="X29"/>
  <c r="AL29"/>
  <c r="V29"/>
  <c r="O29"/>
  <c r="U29"/>
  <c r="S29"/>
  <c r="AO29"/>
  <c r="M29"/>
  <c r="AD29"/>
  <c r="AP29"/>
  <c r="U28"/>
  <c r="Z28"/>
  <c r="AG28"/>
  <c r="AM28"/>
  <c r="AL28"/>
  <c r="R28"/>
  <c r="AQ28"/>
  <c r="AO28"/>
  <c r="AK28"/>
  <c r="AF28"/>
  <c r="AB28"/>
  <c r="AD28"/>
  <c r="W28"/>
  <c r="AN28"/>
  <c r="V28"/>
  <c r="O28"/>
  <c r="X28"/>
  <c r="AC28"/>
  <c r="L28"/>
  <c r="AH28"/>
  <c r="AR28"/>
  <c r="AJ28"/>
  <c r="AE28"/>
  <c r="N28"/>
  <c r="Y28"/>
  <c r="Q28"/>
  <c r="M28"/>
  <c r="T28"/>
  <c r="AP28"/>
  <c r="AA28"/>
  <c r="P28"/>
  <c r="S28"/>
  <c r="AI28"/>
  <c r="AE34"/>
  <c r="AC34"/>
  <c r="Z34"/>
  <c r="AN34"/>
  <c r="AJ34"/>
  <c r="AI34"/>
  <c r="AG34"/>
  <c r="R34"/>
  <c r="M34"/>
  <c r="AK34"/>
  <c r="L34"/>
  <c r="AQ34"/>
  <c r="AB34"/>
  <c r="T34"/>
  <c r="W34"/>
  <c r="AM34"/>
  <c r="S34"/>
  <c r="U34"/>
  <c r="P34"/>
  <c r="Q34"/>
  <c r="Y34"/>
  <c r="AP34"/>
  <c r="AD34"/>
  <c r="AF34"/>
  <c r="O34"/>
  <c r="N34"/>
  <c r="AH34"/>
  <c r="AR34"/>
  <c r="AA34"/>
  <c r="AL34"/>
  <c r="X34"/>
  <c r="AO34"/>
  <c r="V34"/>
  <c r="AR33"/>
  <c r="AP33"/>
  <c r="AN33"/>
  <c r="AM33"/>
  <c r="N33"/>
  <c r="AF33"/>
  <c r="AA33"/>
  <c r="W33"/>
  <c r="AJ33"/>
  <c r="T33"/>
  <c r="V33"/>
  <c r="Q33"/>
  <c r="AI33"/>
  <c r="O33"/>
  <c r="U33"/>
  <c r="AC33"/>
  <c r="AD33"/>
  <c r="AO33"/>
  <c r="X33"/>
  <c r="P33"/>
  <c r="AH33"/>
  <c r="AE33"/>
  <c r="L33"/>
  <c r="S33"/>
  <c r="AQ33"/>
  <c r="AK33"/>
  <c r="AG33"/>
  <c r="R33"/>
  <c r="M33"/>
  <c r="AB33"/>
  <c r="Y33"/>
  <c r="AL33"/>
  <c r="Z33"/>
  <c r="AP23"/>
  <c r="L23"/>
  <c r="AD23"/>
  <c r="O23"/>
  <c r="AR23"/>
  <c r="Y23"/>
  <c r="AA23"/>
  <c r="S23"/>
  <c r="AE23"/>
  <c r="Z23"/>
  <c r="U23"/>
  <c r="AN23"/>
  <c r="AK23"/>
  <c r="AH23"/>
  <c r="AB23"/>
  <c r="AL23"/>
  <c r="AF23"/>
  <c r="W23"/>
  <c r="AO23"/>
  <c r="AM23"/>
  <c r="AJ23"/>
  <c r="AI23"/>
  <c r="V23"/>
  <c r="M23"/>
  <c r="AC23"/>
  <c r="Q23"/>
  <c r="T23"/>
  <c r="P23"/>
  <c r="N23"/>
  <c r="AQ23"/>
  <c r="AG23"/>
  <c r="R23"/>
  <c r="X23"/>
  <c r="L27"/>
  <c r="AJ27"/>
  <c r="AK27"/>
  <c r="S27"/>
  <c r="AL27"/>
  <c r="AN27"/>
  <c r="AI27"/>
  <c r="AM27"/>
  <c r="O27"/>
  <c r="M27"/>
  <c r="AR27"/>
  <c r="AF27"/>
  <c r="AG27"/>
  <c r="AD27"/>
  <c r="AA27"/>
  <c r="X27"/>
  <c r="AO27"/>
  <c r="AP27"/>
  <c r="AC27"/>
  <c r="AE27"/>
  <c r="Q27"/>
  <c r="V27"/>
  <c r="Z27"/>
  <c r="W27"/>
  <c r="AH27"/>
  <c r="U27"/>
  <c r="AQ27"/>
  <c r="Y27"/>
  <c r="AB27"/>
  <c r="N27"/>
  <c r="T27"/>
  <c r="R27"/>
  <c r="P27"/>
  <c r="AR35"/>
  <c r="AQ35"/>
  <c r="L35"/>
  <c r="AM35"/>
  <c r="AJ35"/>
  <c r="AI35"/>
  <c r="AG35"/>
  <c r="V35"/>
  <c r="P35"/>
  <c r="AP35"/>
  <c r="Z35"/>
  <c r="AN35"/>
  <c r="O35"/>
  <c r="AE35"/>
  <c r="W35"/>
  <c r="U35"/>
  <c r="AF35"/>
  <c r="R35"/>
  <c r="AL35"/>
  <c r="AC35"/>
  <c r="AD35"/>
  <c r="S35"/>
  <c r="M35"/>
  <c r="AK35"/>
  <c r="Y35"/>
  <c r="T35"/>
  <c r="Q35"/>
  <c r="X35"/>
  <c r="AO35"/>
  <c r="AA35"/>
  <c r="AH35"/>
  <c r="AB35"/>
  <c r="N35"/>
  <c r="AQ85"/>
  <c r="AR85"/>
  <c r="AK85"/>
  <c r="Q85"/>
  <c r="L85"/>
  <c r="N85"/>
  <c r="T85"/>
  <c r="X85"/>
  <c r="U85"/>
  <c r="AN85"/>
  <c r="O85"/>
  <c r="AP85"/>
  <c r="AE85"/>
  <c r="AM85"/>
  <c r="AI85"/>
  <c r="P85"/>
  <c r="R85"/>
  <c r="W85"/>
  <c r="AJ85"/>
  <c r="AO85"/>
  <c r="AF85"/>
  <c r="AB85"/>
  <c r="V85"/>
  <c r="Y85"/>
  <c r="AC85"/>
  <c r="Z85"/>
  <c r="AL85"/>
  <c r="M85"/>
  <c r="AA85"/>
  <c r="S85"/>
  <c r="AH85"/>
  <c r="AD85"/>
  <c r="AG85"/>
  <c r="AQ107"/>
  <c r="AR107"/>
  <c r="AB107"/>
  <c r="AH107"/>
  <c r="AF107"/>
  <c r="AO107"/>
  <c r="AA107"/>
  <c r="N107"/>
  <c r="AM107"/>
  <c r="AI107"/>
  <c r="O107"/>
  <c r="S107"/>
  <c r="AP107"/>
  <c r="Z107"/>
  <c r="AK107"/>
  <c r="AN107"/>
  <c r="AJ107"/>
  <c r="AE107"/>
  <c r="L107"/>
  <c r="AC107"/>
  <c r="AD107"/>
  <c r="Y107"/>
  <c r="AL107"/>
  <c r="W107"/>
  <c r="Q107"/>
  <c r="AG107"/>
  <c r="T107"/>
  <c r="U107"/>
  <c r="M107"/>
  <c r="P107"/>
  <c r="X107"/>
  <c r="R107"/>
  <c r="V107"/>
  <c r="AQ65"/>
  <c r="AR65"/>
  <c r="L65"/>
  <c r="AM65"/>
  <c r="P65"/>
  <c r="W65"/>
  <c r="R65"/>
  <c r="Z65"/>
  <c r="AK65"/>
  <c r="Y65"/>
  <c r="AE65"/>
  <c r="AG65"/>
  <c r="V65"/>
  <c r="S65"/>
  <c r="M65"/>
  <c r="O65"/>
  <c r="AC65"/>
  <c r="T65"/>
  <c r="AP65"/>
  <c r="AN65"/>
  <c r="AL65"/>
  <c r="AJ65"/>
  <c r="AF65"/>
  <c r="AD65"/>
  <c r="X65"/>
  <c r="AO65"/>
  <c r="AI65"/>
  <c r="AA65"/>
  <c r="Q65"/>
  <c r="N65"/>
  <c r="AB65"/>
  <c r="U65"/>
  <c r="AH65"/>
  <c r="AQ98"/>
  <c r="AR98"/>
  <c r="AP98"/>
  <c r="X98"/>
  <c r="P98"/>
  <c r="R98"/>
  <c r="AD98"/>
  <c r="Y98"/>
  <c r="AK98"/>
  <c r="O98"/>
  <c r="M98"/>
  <c r="N98"/>
  <c r="AF98"/>
  <c r="V98"/>
  <c r="AM98"/>
  <c r="L98"/>
  <c r="Q98"/>
  <c r="AG98"/>
  <c r="AB98"/>
  <c r="AJ98"/>
  <c r="AE98"/>
  <c r="AI98"/>
  <c r="T98"/>
  <c r="AC98"/>
  <c r="AH98"/>
  <c r="AA98"/>
  <c r="U98"/>
  <c r="AO98"/>
  <c r="AN98"/>
  <c r="S98"/>
  <c r="AL98"/>
  <c r="W98"/>
  <c r="Z98"/>
  <c r="AR88"/>
  <c r="AQ88"/>
  <c r="L88"/>
  <c r="AP88"/>
  <c r="P88"/>
  <c r="Y88"/>
  <c r="T88"/>
  <c r="N88"/>
  <c r="Z88"/>
  <c r="AM88"/>
  <c r="O88"/>
  <c r="AD88"/>
  <c r="V88"/>
  <c r="AA88"/>
  <c r="AF88"/>
  <c r="AK88"/>
  <c r="S88"/>
  <c r="AB88"/>
  <c r="AO88"/>
  <c r="AI88"/>
  <c r="AC88"/>
  <c r="W88"/>
  <c r="AL88"/>
  <c r="AN88"/>
  <c r="AH88"/>
  <c r="M88"/>
  <c r="AJ88"/>
  <c r="AE88"/>
  <c r="Q88"/>
  <c r="R88"/>
  <c r="AG88"/>
  <c r="X88"/>
  <c r="U88"/>
  <c r="AQ58"/>
  <c r="AR58"/>
  <c r="AA58"/>
  <c r="N58"/>
  <c r="AK58"/>
  <c r="AJ58"/>
  <c r="W58"/>
  <c r="AI58"/>
  <c r="S58"/>
  <c r="AF58"/>
  <c r="AC58"/>
  <c r="U58"/>
  <c r="R58"/>
  <c r="AG58"/>
  <c r="AP58"/>
  <c r="AO58"/>
  <c r="P58"/>
  <c r="Y58"/>
  <c r="V58"/>
  <c r="AB58"/>
  <c r="Z58"/>
  <c r="O58"/>
  <c r="X58"/>
  <c r="AN58"/>
  <c r="AM58"/>
  <c r="AL58"/>
  <c r="AE58"/>
  <c r="L58"/>
  <c r="M58"/>
  <c r="Q58"/>
  <c r="T58"/>
  <c r="AH58"/>
  <c r="AD58"/>
  <c r="AR56"/>
  <c r="AQ56"/>
  <c r="O56"/>
  <c r="AH56"/>
  <c r="Z56"/>
  <c r="AG56"/>
  <c r="AJ56"/>
  <c r="U56"/>
  <c r="M56"/>
  <c r="AE56"/>
  <c r="X56"/>
  <c r="AD56"/>
  <c r="AI56"/>
  <c r="AL56"/>
  <c r="AF56"/>
  <c r="AB56"/>
  <c r="V56"/>
  <c r="AA56"/>
  <c r="S56"/>
  <c r="Q56"/>
  <c r="W56"/>
  <c r="P56"/>
  <c r="AC56"/>
  <c r="AO56"/>
  <c r="AK56"/>
  <c r="AN56"/>
  <c r="N56"/>
  <c r="T56"/>
  <c r="L56"/>
  <c r="AP56"/>
  <c r="Y56"/>
  <c r="AM56"/>
  <c r="R56"/>
  <c r="AR89"/>
  <c r="AQ89"/>
  <c r="AP89"/>
  <c r="AK89"/>
  <c r="AG89"/>
  <c r="L89"/>
  <c r="AB89"/>
  <c r="AC89"/>
  <c r="U89"/>
  <c r="AJ89"/>
  <c r="AL89"/>
  <c r="N89"/>
  <c r="S89"/>
  <c r="O89"/>
  <c r="P89"/>
  <c r="AA89"/>
  <c r="Y89"/>
  <c r="W89"/>
  <c r="Q89"/>
  <c r="AO89"/>
  <c r="AN89"/>
  <c r="AD89"/>
  <c r="AM89"/>
  <c r="AI89"/>
  <c r="AH89"/>
  <c r="AE89"/>
  <c r="X89"/>
  <c r="Z89"/>
  <c r="T89"/>
  <c r="AF89"/>
  <c r="V89"/>
  <c r="R89"/>
  <c r="M89"/>
  <c r="AQ55"/>
  <c r="AR55"/>
  <c r="L55"/>
  <c r="O55"/>
  <c r="W55"/>
  <c r="AF55"/>
  <c r="T55"/>
  <c r="AA55"/>
  <c r="AH55"/>
  <c r="R55"/>
  <c r="X55"/>
  <c r="AN55"/>
  <c r="AI55"/>
  <c r="Y55"/>
  <c r="Q55"/>
  <c r="AE55"/>
  <c r="AG55"/>
  <c r="AO55"/>
  <c r="AM55"/>
  <c r="Z55"/>
  <c r="AK55"/>
  <c r="AJ55"/>
  <c r="U55"/>
  <c r="AP55"/>
  <c r="P55"/>
  <c r="AB55"/>
  <c r="N55"/>
  <c r="AL55"/>
  <c r="S55"/>
  <c r="AD55"/>
  <c r="V55"/>
  <c r="M55"/>
  <c r="AC55"/>
  <c r="AR104"/>
  <c r="AQ104"/>
  <c r="L104"/>
  <c r="AE104"/>
  <c r="AD104"/>
  <c r="V104"/>
  <c r="AN104"/>
  <c r="M104"/>
  <c r="AM104"/>
  <c r="AL104"/>
  <c r="AI104"/>
  <c r="S104"/>
  <c r="O104"/>
  <c r="AG104"/>
  <c r="AB104"/>
  <c r="AO104"/>
  <c r="AC104"/>
  <c r="AF104"/>
  <c r="T104"/>
  <c r="AA104"/>
  <c r="AH104"/>
  <c r="AJ104"/>
  <c r="AK104"/>
  <c r="P104"/>
  <c r="Y104"/>
  <c r="Q104"/>
  <c r="W104"/>
  <c r="U104"/>
  <c r="AP104"/>
  <c r="R104"/>
  <c r="Z104"/>
  <c r="X104"/>
  <c r="N104"/>
  <c r="AR66"/>
  <c r="AQ66"/>
  <c r="L66"/>
  <c r="AJ66"/>
  <c r="O66"/>
  <c r="AO66"/>
  <c r="AD66"/>
  <c r="AN66"/>
  <c r="AC66"/>
  <c r="V66"/>
  <c r="S66"/>
  <c r="Z66"/>
  <c r="AM66"/>
  <c r="Q66"/>
  <c r="N66"/>
  <c r="AL66"/>
  <c r="P66"/>
  <c r="Y66"/>
  <c r="AA66"/>
  <c r="W66"/>
  <c r="AF66"/>
  <c r="AK66"/>
  <c r="AP66"/>
  <c r="AE66"/>
  <c r="AG66"/>
  <c r="R66"/>
  <c r="AI66"/>
  <c r="U66"/>
  <c r="X66"/>
  <c r="AB66"/>
  <c r="T66"/>
  <c r="AH66"/>
  <c r="M66"/>
  <c r="AR62"/>
  <c r="AQ62"/>
  <c r="L62"/>
  <c r="AC62"/>
  <c r="AF62"/>
  <c r="T62"/>
  <c r="R62"/>
  <c r="Y62"/>
  <c r="AM62"/>
  <c r="AJ62"/>
  <c r="AG62"/>
  <c r="AE62"/>
  <c r="AO62"/>
  <c r="V62"/>
  <c r="U62"/>
  <c r="Z62"/>
  <c r="AP62"/>
  <c r="P62"/>
  <c r="AL62"/>
  <c r="AH62"/>
  <c r="X62"/>
  <c r="AN62"/>
  <c r="AI62"/>
  <c r="AD62"/>
  <c r="AK62"/>
  <c r="O62"/>
  <c r="W62"/>
  <c r="Q62"/>
  <c r="AA62"/>
  <c r="S62"/>
  <c r="AB62"/>
  <c r="M62"/>
  <c r="N62"/>
  <c r="AQ95"/>
  <c r="AR95"/>
  <c r="L95"/>
  <c r="AO95"/>
  <c r="AN95"/>
  <c r="AE95"/>
  <c r="AA95"/>
  <c r="AJ95"/>
  <c r="V95"/>
  <c r="W95"/>
  <c r="AF95"/>
  <c r="S95"/>
  <c r="M95"/>
  <c r="Z95"/>
  <c r="AP95"/>
  <c r="AK95"/>
  <c r="AI95"/>
  <c r="AB95"/>
  <c r="N95"/>
  <c r="AM95"/>
  <c r="AL95"/>
  <c r="AD95"/>
  <c r="U95"/>
  <c r="O95"/>
  <c r="AC95"/>
  <c r="T95"/>
  <c r="AH95"/>
  <c r="Y95"/>
  <c r="Q95"/>
  <c r="R95"/>
  <c r="AG95"/>
  <c r="P95"/>
  <c r="X95"/>
  <c r="AR53"/>
  <c r="AQ53"/>
  <c r="AM53"/>
  <c r="M53"/>
  <c r="AA53"/>
  <c r="L53"/>
  <c r="Q53"/>
  <c r="AH53"/>
  <c r="AP53"/>
  <c r="AI53"/>
  <c r="S53"/>
  <c r="AK53"/>
  <c r="Z53"/>
  <c r="AE53"/>
  <c r="W53"/>
  <c r="X53"/>
  <c r="AN53"/>
  <c r="AL53"/>
  <c r="AB53"/>
  <c r="V53"/>
  <c r="Y53"/>
  <c r="AO53"/>
  <c r="AJ53"/>
  <c r="AD53"/>
  <c r="AF53"/>
  <c r="AC53"/>
  <c r="O53"/>
  <c r="P53"/>
  <c r="R53"/>
  <c r="T53"/>
  <c r="AG53"/>
  <c r="U53"/>
  <c r="N53"/>
  <c r="AQ75"/>
  <c r="AR75"/>
  <c r="AE75"/>
  <c r="AB75"/>
  <c r="Y75"/>
  <c r="AO75"/>
  <c r="AF75"/>
  <c r="AC75"/>
  <c r="W75"/>
  <c r="AG75"/>
  <c r="AP75"/>
  <c r="AI75"/>
  <c r="N75"/>
  <c r="U75"/>
  <c r="AH75"/>
  <c r="Z75"/>
  <c r="AN75"/>
  <c r="T75"/>
  <c r="AA75"/>
  <c r="X75"/>
  <c r="AD75"/>
  <c r="L75"/>
  <c r="S75"/>
  <c r="AK75"/>
  <c r="AL75"/>
  <c r="P75"/>
  <c r="AJ75"/>
  <c r="V75"/>
  <c r="AM75"/>
  <c r="Q75"/>
  <c r="O75"/>
  <c r="M75"/>
  <c r="R75"/>
  <c r="AQ52"/>
  <c r="AR52"/>
  <c r="AL52"/>
  <c r="AK52"/>
  <c r="AE52"/>
  <c r="P52"/>
  <c r="AG52"/>
  <c r="AJ52"/>
  <c r="Y52"/>
  <c r="V52"/>
  <c r="AC52"/>
  <c r="AN52"/>
  <c r="AB52"/>
  <c r="AA52"/>
  <c r="U52"/>
  <c r="M52"/>
  <c r="AI52"/>
  <c r="N52"/>
  <c r="O52"/>
  <c r="X52"/>
  <c r="AH52"/>
  <c r="S52"/>
  <c r="Z52"/>
  <c r="AO52"/>
  <c r="AF52"/>
  <c r="AD52"/>
  <c r="AP52"/>
  <c r="Q52"/>
  <c r="AM52"/>
  <c r="L52"/>
  <c r="W52"/>
  <c r="T52"/>
  <c r="R52"/>
  <c r="AQ51"/>
  <c r="AR51"/>
  <c r="T51"/>
  <c r="Y51"/>
  <c r="P51"/>
  <c r="AK51"/>
  <c r="AL51"/>
  <c r="M51"/>
  <c r="AG51"/>
  <c r="AJ51"/>
  <c r="AF51"/>
  <c r="AM51"/>
  <c r="N51"/>
  <c r="AD51"/>
  <c r="L51"/>
  <c r="AO51"/>
  <c r="O51"/>
  <c r="AN51"/>
  <c r="AE51"/>
  <c r="V51"/>
  <c r="R51"/>
  <c r="W51"/>
  <c r="AP51"/>
  <c r="AI51"/>
  <c r="X51"/>
  <c r="AC51"/>
  <c r="AH51"/>
  <c r="AB51"/>
  <c r="AA51"/>
  <c r="Z51"/>
  <c r="Q51"/>
  <c r="U51"/>
  <c r="S51"/>
  <c r="AQ84"/>
  <c r="AR84"/>
  <c r="L84"/>
  <c r="O84"/>
  <c r="Y84"/>
  <c r="AD84"/>
  <c r="W84"/>
  <c r="S84"/>
  <c r="U84"/>
  <c r="AF84"/>
  <c r="T84"/>
  <c r="Q84"/>
  <c r="AG84"/>
  <c r="V84"/>
  <c r="AE84"/>
  <c r="AO84"/>
  <c r="AK84"/>
  <c r="AN84"/>
  <c r="X84"/>
  <c r="AM84"/>
  <c r="AP84"/>
  <c r="AA84"/>
  <c r="R84"/>
  <c r="Z84"/>
  <c r="AL84"/>
  <c r="AH84"/>
  <c r="AC84"/>
  <c r="M84"/>
  <c r="P84"/>
  <c r="AB84"/>
  <c r="AJ84"/>
  <c r="N84"/>
  <c r="AI84"/>
  <c r="AQ81"/>
  <c r="AR81"/>
  <c r="AJ81"/>
  <c r="AC81"/>
  <c r="W81"/>
  <c r="Q81"/>
  <c r="AO81"/>
  <c r="AG81"/>
  <c r="T81"/>
  <c r="S81"/>
  <c r="N81"/>
  <c r="AP81"/>
  <c r="AI81"/>
  <c r="AA81"/>
  <c r="AM81"/>
  <c r="AF81"/>
  <c r="AN81"/>
  <c r="AK81"/>
  <c r="AL81"/>
  <c r="Y81"/>
  <c r="V81"/>
  <c r="M81"/>
  <c r="O81"/>
  <c r="U81"/>
  <c r="R81"/>
  <c r="Z81"/>
  <c r="AH81"/>
  <c r="AB81"/>
  <c r="X81"/>
  <c r="AD81"/>
  <c r="AE81"/>
  <c r="L81"/>
  <c r="P81"/>
  <c r="AQ77"/>
  <c r="AR77"/>
  <c r="L77"/>
  <c r="S77"/>
  <c r="AB77"/>
  <c r="AN77"/>
  <c r="AE77"/>
  <c r="T77"/>
  <c r="AI77"/>
  <c r="AA77"/>
  <c r="O77"/>
  <c r="Y77"/>
  <c r="AO77"/>
  <c r="P77"/>
  <c r="AF77"/>
  <c r="Z77"/>
  <c r="AC77"/>
  <c r="Q77"/>
  <c r="M77"/>
  <c r="AK77"/>
  <c r="AM77"/>
  <c r="AJ77"/>
  <c r="AH77"/>
  <c r="R77"/>
  <c r="U77"/>
  <c r="N77"/>
  <c r="AP77"/>
  <c r="W77"/>
  <c r="X77"/>
  <c r="V77"/>
  <c r="AD77"/>
  <c r="AG77"/>
  <c r="AL77"/>
  <c r="AQ83"/>
  <c r="AR83"/>
  <c r="AF83"/>
  <c r="V83"/>
  <c r="O83"/>
  <c r="L83"/>
  <c r="AH83"/>
  <c r="Z83"/>
  <c r="R83"/>
  <c r="W83"/>
  <c r="AN83"/>
  <c r="T83"/>
  <c r="X83"/>
  <c r="AP83"/>
  <c r="AJ83"/>
  <c r="AB83"/>
  <c r="AL83"/>
  <c r="AI83"/>
  <c r="AM83"/>
  <c r="AA83"/>
  <c r="AE83"/>
  <c r="P83"/>
  <c r="AC83"/>
  <c r="AD83"/>
  <c r="U83"/>
  <c r="N83"/>
  <c r="Y83"/>
  <c r="Q83"/>
  <c r="AO83"/>
  <c r="AK83"/>
  <c r="AG83"/>
  <c r="M83"/>
  <c r="S83"/>
  <c r="AQ57"/>
  <c r="AR57"/>
  <c r="N57"/>
  <c r="AB57"/>
  <c r="V57"/>
  <c r="Q57"/>
  <c r="AN57"/>
  <c r="M57"/>
  <c r="AC57"/>
  <c r="AD57"/>
  <c r="AP57"/>
  <c r="AI57"/>
  <c r="T57"/>
  <c r="O57"/>
  <c r="AA57"/>
  <c r="AL57"/>
  <c r="Y57"/>
  <c r="P57"/>
  <c r="AK57"/>
  <c r="X57"/>
  <c r="AE57"/>
  <c r="AF57"/>
  <c r="L57"/>
  <c r="AH57"/>
  <c r="Z57"/>
  <c r="W57"/>
  <c r="AJ57"/>
  <c r="AM57"/>
  <c r="AO57"/>
  <c r="R57"/>
  <c r="U57"/>
  <c r="S57"/>
  <c r="AG57"/>
  <c r="AQ90"/>
  <c r="AR90"/>
  <c r="AK90"/>
  <c r="O90"/>
  <c r="M90"/>
  <c r="S90"/>
  <c r="N90"/>
  <c r="AN90"/>
  <c r="AM90"/>
  <c r="R90"/>
  <c r="Y90"/>
  <c r="AG90"/>
  <c r="AB90"/>
  <c r="U90"/>
  <c r="AP90"/>
  <c r="AJ90"/>
  <c r="AO90"/>
  <c r="AI90"/>
  <c r="Z90"/>
  <c r="L90"/>
  <c r="Q90"/>
  <c r="T90"/>
  <c r="P90"/>
  <c r="AF90"/>
  <c r="V90"/>
  <c r="AL90"/>
  <c r="AE90"/>
  <c r="AC90"/>
  <c r="AD90"/>
  <c r="W90"/>
  <c r="AA90"/>
  <c r="X90"/>
  <c r="AH90"/>
  <c r="AR100"/>
  <c r="AQ100"/>
  <c r="L100"/>
  <c r="AP100"/>
  <c r="AC100"/>
  <c r="AF100"/>
  <c r="V100"/>
  <c r="S100"/>
  <c r="AM100"/>
  <c r="P100"/>
  <c r="AJ100"/>
  <c r="AG100"/>
  <c r="X100"/>
  <c r="R100"/>
  <c r="Z100"/>
  <c r="AN100"/>
  <c r="AE100"/>
  <c r="AD100"/>
  <c r="T100"/>
  <c r="AK100"/>
  <c r="AA100"/>
  <c r="AI100"/>
  <c r="N100"/>
  <c r="AL100"/>
  <c r="O100"/>
  <c r="Y100"/>
  <c r="W100"/>
  <c r="AO100"/>
  <c r="U100"/>
  <c r="Q100"/>
  <c r="AH100"/>
  <c r="M100"/>
  <c r="AB100"/>
  <c r="AR48"/>
  <c r="AQ48"/>
  <c r="L48"/>
  <c r="AP48"/>
  <c r="AI48"/>
  <c r="O48"/>
  <c r="AG48"/>
  <c r="T48"/>
  <c r="R48"/>
  <c r="AB48"/>
  <c r="AK48"/>
  <c r="U48"/>
  <c r="AL48"/>
  <c r="AD48"/>
  <c r="W48"/>
  <c r="V48"/>
  <c r="Z48"/>
  <c r="AN48"/>
  <c r="AH48"/>
  <c r="Q48"/>
  <c r="N48"/>
  <c r="AO48"/>
  <c r="AJ48"/>
  <c r="AA48"/>
  <c r="X48"/>
  <c r="P48"/>
  <c r="Y48"/>
  <c r="AE48"/>
  <c r="M48"/>
  <c r="AC48"/>
  <c r="AF48"/>
  <c r="AM48"/>
  <c r="S48"/>
  <c r="AR39"/>
  <c r="AQ39"/>
  <c r="W39"/>
  <c r="O39"/>
  <c r="Q39"/>
  <c r="V39"/>
  <c r="AM39"/>
  <c r="AI39"/>
  <c r="AA39"/>
  <c r="L39"/>
  <c r="T39"/>
  <c r="X39"/>
  <c r="P39"/>
  <c r="AD39"/>
  <c r="AJ39"/>
  <c r="AP39"/>
  <c r="AO39"/>
  <c r="AL39"/>
  <c r="AF39"/>
  <c r="AE39"/>
  <c r="U39"/>
  <c r="Y39"/>
  <c r="M39"/>
  <c r="S39"/>
  <c r="AC39"/>
  <c r="AK39"/>
  <c r="AG39"/>
  <c r="Z39"/>
  <c r="AB39"/>
  <c r="AH39"/>
  <c r="AN39"/>
  <c r="R39"/>
  <c r="N39"/>
  <c r="AR54"/>
  <c r="AQ54"/>
  <c r="L54"/>
  <c r="O54"/>
  <c r="W54"/>
  <c r="M54"/>
  <c r="AL54"/>
  <c r="U54"/>
  <c r="AO54"/>
  <c r="AC54"/>
  <c r="AF54"/>
  <c r="AK54"/>
  <c r="T54"/>
  <c r="Z54"/>
  <c r="AJ54"/>
  <c r="Y54"/>
  <c r="AE54"/>
  <c r="AN54"/>
  <c r="AI54"/>
  <c r="AA54"/>
  <c r="AH54"/>
  <c r="Q54"/>
  <c r="R54"/>
  <c r="AB54"/>
  <c r="P54"/>
  <c r="AP54"/>
  <c r="AG54"/>
  <c r="S54"/>
  <c r="AD54"/>
  <c r="X54"/>
  <c r="N54"/>
  <c r="AM54"/>
  <c r="V54"/>
  <c r="AR45"/>
  <c r="AQ45"/>
  <c r="S45"/>
  <c r="AF45"/>
  <c r="AI45"/>
  <c r="W45"/>
  <c r="AO45"/>
  <c r="AN45"/>
  <c r="V45"/>
  <c r="AD45"/>
  <c r="AB45"/>
  <c r="T45"/>
  <c r="AE45"/>
  <c r="X45"/>
  <c r="O45"/>
  <c r="N45"/>
  <c r="AK45"/>
  <c r="AG45"/>
  <c r="AP45"/>
  <c r="AJ45"/>
  <c r="AL45"/>
  <c r="AH45"/>
  <c r="L45"/>
  <c r="R45"/>
  <c r="AC45"/>
  <c r="Z45"/>
  <c r="AA45"/>
  <c r="Y45"/>
  <c r="M45"/>
  <c r="U45"/>
  <c r="AM45"/>
  <c r="Q45"/>
  <c r="P45"/>
  <c r="AR73"/>
  <c r="AQ73"/>
  <c r="AG73"/>
  <c r="AB73"/>
  <c r="V73"/>
  <c r="Z73"/>
  <c r="AP73"/>
  <c r="AK73"/>
  <c r="AM73"/>
  <c r="AL73"/>
  <c r="S73"/>
  <c r="Q73"/>
  <c r="Y73"/>
  <c r="AO73"/>
  <c r="O73"/>
  <c r="AN73"/>
  <c r="AE73"/>
  <c r="L73"/>
  <c r="T73"/>
  <c r="N73"/>
  <c r="AH73"/>
  <c r="W73"/>
  <c r="AJ73"/>
  <c r="AC73"/>
  <c r="X73"/>
  <c r="R73"/>
  <c r="AF73"/>
  <c r="AI73"/>
  <c r="AA73"/>
  <c r="M73"/>
  <c r="U73"/>
  <c r="P73"/>
  <c r="AD73"/>
  <c r="AQ105"/>
  <c r="AR105"/>
  <c r="O105"/>
  <c r="AD105"/>
  <c r="AG105"/>
  <c r="AK105"/>
  <c r="AO105"/>
  <c r="T105"/>
  <c r="AF105"/>
  <c r="P105"/>
  <c r="Q105"/>
  <c r="AN105"/>
  <c r="AL105"/>
  <c r="Y105"/>
  <c r="L105"/>
  <c r="AH105"/>
  <c r="Z105"/>
  <c r="V105"/>
  <c r="AJ105"/>
  <c r="AI105"/>
  <c r="AB105"/>
  <c r="S105"/>
  <c r="AP105"/>
  <c r="AM105"/>
  <c r="AA105"/>
  <c r="X105"/>
  <c r="AC105"/>
  <c r="M105"/>
  <c r="R105"/>
  <c r="W105"/>
  <c r="AE105"/>
  <c r="U105"/>
  <c r="N105"/>
  <c r="AR49"/>
  <c r="AQ49"/>
  <c r="L49"/>
  <c r="AN49"/>
  <c r="AG49"/>
  <c r="S49"/>
  <c r="AB49"/>
  <c r="X49"/>
  <c r="N49"/>
  <c r="AP49"/>
  <c r="AF49"/>
  <c r="AD49"/>
  <c r="AC49"/>
  <c r="T49"/>
  <c r="M49"/>
  <c r="AE49"/>
  <c r="AO49"/>
  <c r="P49"/>
  <c r="O49"/>
  <c r="AH49"/>
  <c r="U49"/>
  <c r="AK49"/>
  <c r="AM49"/>
  <c r="W49"/>
  <c r="V49"/>
  <c r="Y49"/>
  <c r="R49"/>
  <c r="AJ49"/>
  <c r="AI49"/>
  <c r="AA49"/>
  <c r="AL49"/>
  <c r="Q49"/>
  <c r="Z49"/>
  <c r="AR82"/>
  <c r="AQ82"/>
  <c r="L82"/>
  <c r="AJ82"/>
  <c r="Y82"/>
  <c r="AE82"/>
  <c r="AA82"/>
  <c r="N82"/>
  <c r="Z82"/>
  <c r="AK82"/>
  <c r="Q82"/>
  <c r="U82"/>
  <c r="AD82"/>
  <c r="AH82"/>
  <c r="AP82"/>
  <c r="AL82"/>
  <c r="AC82"/>
  <c r="W82"/>
  <c r="AN82"/>
  <c r="AF82"/>
  <c r="AB82"/>
  <c r="X82"/>
  <c r="AG82"/>
  <c r="AI82"/>
  <c r="P82"/>
  <c r="T82"/>
  <c r="AO82"/>
  <c r="AM82"/>
  <c r="O82"/>
  <c r="M82"/>
  <c r="V82"/>
  <c r="S82"/>
  <c r="R82"/>
  <c r="AQ47"/>
  <c r="AR47"/>
  <c r="AN47"/>
  <c r="AJ47"/>
  <c r="L47"/>
  <c r="T47"/>
  <c r="AD47"/>
  <c r="AL47"/>
  <c r="AE47"/>
  <c r="M47"/>
  <c r="AG47"/>
  <c r="AM47"/>
  <c r="X47"/>
  <c r="P47"/>
  <c r="AH47"/>
  <c r="AP47"/>
  <c r="AA47"/>
  <c r="Z47"/>
  <c r="AO47"/>
  <c r="AI47"/>
  <c r="S47"/>
  <c r="Y47"/>
  <c r="Q47"/>
  <c r="U47"/>
  <c r="AK47"/>
  <c r="AB47"/>
  <c r="N47"/>
  <c r="AF47"/>
  <c r="R47"/>
  <c r="V47"/>
  <c r="W47"/>
  <c r="O47"/>
  <c r="AC47"/>
  <c r="AQ86"/>
  <c r="AR86"/>
  <c r="L86"/>
  <c r="AM86"/>
  <c r="AJ86"/>
  <c r="AE86"/>
  <c r="V86"/>
  <c r="AL86"/>
  <c r="AI86"/>
  <c r="Y86"/>
  <c r="AD86"/>
  <c r="AK86"/>
  <c r="O86"/>
  <c r="AA86"/>
  <c r="Q86"/>
  <c r="X86"/>
  <c r="N86"/>
  <c r="AG86"/>
  <c r="AB86"/>
  <c r="W86"/>
  <c r="AC86"/>
  <c r="AF86"/>
  <c r="T86"/>
  <c r="AO86"/>
  <c r="AN86"/>
  <c r="AP86"/>
  <c r="AH86"/>
  <c r="Z86"/>
  <c r="U86"/>
  <c r="R86"/>
  <c r="S86"/>
  <c r="M86"/>
  <c r="P86"/>
  <c r="AQ40"/>
  <c r="AR40"/>
  <c r="AL40"/>
  <c r="AI40"/>
  <c r="T40"/>
  <c r="AO40"/>
  <c r="P40"/>
  <c r="N40"/>
  <c r="AK40"/>
  <c r="AB40"/>
  <c r="U40"/>
  <c r="AD40"/>
  <c r="AN40"/>
  <c r="W40"/>
  <c r="AA40"/>
  <c r="L40"/>
  <c r="Q40"/>
  <c r="AG40"/>
  <c r="R40"/>
  <c r="AH40"/>
  <c r="AF40"/>
  <c r="V40"/>
  <c r="AM40"/>
  <c r="S40"/>
  <c r="AC40"/>
  <c r="AP40"/>
  <c r="Z40"/>
  <c r="O40"/>
  <c r="M40"/>
  <c r="X40"/>
  <c r="Y40"/>
  <c r="AJ40"/>
  <c r="AE40"/>
  <c r="AQ80"/>
  <c r="AR80"/>
  <c r="L80"/>
  <c r="AG80"/>
  <c r="AH80"/>
  <c r="Q80"/>
  <c r="U80"/>
  <c r="AL80"/>
  <c r="AI80"/>
  <c r="R80"/>
  <c r="X80"/>
  <c r="N80"/>
  <c r="S80"/>
  <c r="AO80"/>
  <c r="AK80"/>
  <c r="AE80"/>
  <c r="AF80"/>
  <c r="AP80"/>
  <c r="Y80"/>
  <c r="AD80"/>
  <c r="V80"/>
  <c r="P80"/>
  <c r="AA80"/>
  <c r="O80"/>
  <c r="W80"/>
  <c r="M80"/>
  <c r="AM80"/>
  <c r="AJ80"/>
  <c r="AC80"/>
  <c r="T80"/>
  <c r="AB80"/>
  <c r="Z80"/>
  <c r="AN80"/>
  <c r="AR78"/>
  <c r="AQ78"/>
  <c r="L78"/>
  <c r="AO78"/>
  <c r="AI78"/>
  <c r="Y78"/>
  <c r="U78"/>
  <c r="Z78"/>
  <c r="T78"/>
  <c r="AH78"/>
  <c r="X78"/>
  <c r="AP78"/>
  <c r="AE78"/>
  <c r="P78"/>
  <c r="AL78"/>
  <c r="AG78"/>
  <c r="AA78"/>
  <c r="AK78"/>
  <c r="AM78"/>
  <c r="AN78"/>
  <c r="O78"/>
  <c r="W78"/>
  <c r="Q78"/>
  <c r="R78"/>
  <c r="M78"/>
  <c r="AJ78"/>
  <c r="AC78"/>
  <c r="AF78"/>
  <c r="S78"/>
  <c r="AB78"/>
  <c r="V78"/>
  <c r="N78"/>
  <c r="AD78"/>
  <c r="AQ46"/>
  <c r="AR46"/>
  <c r="AO46"/>
  <c r="AN46"/>
  <c r="AF46"/>
  <c r="L46"/>
  <c r="U46"/>
  <c r="AH46"/>
  <c r="N46"/>
  <c r="W46"/>
  <c r="AP46"/>
  <c r="AM46"/>
  <c r="M46"/>
  <c r="AB46"/>
  <c r="O46"/>
  <c r="AA46"/>
  <c r="Z46"/>
  <c r="AC46"/>
  <c r="AG46"/>
  <c r="X46"/>
  <c r="AK46"/>
  <c r="AE46"/>
  <c r="P46"/>
  <c r="AJ46"/>
  <c r="T46"/>
  <c r="V46"/>
  <c r="S46"/>
  <c r="AD46"/>
  <c r="AI46"/>
  <c r="Y46"/>
  <c r="Q46"/>
  <c r="R46"/>
  <c r="AL46"/>
  <c r="AR37"/>
  <c r="AQ37"/>
  <c r="AE37"/>
  <c r="O37"/>
  <c r="AG37"/>
  <c r="P37"/>
  <c r="AH37"/>
  <c r="AP37"/>
  <c r="AI37"/>
  <c r="Z37"/>
  <c r="W37"/>
  <c r="T37"/>
  <c r="AC37"/>
  <c r="X37"/>
  <c r="S37"/>
  <c r="AB37"/>
  <c r="AO37"/>
  <c r="AM37"/>
  <c r="AA37"/>
  <c r="L37"/>
  <c r="Q37"/>
  <c r="AK37"/>
  <c r="AN37"/>
  <c r="M37"/>
  <c r="R37"/>
  <c r="N37"/>
  <c r="V37"/>
  <c r="Y37"/>
  <c r="AD37"/>
  <c r="AF37"/>
  <c r="AJ37"/>
  <c r="U37"/>
  <c r="AL37"/>
  <c r="AR108"/>
  <c r="AQ108"/>
  <c r="AN108"/>
  <c r="Y108"/>
  <c r="AE108"/>
  <c r="S108"/>
  <c r="AJ108"/>
  <c r="AM108"/>
  <c r="AB108"/>
  <c r="Q108"/>
  <c r="V108"/>
  <c r="AO108"/>
  <c r="AK108"/>
  <c r="M108"/>
  <c r="AF108"/>
  <c r="O108"/>
  <c r="AP108"/>
  <c r="AL108"/>
  <c r="T108"/>
  <c r="AA108"/>
  <c r="AH108"/>
  <c r="R108"/>
  <c r="AI108"/>
  <c r="X108"/>
  <c r="P108"/>
  <c r="L108"/>
  <c r="U108"/>
  <c r="AC108"/>
  <c r="AD108"/>
  <c r="N108"/>
  <c r="AG108"/>
  <c r="W108"/>
  <c r="Z108"/>
  <c r="AR36"/>
  <c r="AQ36"/>
  <c r="AM36"/>
  <c r="M36"/>
  <c r="AC36"/>
  <c r="U36"/>
  <c r="R36"/>
  <c r="W36"/>
  <c r="P36"/>
  <c r="AD36"/>
  <c r="AI36"/>
  <c r="S36"/>
  <c r="T36"/>
  <c r="Y36"/>
  <c r="AA36"/>
  <c r="V36"/>
  <c r="AE36"/>
  <c r="N36"/>
  <c r="AP36"/>
  <c r="AJ36"/>
  <c r="AL36"/>
  <c r="L36"/>
  <c r="Q36"/>
  <c r="AF36"/>
  <c r="O36"/>
  <c r="AH36"/>
  <c r="Z36"/>
  <c r="AO36"/>
  <c r="AK36"/>
  <c r="AN36"/>
  <c r="AB36"/>
  <c r="AG36"/>
  <c r="X36"/>
  <c r="AQ68"/>
  <c r="AR68"/>
  <c r="L68"/>
  <c r="AL68"/>
  <c r="AI68"/>
  <c r="O68"/>
  <c r="Y68"/>
  <c r="AD68"/>
  <c r="W68"/>
  <c r="AO68"/>
  <c r="AK68"/>
  <c r="AC68"/>
  <c r="AG68"/>
  <c r="AM68"/>
  <c r="AN68"/>
  <c r="AF68"/>
  <c r="Q68"/>
  <c r="AJ68"/>
  <c r="P68"/>
  <c r="AE68"/>
  <c r="V68"/>
  <c r="AP68"/>
  <c r="T68"/>
  <c r="AA68"/>
  <c r="R68"/>
  <c r="X68"/>
  <c r="N68"/>
  <c r="Z68"/>
  <c r="S68"/>
  <c r="AB68"/>
  <c r="M68"/>
  <c r="AH68"/>
  <c r="U68"/>
  <c r="AR67"/>
  <c r="AQ67"/>
  <c r="AK67"/>
  <c r="AI67"/>
  <c r="M67"/>
  <c r="AB67"/>
  <c r="AC67"/>
  <c r="Z67"/>
  <c r="AE67"/>
  <c r="AL67"/>
  <c r="AM67"/>
  <c r="N67"/>
  <c r="AH67"/>
  <c r="O67"/>
  <c r="AO67"/>
  <c r="AN67"/>
  <c r="AF67"/>
  <c r="AD67"/>
  <c r="U67"/>
  <c r="AG67"/>
  <c r="T67"/>
  <c r="Y67"/>
  <c r="R67"/>
  <c r="AP67"/>
  <c r="AA67"/>
  <c r="X67"/>
  <c r="S67"/>
  <c r="W67"/>
  <c r="AJ67"/>
  <c r="P67"/>
  <c r="Q67"/>
  <c r="V67"/>
  <c r="L67"/>
  <c r="AQ42"/>
  <c r="AR42"/>
  <c r="L42"/>
  <c r="AO42"/>
  <c r="AK42"/>
  <c r="V42"/>
  <c r="S42"/>
  <c r="AP42"/>
  <c r="AN42"/>
  <c r="T42"/>
  <c r="W42"/>
  <c r="R42"/>
  <c r="N42"/>
  <c r="AC42"/>
  <c r="AE42"/>
  <c r="AL42"/>
  <c r="AA42"/>
  <c r="AI42"/>
  <c r="AH42"/>
  <c r="M42"/>
  <c r="P42"/>
  <c r="O42"/>
  <c r="Y42"/>
  <c r="AM42"/>
  <c r="Q42"/>
  <c r="Z42"/>
  <c r="AB42"/>
  <c r="X42"/>
  <c r="AD42"/>
  <c r="AF42"/>
  <c r="U42"/>
  <c r="AG42"/>
  <c r="AJ42"/>
  <c r="AQ102"/>
  <c r="AR102"/>
  <c r="AP102"/>
  <c r="AK102"/>
  <c r="N102"/>
  <c r="O102"/>
  <c r="AA102"/>
  <c r="L102"/>
  <c r="S102"/>
  <c r="Z102"/>
  <c r="AN102"/>
  <c r="AH102"/>
  <c r="AJ102"/>
  <c r="Y102"/>
  <c r="AC102"/>
  <c r="AD102"/>
  <c r="X102"/>
  <c r="R102"/>
  <c r="W102"/>
  <c r="AE102"/>
  <c r="V102"/>
  <c r="AO102"/>
  <c r="M102"/>
  <c r="AB102"/>
  <c r="AG102"/>
  <c r="AL102"/>
  <c r="AM102"/>
  <c r="AI102"/>
  <c r="Q102"/>
  <c r="T102"/>
  <c r="U102"/>
  <c r="AF102"/>
  <c r="P102"/>
  <c r="AR87"/>
  <c r="AQ87"/>
  <c r="Y87"/>
  <c r="AO87"/>
  <c r="AL87"/>
  <c r="S87"/>
  <c r="AI87"/>
  <c r="AE87"/>
  <c r="M87"/>
  <c r="AP87"/>
  <c r="AK87"/>
  <c r="R87"/>
  <c r="Z87"/>
  <c r="AF87"/>
  <c r="N87"/>
  <c r="AH87"/>
  <c r="Q87"/>
  <c r="V87"/>
  <c r="AD87"/>
  <c r="AM87"/>
  <c r="W87"/>
  <c r="U87"/>
  <c r="AJ87"/>
  <c r="AG87"/>
  <c r="L87"/>
  <c r="AB87"/>
  <c r="O87"/>
  <c r="AN87"/>
  <c r="P87"/>
  <c r="AA87"/>
  <c r="AC87"/>
  <c r="X87"/>
  <c r="T87"/>
  <c r="AQ50"/>
  <c r="AR50"/>
  <c r="L50"/>
  <c r="O50"/>
  <c r="AC50"/>
  <c r="T50"/>
  <c r="M50"/>
  <c r="X50"/>
  <c r="Z50"/>
  <c r="AD50"/>
  <c r="V50"/>
  <c r="Y50"/>
  <c r="AA50"/>
  <c r="AL50"/>
  <c r="AF50"/>
  <c r="W50"/>
  <c r="AK50"/>
  <c r="S50"/>
  <c r="U50"/>
  <c r="N50"/>
  <c r="AP50"/>
  <c r="AO50"/>
  <c r="AM50"/>
  <c r="AN50"/>
  <c r="AI50"/>
  <c r="P50"/>
  <c r="AB50"/>
  <c r="AE50"/>
  <c r="AG50"/>
  <c r="AH50"/>
  <c r="Q50"/>
  <c r="AJ50"/>
  <c r="R50"/>
  <c r="AQ44"/>
  <c r="AR44"/>
  <c r="AN44"/>
  <c r="AE44"/>
  <c r="AF44"/>
  <c r="Y44"/>
  <c r="AO44"/>
  <c r="AK44"/>
  <c r="AB44"/>
  <c r="AC44"/>
  <c r="R44"/>
  <c r="V44"/>
  <c r="AJ44"/>
  <c r="AI44"/>
  <c r="O44"/>
  <c r="S44"/>
  <c r="T44"/>
  <c r="U44"/>
  <c r="AD44"/>
  <c r="AA44"/>
  <c r="W44"/>
  <c r="AG44"/>
  <c r="N44"/>
  <c r="AH44"/>
  <c r="Z44"/>
  <c r="X44"/>
  <c r="AP44"/>
  <c r="L44"/>
  <c r="AM44"/>
  <c r="AL44"/>
  <c r="P44"/>
  <c r="Q44"/>
  <c r="M44"/>
  <c r="AQ43"/>
  <c r="AR43"/>
  <c r="AC43"/>
  <c r="X43"/>
  <c r="U43"/>
  <c r="R43"/>
  <c r="AP43"/>
  <c r="AN43"/>
  <c r="AM43"/>
  <c r="AL43"/>
  <c r="W43"/>
  <c r="AO43"/>
  <c r="AA43"/>
  <c r="M43"/>
  <c r="O43"/>
  <c r="S43"/>
  <c r="AJ43"/>
  <c r="Z43"/>
  <c r="T43"/>
  <c r="P43"/>
  <c r="AK43"/>
  <c r="AI43"/>
  <c r="L43"/>
  <c r="AB43"/>
  <c r="V43"/>
  <c r="Y43"/>
  <c r="AD43"/>
  <c r="Q43"/>
  <c r="AH43"/>
  <c r="N43"/>
  <c r="AF43"/>
  <c r="AG43"/>
  <c r="AE43"/>
  <c r="AQ91"/>
  <c r="AR91"/>
  <c r="L91"/>
  <c r="P91"/>
  <c r="AD91"/>
  <c r="M91"/>
  <c r="AO91"/>
  <c r="Y91"/>
  <c r="AE91"/>
  <c r="AB91"/>
  <c r="AC91"/>
  <c r="AG91"/>
  <c r="T91"/>
  <c r="AJ91"/>
  <c r="AP91"/>
  <c r="AI91"/>
  <c r="O91"/>
  <c r="X91"/>
  <c r="W91"/>
  <c r="V91"/>
  <c r="AM91"/>
  <c r="AL91"/>
  <c r="AF91"/>
  <c r="S91"/>
  <c r="AA91"/>
  <c r="Q91"/>
  <c r="R91"/>
  <c r="Z91"/>
  <c r="AK91"/>
  <c r="AN91"/>
  <c r="N91"/>
  <c r="AH91"/>
  <c r="U91"/>
  <c r="AR99"/>
  <c r="AQ99"/>
  <c r="AL99"/>
  <c r="L99"/>
  <c r="AH99"/>
  <c r="Z99"/>
  <c r="W99"/>
  <c r="M99"/>
  <c r="AC99"/>
  <c r="N99"/>
  <c r="AP99"/>
  <c r="X99"/>
  <c r="AN99"/>
  <c r="Y99"/>
  <c r="AB99"/>
  <c r="AM99"/>
  <c r="AE99"/>
  <c r="T99"/>
  <c r="O99"/>
  <c r="AD99"/>
  <c r="Q99"/>
  <c r="R99"/>
  <c r="AA99"/>
  <c r="S99"/>
  <c r="AK99"/>
  <c r="V99"/>
  <c r="AO99"/>
  <c r="AG99"/>
  <c r="AJ99"/>
  <c r="P99"/>
  <c r="U99"/>
  <c r="AI99"/>
  <c r="AF99"/>
  <c r="AQ93"/>
  <c r="AR93"/>
  <c r="AP93"/>
  <c r="AK93"/>
  <c r="W93"/>
  <c r="S93"/>
  <c r="Q93"/>
  <c r="N93"/>
  <c r="AO93"/>
  <c r="AE93"/>
  <c r="X93"/>
  <c r="AN93"/>
  <c r="AL93"/>
  <c r="AJ93"/>
  <c r="M93"/>
  <c r="AM93"/>
  <c r="T93"/>
  <c r="AB93"/>
  <c r="AD93"/>
  <c r="AF93"/>
  <c r="AI93"/>
  <c r="Z93"/>
  <c r="AA93"/>
  <c r="L93"/>
  <c r="AG93"/>
  <c r="P93"/>
  <c r="R93"/>
  <c r="AH93"/>
  <c r="AC93"/>
  <c r="V93"/>
  <c r="O93"/>
  <c r="U93"/>
  <c r="Y93"/>
  <c r="AR71"/>
  <c r="AQ71"/>
  <c r="L71"/>
  <c r="AI71"/>
  <c r="Q71"/>
  <c r="AO71"/>
  <c r="AP71"/>
  <c r="AG71"/>
  <c r="R71"/>
  <c r="U71"/>
  <c r="P71"/>
  <c r="AA71"/>
  <c r="X71"/>
  <c r="Y71"/>
  <c r="AJ71"/>
  <c r="AE71"/>
  <c r="AF71"/>
  <c r="AL71"/>
  <c r="AK71"/>
  <c r="AD71"/>
  <c r="V71"/>
  <c r="S71"/>
  <c r="Z71"/>
  <c r="O71"/>
  <c r="W71"/>
  <c r="AM71"/>
  <c r="M71"/>
  <c r="N71"/>
  <c r="AC71"/>
  <c r="AH71"/>
  <c r="AB71"/>
  <c r="T71"/>
  <c r="AN71"/>
  <c r="AQ96"/>
  <c r="AR96"/>
  <c r="AN96"/>
  <c r="AM96"/>
  <c r="AI96"/>
  <c r="Y96"/>
  <c r="AF96"/>
  <c r="V96"/>
  <c r="AA96"/>
  <c r="S96"/>
  <c r="AP96"/>
  <c r="L96"/>
  <c r="U96"/>
  <c r="AH96"/>
  <c r="Q96"/>
  <c r="AC96"/>
  <c r="AO96"/>
  <c r="AB96"/>
  <c r="AK96"/>
  <c r="AJ96"/>
  <c r="M96"/>
  <c r="O96"/>
  <c r="Z96"/>
  <c r="N96"/>
  <c r="AL96"/>
  <c r="X96"/>
  <c r="AG96"/>
  <c r="W96"/>
  <c r="R96"/>
  <c r="P96"/>
  <c r="AD96"/>
  <c r="AE96"/>
  <c r="T96"/>
  <c r="AQ76"/>
  <c r="AR76"/>
  <c r="AO76"/>
  <c r="AM76"/>
  <c r="AJ76"/>
  <c r="N76"/>
  <c r="AE76"/>
  <c r="R76"/>
  <c r="M76"/>
  <c r="P76"/>
  <c r="AP76"/>
  <c r="T76"/>
  <c r="AA76"/>
  <c r="L76"/>
  <c r="U76"/>
  <c r="X76"/>
  <c r="AG76"/>
  <c r="AF76"/>
  <c r="Y76"/>
  <c r="AB76"/>
  <c r="AI76"/>
  <c r="S76"/>
  <c r="Q76"/>
  <c r="O76"/>
  <c r="AN76"/>
  <c r="AK76"/>
  <c r="AL76"/>
  <c r="V76"/>
  <c r="Z76"/>
  <c r="W76"/>
  <c r="AD76"/>
  <c r="AC76"/>
  <c r="AH76"/>
  <c r="AQ79"/>
  <c r="AR79"/>
  <c r="L79"/>
  <c r="AL79"/>
  <c r="AK79"/>
  <c r="AB79"/>
  <c r="N79"/>
  <c r="AJ79"/>
  <c r="AN79"/>
  <c r="P79"/>
  <c r="AC79"/>
  <c r="AE79"/>
  <c r="AG79"/>
  <c r="AH79"/>
  <c r="AD79"/>
  <c r="AA79"/>
  <c r="U79"/>
  <c r="AO79"/>
  <c r="AM79"/>
  <c r="AI79"/>
  <c r="O79"/>
  <c r="W79"/>
  <c r="M79"/>
  <c r="T79"/>
  <c r="S79"/>
  <c r="AP79"/>
  <c r="V79"/>
  <c r="Y79"/>
  <c r="Q79"/>
  <c r="AF79"/>
  <c r="X79"/>
  <c r="Z79"/>
  <c r="R79"/>
  <c r="AQ101"/>
  <c r="AR101"/>
  <c r="AJ101"/>
  <c r="N101"/>
  <c r="T101"/>
  <c r="X101"/>
  <c r="AO101"/>
  <c r="AP101"/>
  <c r="AK101"/>
  <c r="AI101"/>
  <c r="AE101"/>
  <c r="O101"/>
  <c r="AA101"/>
  <c r="P101"/>
  <c r="AH101"/>
  <c r="AD101"/>
  <c r="R101"/>
  <c r="AF101"/>
  <c r="V101"/>
  <c r="S101"/>
  <c r="AN101"/>
  <c r="AM101"/>
  <c r="Y101"/>
  <c r="Z101"/>
  <c r="M101"/>
  <c r="AB101"/>
  <c r="AG101"/>
  <c r="W101"/>
  <c r="Q101"/>
  <c r="AL101"/>
  <c r="L101"/>
  <c r="AC101"/>
  <c r="U101"/>
  <c r="AQ41"/>
  <c r="AR41"/>
  <c r="L41"/>
  <c r="AN41"/>
  <c r="Q41"/>
  <c r="AP41"/>
  <c r="P41"/>
  <c r="X41"/>
  <c r="AC41"/>
  <c r="AO41"/>
  <c r="AA41"/>
  <c r="AB41"/>
  <c r="N41"/>
  <c r="AL41"/>
  <c r="AF41"/>
  <c r="AJ41"/>
  <c r="AI41"/>
  <c r="AE41"/>
  <c r="AD41"/>
  <c r="T41"/>
  <c r="Y41"/>
  <c r="M41"/>
  <c r="AM41"/>
  <c r="AG41"/>
  <c r="V41"/>
  <c r="R41"/>
  <c r="Z41"/>
  <c r="AK41"/>
  <c r="AH41"/>
  <c r="S41"/>
  <c r="U41"/>
  <c r="O41"/>
  <c r="W41"/>
  <c r="AQ74"/>
  <c r="AR74"/>
  <c r="L74"/>
  <c r="AN74"/>
  <c r="AC74"/>
  <c r="AF74"/>
  <c r="AH74"/>
  <c r="S74"/>
  <c r="R74"/>
  <c r="AM74"/>
  <c r="AL74"/>
  <c r="O74"/>
  <c r="Y74"/>
  <c r="AA74"/>
  <c r="W74"/>
  <c r="Z74"/>
  <c r="AO74"/>
  <c r="AG74"/>
  <c r="AD74"/>
  <c r="AP74"/>
  <c r="AE74"/>
  <c r="Q74"/>
  <c r="M74"/>
  <c r="AB74"/>
  <c r="AJ74"/>
  <c r="AI74"/>
  <c r="U74"/>
  <c r="N74"/>
  <c r="P74"/>
  <c r="T74"/>
  <c r="AK74"/>
  <c r="X74"/>
  <c r="V74"/>
  <c r="AR106"/>
  <c r="AQ106"/>
  <c r="AO106"/>
  <c r="Z106"/>
  <c r="AC106"/>
  <c r="R106"/>
  <c r="AJ106"/>
  <c r="AG106"/>
  <c r="AB106"/>
  <c r="AE106"/>
  <c r="O106"/>
  <c r="L106"/>
  <c r="T106"/>
  <c r="AD106"/>
  <c r="AF106"/>
  <c r="M106"/>
  <c r="AK106"/>
  <c r="AN106"/>
  <c r="AI106"/>
  <c r="X106"/>
  <c r="P106"/>
  <c r="N106"/>
  <c r="V106"/>
  <c r="Q106"/>
  <c r="AP106"/>
  <c r="AM106"/>
  <c r="AL106"/>
  <c r="W106"/>
  <c r="AA106"/>
  <c r="S106"/>
  <c r="U106"/>
  <c r="AH106"/>
  <c r="Y106"/>
  <c r="AQ69"/>
  <c r="AR69"/>
  <c r="L69"/>
  <c r="AG69"/>
  <c r="AD69"/>
  <c r="V69"/>
  <c r="X69"/>
  <c r="S69"/>
  <c r="AL69"/>
  <c r="AH69"/>
  <c r="AP69"/>
  <c r="AM69"/>
  <c r="AF69"/>
  <c r="W69"/>
  <c r="R69"/>
  <c r="AB69"/>
  <c r="AI69"/>
  <c r="AK69"/>
  <c r="AN69"/>
  <c r="AC69"/>
  <c r="P69"/>
  <c r="AO69"/>
  <c r="Y69"/>
  <c r="AE69"/>
  <c r="T69"/>
  <c r="AA69"/>
  <c r="Q69"/>
  <c r="M69"/>
  <c r="U69"/>
  <c r="O69"/>
  <c r="Z69"/>
  <c r="N69"/>
  <c r="AJ69"/>
  <c r="AQ64"/>
  <c r="AR64"/>
  <c r="AM64"/>
  <c r="AE64"/>
  <c r="AD64"/>
  <c r="V64"/>
  <c r="AA64"/>
  <c r="X64"/>
  <c r="S64"/>
  <c r="AG64"/>
  <c r="AL64"/>
  <c r="AB64"/>
  <c r="O64"/>
  <c r="AK64"/>
  <c r="P64"/>
  <c r="L64"/>
  <c r="U64"/>
  <c r="AH64"/>
  <c r="Q64"/>
  <c r="AI64"/>
  <c r="Y64"/>
  <c r="R64"/>
  <c r="AJ64"/>
  <c r="AO64"/>
  <c r="AP64"/>
  <c r="M64"/>
  <c r="N64"/>
  <c r="T64"/>
  <c r="AF64"/>
  <c r="AN64"/>
  <c r="W64"/>
  <c r="Z64"/>
  <c r="AC64"/>
  <c r="AQ97"/>
  <c r="AR97"/>
  <c r="AE97"/>
  <c r="AA97"/>
  <c r="X97"/>
  <c r="AD97"/>
  <c r="AP97"/>
  <c r="AN97"/>
  <c r="AF97"/>
  <c r="L97"/>
  <c r="Z97"/>
  <c r="AL97"/>
  <c r="AK97"/>
  <c r="M97"/>
  <c r="T97"/>
  <c r="V97"/>
  <c r="Q97"/>
  <c r="W97"/>
  <c r="AO97"/>
  <c r="AH97"/>
  <c r="AI97"/>
  <c r="AJ97"/>
  <c r="AM97"/>
  <c r="N97"/>
  <c r="U97"/>
  <c r="R97"/>
  <c r="Y97"/>
  <c r="AB97"/>
  <c r="O97"/>
  <c r="S97"/>
  <c r="AG97"/>
  <c r="P97"/>
  <c r="AC97"/>
  <c r="AQ63"/>
  <c r="AR63"/>
  <c r="L63"/>
  <c r="AP63"/>
  <c r="AL63"/>
  <c r="AN63"/>
  <c r="AG63"/>
  <c r="T63"/>
  <c r="M63"/>
  <c r="S63"/>
  <c r="P63"/>
  <c r="AC63"/>
  <c r="Z63"/>
  <c r="AJ63"/>
  <c r="AM63"/>
  <c r="X63"/>
  <c r="AE63"/>
  <c r="AK63"/>
  <c r="R63"/>
  <c r="AB63"/>
  <c r="U63"/>
  <c r="N63"/>
  <c r="AO63"/>
  <c r="AI63"/>
  <c r="Y63"/>
  <c r="AF63"/>
  <c r="AD63"/>
  <c r="AA63"/>
  <c r="Q63"/>
  <c r="V63"/>
  <c r="O63"/>
  <c r="W63"/>
  <c r="AH63"/>
  <c r="AR61"/>
  <c r="AQ61"/>
  <c r="V61"/>
  <c r="AD61"/>
  <c r="X61"/>
  <c r="W61"/>
  <c r="AG61"/>
  <c r="AI61"/>
  <c r="AH61"/>
  <c r="L61"/>
  <c r="AO61"/>
  <c r="AN61"/>
  <c r="AJ61"/>
  <c r="AL61"/>
  <c r="N61"/>
  <c r="S61"/>
  <c r="R61"/>
  <c r="M61"/>
  <c r="Z61"/>
  <c r="T61"/>
  <c r="AM61"/>
  <c r="AC61"/>
  <c r="AK61"/>
  <c r="AA61"/>
  <c r="Y61"/>
  <c r="AE61"/>
  <c r="AB61"/>
  <c r="AP61"/>
  <c r="Q61"/>
  <c r="P61"/>
  <c r="O61"/>
  <c r="AF61"/>
  <c r="U61"/>
  <c r="AR38"/>
  <c r="AQ38"/>
  <c r="L38"/>
  <c r="AI38"/>
  <c r="Y38"/>
  <c r="AL38"/>
  <c r="AN38"/>
  <c r="O38"/>
  <c r="W38"/>
  <c r="AH38"/>
  <c r="Q38"/>
  <c r="S38"/>
  <c r="M38"/>
  <c r="AP38"/>
  <c r="AC38"/>
  <c r="AF38"/>
  <c r="R38"/>
  <c r="N38"/>
  <c r="Z38"/>
  <c r="P38"/>
  <c r="AJ38"/>
  <c r="AE38"/>
  <c r="AG38"/>
  <c r="AD38"/>
  <c r="AA38"/>
  <c r="AO38"/>
  <c r="AK38"/>
  <c r="AM38"/>
  <c r="V38"/>
  <c r="AB38"/>
  <c r="T38"/>
  <c r="X38"/>
  <c r="U38"/>
  <c r="AQ70"/>
  <c r="AR70"/>
  <c r="L70"/>
  <c r="AP70"/>
  <c r="AK70"/>
  <c r="AM70"/>
  <c r="AH70"/>
  <c r="V70"/>
  <c r="AI70"/>
  <c r="Q70"/>
  <c r="U70"/>
  <c r="AO70"/>
  <c r="AD70"/>
  <c r="AA70"/>
  <c r="AE70"/>
  <c r="AG70"/>
  <c r="R70"/>
  <c r="AB70"/>
  <c r="AL70"/>
  <c r="T70"/>
  <c r="AN70"/>
  <c r="Y70"/>
  <c r="AJ70"/>
  <c r="O70"/>
  <c r="W70"/>
  <c r="S70"/>
  <c r="M70"/>
  <c r="Z70"/>
  <c r="AC70"/>
  <c r="X70"/>
  <c r="AF70"/>
  <c r="P70"/>
  <c r="N70"/>
  <c r="AR103"/>
  <c r="AQ103"/>
  <c r="L103"/>
  <c r="R103"/>
  <c r="X103"/>
  <c r="W103"/>
  <c r="T103"/>
  <c r="AK103"/>
  <c r="AI103"/>
  <c r="AB103"/>
  <c r="N103"/>
  <c r="O103"/>
  <c r="AA103"/>
  <c r="M103"/>
  <c r="AG103"/>
  <c r="AM103"/>
  <c r="AL103"/>
  <c r="AJ103"/>
  <c r="AD103"/>
  <c r="V103"/>
  <c r="S103"/>
  <c r="AC103"/>
  <c r="AF103"/>
  <c r="Y103"/>
  <c r="U103"/>
  <c r="Z103"/>
  <c r="AP103"/>
  <c r="P103"/>
  <c r="AO103"/>
  <c r="AE103"/>
  <c r="AN103"/>
  <c r="Q103"/>
  <c r="AH103"/>
  <c r="AQ94"/>
  <c r="AR94"/>
  <c r="AN94"/>
  <c r="AM94"/>
  <c r="Z94"/>
  <c r="U94"/>
  <c r="AF94"/>
  <c r="Y94"/>
  <c r="AJ94"/>
  <c r="AE94"/>
  <c r="P94"/>
  <c r="AD94"/>
  <c r="AL94"/>
  <c r="M94"/>
  <c r="AI94"/>
  <c r="Q94"/>
  <c r="AC94"/>
  <c r="V94"/>
  <c r="AG94"/>
  <c r="T94"/>
  <c r="AB94"/>
  <c r="W94"/>
  <c r="AA94"/>
  <c r="O94"/>
  <c r="L94"/>
  <c r="R94"/>
  <c r="AH94"/>
  <c r="AO94"/>
  <c r="N94"/>
  <c r="AP94"/>
  <c r="AK94"/>
  <c r="X94"/>
  <c r="S94"/>
  <c r="AQ60"/>
  <c r="AR60"/>
  <c r="L60"/>
  <c r="P60"/>
  <c r="AA60"/>
  <c r="AH60"/>
  <c r="AB60"/>
  <c r="U60"/>
  <c r="T60"/>
  <c r="Q60"/>
  <c r="AO60"/>
  <c r="AP60"/>
  <c r="AM60"/>
  <c r="AL60"/>
  <c r="O60"/>
  <c r="Y60"/>
  <c r="AC60"/>
  <c r="W60"/>
  <c r="V60"/>
  <c r="AK60"/>
  <c r="AJ60"/>
  <c r="AG60"/>
  <c r="AD60"/>
  <c r="S60"/>
  <c r="M60"/>
  <c r="AN60"/>
  <c r="AE60"/>
  <c r="AF60"/>
  <c r="X60"/>
  <c r="AI60"/>
  <c r="N60"/>
  <c r="R60"/>
  <c r="Z60"/>
  <c r="AQ59"/>
  <c r="AR59"/>
  <c r="L59"/>
  <c r="AK59"/>
  <c r="AM59"/>
  <c r="AL59"/>
  <c r="AD59"/>
  <c r="AH59"/>
  <c r="N59"/>
  <c r="AJ59"/>
  <c r="W59"/>
  <c r="M59"/>
  <c r="AG59"/>
  <c r="Y59"/>
  <c r="AC59"/>
  <c r="AE59"/>
  <c r="O59"/>
  <c r="X59"/>
  <c r="AP59"/>
  <c r="AN59"/>
  <c r="AI59"/>
  <c r="Q59"/>
  <c r="V59"/>
  <c r="AB59"/>
  <c r="AF59"/>
  <c r="T59"/>
  <c r="S59"/>
  <c r="U59"/>
  <c r="AO59"/>
  <c r="Z59"/>
  <c r="R59"/>
  <c r="AA59"/>
  <c r="P59"/>
  <c r="AQ92"/>
  <c r="AR92"/>
  <c r="L92"/>
  <c r="AJ92"/>
  <c r="Q92"/>
  <c r="T92"/>
  <c r="AA92"/>
  <c r="N92"/>
  <c r="AO92"/>
  <c r="AC92"/>
  <c r="AG92"/>
  <c r="S92"/>
  <c r="AE92"/>
  <c r="M92"/>
  <c r="X92"/>
  <c r="AP92"/>
  <c r="AN92"/>
  <c r="AD92"/>
  <c r="AH92"/>
  <c r="AM92"/>
  <c r="AI92"/>
  <c r="P92"/>
  <c r="AF92"/>
  <c r="V92"/>
  <c r="AB92"/>
  <c r="AK92"/>
  <c r="AL92"/>
  <c r="Y92"/>
  <c r="U92"/>
  <c r="Z92"/>
  <c r="W92"/>
  <c r="R92"/>
  <c r="O92"/>
  <c r="AC150" i="3"/>
  <c r="AC146"/>
  <c r="AC138"/>
  <c r="AC139" s="1"/>
  <c r="AC142"/>
  <c r="R138"/>
  <c r="R142"/>
  <c r="R150"/>
  <c r="R146"/>
  <c r="T142"/>
  <c r="T146"/>
  <c r="T150"/>
  <c r="T138"/>
  <c r="AA150"/>
  <c r="AA138"/>
  <c r="AA146"/>
  <c r="AA142"/>
  <c r="U146"/>
  <c r="U150"/>
  <c r="U138"/>
  <c r="U142"/>
  <c r="S146"/>
  <c r="S138"/>
  <c r="S142"/>
  <c r="S150"/>
  <c r="F6" i="6"/>
  <c r="I6"/>
  <c r="H6"/>
  <c r="J7"/>
  <c r="F7"/>
  <c r="G7"/>
  <c r="F8"/>
  <c r="J8"/>
  <c r="H8"/>
  <c r="I5"/>
  <c r="G5"/>
  <c r="F5"/>
  <c r="E17" i="3"/>
  <c r="DU7"/>
  <c r="DT7"/>
  <c r="B17"/>
  <c r="I19" i="27" l="1"/>
  <c r="I90"/>
  <c r="J90" s="1"/>
  <c r="I69"/>
  <c r="J69" s="1"/>
  <c r="I89"/>
  <c r="J89" s="1"/>
  <c r="I31"/>
  <c r="J31" s="1"/>
  <c r="I42"/>
  <c r="J42" s="1"/>
  <c r="I99"/>
  <c r="J99" s="1"/>
  <c r="I96"/>
  <c r="I86"/>
  <c r="I50"/>
  <c r="J50" s="1"/>
  <c r="I43"/>
  <c r="J43" s="1"/>
  <c r="I48"/>
  <c r="J48" s="1"/>
  <c r="I49"/>
  <c r="J49" s="1"/>
  <c r="I21"/>
  <c r="J21" s="1"/>
  <c r="I23"/>
  <c r="J23" s="1"/>
  <c r="I87"/>
  <c r="J87" s="1"/>
  <c r="I75"/>
  <c r="J75" s="1"/>
  <c r="I100"/>
  <c r="J100" s="1"/>
  <c r="I105"/>
  <c r="J105" s="1"/>
  <c r="I97"/>
  <c r="J97" s="1"/>
  <c r="I93"/>
  <c r="J93" s="1"/>
  <c r="I44"/>
  <c r="J44" s="1"/>
  <c r="I85"/>
  <c r="J85" s="1"/>
  <c r="I53"/>
  <c r="J53" s="1"/>
  <c r="I80"/>
  <c r="J80" s="1"/>
  <c r="I30"/>
  <c r="J30" s="1"/>
  <c r="I57"/>
  <c r="I34"/>
  <c r="J34" s="1"/>
  <c r="I67"/>
  <c r="J67" s="1"/>
  <c r="I37"/>
  <c r="J37" s="1"/>
  <c r="I55"/>
  <c r="J55" s="1"/>
  <c r="I32"/>
  <c r="J32" s="1"/>
  <c r="I51"/>
  <c r="J51" s="1"/>
  <c r="I77"/>
  <c r="J77" s="1"/>
  <c r="I45"/>
  <c r="J45" s="1"/>
  <c r="I79"/>
  <c r="J79" s="1"/>
  <c r="I56"/>
  <c r="J56" s="1"/>
  <c r="I82"/>
  <c r="J82" s="1"/>
  <c r="I36"/>
  <c r="J36" s="1"/>
  <c r="I38"/>
  <c r="J38" s="1"/>
  <c r="I65"/>
  <c r="J65" s="1"/>
  <c r="I35"/>
  <c r="J35" s="1"/>
  <c r="I64"/>
  <c r="J64" s="1"/>
  <c r="I84"/>
  <c r="J84" s="1"/>
  <c r="I41"/>
  <c r="J41" s="1"/>
  <c r="I78"/>
  <c r="J78" s="1"/>
  <c r="I22"/>
  <c r="J22" s="1"/>
  <c r="I95"/>
  <c r="J95" s="1"/>
  <c r="I62"/>
  <c r="J62" s="1"/>
  <c r="I91"/>
  <c r="J91" s="1"/>
  <c r="I27"/>
  <c r="J27" s="1"/>
  <c r="I33"/>
  <c r="J33" s="1"/>
  <c r="I58"/>
  <c r="J58" s="1"/>
  <c r="I94"/>
  <c r="J94" s="1"/>
  <c r="I74"/>
  <c r="J74" s="1"/>
  <c r="I25"/>
  <c r="J25" s="1"/>
  <c r="I83"/>
  <c r="J83" s="1"/>
  <c r="I63"/>
  <c r="J63" s="1"/>
  <c r="I28"/>
  <c r="J28" s="1"/>
  <c r="I24"/>
  <c r="J24" s="1"/>
  <c r="I70"/>
  <c r="J70" s="1"/>
  <c r="I73"/>
  <c r="J73" s="1"/>
  <c r="I40"/>
  <c r="I98"/>
  <c r="J98" s="1"/>
  <c r="I52"/>
  <c r="J52" s="1"/>
  <c r="I54"/>
  <c r="J54" s="1"/>
  <c r="I76"/>
  <c r="J76" s="1"/>
  <c r="I61"/>
  <c r="J61" s="1"/>
  <c r="I29"/>
  <c r="J29" s="1"/>
  <c r="I92"/>
  <c r="J92" s="1"/>
  <c r="I59"/>
  <c r="J59" s="1"/>
  <c r="I88"/>
  <c r="J88" s="1"/>
  <c r="I60"/>
  <c r="J60" s="1"/>
  <c r="I71"/>
  <c r="J71" s="1"/>
  <c r="I66"/>
  <c r="J66" s="1"/>
  <c r="I26"/>
  <c r="J26" s="1"/>
  <c r="I81"/>
  <c r="J81" s="1"/>
  <c r="I20"/>
  <c r="J20" s="1"/>
  <c r="I68"/>
  <c r="J68" s="1"/>
  <c r="I47"/>
  <c r="J47" s="1"/>
  <c r="J72"/>
  <c r="L5" i="6"/>
  <c r="DX59" i="3"/>
  <c r="DX51"/>
  <c r="DX19"/>
  <c r="DX68"/>
  <c r="DX60"/>
  <c r="DX52"/>
  <c r="DX44"/>
  <c r="DX36"/>
  <c r="DX28"/>
  <c r="DX20"/>
  <c r="DX69"/>
  <c r="DX61"/>
  <c r="DX53"/>
  <c r="DX45"/>
  <c r="DX37"/>
  <c r="DX29"/>
  <c r="DX21"/>
  <c r="DX35"/>
  <c r="DX46"/>
  <c r="DX63"/>
  <c r="DX55"/>
  <c r="DX47"/>
  <c r="DX23"/>
  <c r="DX64"/>
  <c r="DX48"/>
  <c r="DX40"/>
  <c r="DX32"/>
  <c r="DX24"/>
  <c r="DX43"/>
  <c r="DX38"/>
  <c r="DX17"/>
  <c r="DX31"/>
  <c r="DX65"/>
  <c r="DX57"/>
  <c r="DX49"/>
  <c r="DX41"/>
  <c r="DX33"/>
  <c r="DX25"/>
  <c r="DX67"/>
  <c r="DX27"/>
  <c r="DX70"/>
  <c r="DX62"/>
  <c r="DX54"/>
  <c r="DX30"/>
  <c r="DX22"/>
  <c r="DX66"/>
  <c r="DX58"/>
  <c r="DX50"/>
  <c r="DX42"/>
  <c r="DX34"/>
  <c r="DX26"/>
  <c r="DX18"/>
  <c r="DT18" i="27"/>
  <c r="J102"/>
  <c r="J19"/>
  <c r="J40"/>
  <c r="J107"/>
  <c r="J104"/>
  <c r="J103"/>
  <c r="J101"/>
  <c r="J46"/>
  <c r="J39"/>
  <c r="J106"/>
  <c r="CM142"/>
  <c r="CM144" s="1"/>
  <c r="CP138"/>
  <c r="CP140" s="1"/>
  <c r="CP146"/>
  <c r="CP148" s="1"/>
  <c r="CQ142"/>
  <c r="CQ144" s="1"/>
  <c r="CN138"/>
  <c r="CN140" s="1"/>
  <c r="CO146"/>
  <c r="CO148" s="1"/>
  <c r="CN146"/>
  <c r="CN148" s="1"/>
  <c r="CP142"/>
  <c r="CP144" s="1"/>
  <c r="CS138"/>
  <c r="CS140" s="1"/>
  <c r="CR150"/>
  <c r="CR152" s="1"/>
  <c r="CP150"/>
  <c r="CP152" s="1"/>
  <c r="CN150"/>
  <c r="CN152" s="1"/>
  <c r="CM138"/>
  <c r="CM140" s="1"/>
  <c r="CM146"/>
  <c r="CM148" s="1"/>
  <c r="CQ146"/>
  <c r="CO142"/>
  <c r="CO144" s="1"/>
  <c r="CR138"/>
  <c r="CR140" s="1"/>
  <c r="CN142"/>
  <c r="CN144" s="1"/>
  <c r="CM150"/>
  <c r="CM152" s="1"/>
  <c r="CS146"/>
  <c r="CS148" s="1"/>
  <c r="CS142"/>
  <c r="CS144" s="1"/>
  <c r="CQ138"/>
  <c r="CQ140" s="1"/>
  <c r="CO150"/>
  <c r="CO152" s="1"/>
  <c r="CR146"/>
  <c r="DT109"/>
  <c r="CS150"/>
  <c r="CS152" s="1"/>
  <c r="CQ150"/>
  <c r="CQ152" s="1"/>
  <c r="CO138"/>
  <c r="CR142"/>
  <c r="CR144" s="1"/>
  <c r="BT146"/>
  <c r="BT148" s="1"/>
  <c r="CG138"/>
  <c r="CG140" s="1"/>
  <c r="BN146"/>
  <c r="BN148" s="1"/>
  <c r="DA142"/>
  <c r="DA144" s="1"/>
  <c r="BT138"/>
  <c r="BT140" s="1"/>
  <c r="CY142"/>
  <c r="CY144" s="1"/>
  <c r="CA138"/>
  <c r="CA140" s="1"/>
  <c r="DA138"/>
  <c r="DA140" s="1"/>
  <c r="CY146"/>
  <c r="CY148" s="1"/>
  <c r="CG142"/>
  <c r="CG144" s="1"/>
  <c r="DA146"/>
  <c r="DA148" s="1"/>
  <c r="CA150"/>
  <c r="CA152" s="1"/>
  <c r="CG146"/>
  <c r="CG148" s="1"/>
  <c r="CZ150"/>
  <c r="CZ152" s="1"/>
  <c r="BN138"/>
  <c r="DA150"/>
  <c r="DA152" s="1"/>
  <c r="CY150"/>
  <c r="CY152" s="1"/>
  <c r="BN150"/>
  <c r="BN152" s="1"/>
  <c r="CA142"/>
  <c r="CA144" s="1"/>
  <c r="CZ142"/>
  <c r="CZ144" s="1"/>
  <c r="BT150"/>
  <c r="BT152" s="1"/>
  <c r="BN142"/>
  <c r="BN144" s="1"/>
  <c r="CY138"/>
  <c r="CA146"/>
  <c r="CA148" s="1"/>
  <c r="CZ146"/>
  <c r="CZ148" s="1"/>
  <c r="CZ138"/>
  <c r="CG150"/>
  <c r="CG152" s="1"/>
  <c r="BT142"/>
  <c r="BT144" s="1"/>
  <c r="BZ138"/>
  <c r="BZ140" s="1"/>
  <c r="BZ142"/>
  <c r="BZ144" s="1"/>
  <c r="BR142"/>
  <c r="BR144" s="1"/>
  <c r="BY150"/>
  <c r="BY152" s="1"/>
  <c r="BQ146"/>
  <c r="BQ148" s="1"/>
  <c r="BX142"/>
  <c r="BX144" s="1"/>
  <c r="BR138"/>
  <c r="BR140" s="1"/>
  <c r="BX138"/>
  <c r="BQ150"/>
  <c r="BQ152" s="1"/>
  <c r="BZ146"/>
  <c r="BZ148" s="1"/>
  <c r="BF146"/>
  <c r="BF148" s="1"/>
  <c r="BF142"/>
  <c r="BF144" s="1"/>
  <c r="BF150"/>
  <c r="BF152" s="1"/>
  <c r="BF138"/>
  <c r="N142"/>
  <c r="N144" s="1"/>
  <c r="N150"/>
  <c r="N152" s="1"/>
  <c r="N138"/>
  <c r="N146"/>
  <c r="N148" s="1"/>
  <c r="AD150"/>
  <c r="AD152" s="1"/>
  <c r="AD142"/>
  <c r="AD144" s="1"/>
  <c r="AD138"/>
  <c r="AD146"/>
  <c r="AD148" s="1"/>
  <c r="AW146"/>
  <c r="AW148" s="1"/>
  <c r="AW150"/>
  <c r="AW152" s="1"/>
  <c r="AW138"/>
  <c r="AW142"/>
  <c r="AW144" s="1"/>
  <c r="AY146"/>
  <c r="AY148" s="1"/>
  <c r="AY150"/>
  <c r="AY152" s="1"/>
  <c r="AY142"/>
  <c r="AY144" s="1"/>
  <c r="AY138"/>
  <c r="AP150"/>
  <c r="AP152" s="1"/>
  <c r="AP138"/>
  <c r="AP142"/>
  <c r="AP144" s="1"/>
  <c r="AP146"/>
  <c r="AP148" s="1"/>
  <c r="AM146"/>
  <c r="AM148" s="1"/>
  <c r="AM138"/>
  <c r="AM150"/>
  <c r="AM152" s="1"/>
  <c r="AM142"/>
  <c r="AM144" s="1"/>
  <c r="BP138"/>
  <c r="BP140" s="1"/>
  <c r="BP146"/>
  <c r="BP148" s="1"/>
  <c r="BP150"/>
  <c r="BP152" s="1"/>
  <c r="BP142"/>
  <c r="BP144" s="1"/>
  <c r="BH150"/>
  <c r="BH152" s="1"/>
  <c r="BH138"/>
  <c r="BH140" s="1"/>
  <c r="BH146"/>
  <c r="BH148" s="1"/>
  <c r="BH142"/>
  <c r="BH144" s="1"/>
  <c r="AV138"/>
  <c r="AV150"/>
  <c r="AV152" s="1"/>
  <c r="AV142"/>
  <c r="AV144" s="1"/>
  <c r="AV146"/>
  <c r="AV148" s="1"/>
  <c r="BG142"/>
  <c r="BG144" s="1"/>
  <c r="BG138"/>
  <c r="BG146"/>
  <c r="BG148" s="1"/>
  <c r="BG150"/>
  <c r="BG152" s="1"/>
  <c r="BY146"/>
  <c r="BY148" s="1"/>
  <c r="BQ142"/>
  <c r="BQ144" s="1"/>
  <c r="BY142"/>
  <c r="BY144" s="1"/>
  <c r="BZ150"/>
  <c r="BZ152" s="1"/>
  <c r="BQ138"/>
  <c r="AE142"/>
  <c r="AE144" s="1"/>
  <c r="AE150"/>
  <c r="AE152" s="1"/>
  <c r="AE138"/>
  <c r="AE140" s="1"/>
  <c r="AE146"/>
  <c r="AE148" s="1"/>
  <c r="AO150"/>
  <c r="AO152" s="1"/>
  <c r="AO142"/>
  <c r="AO144" s="1"/>
  <c r="AO146"/>
  <c r="AO148" s="1"/>
  <c r="AO138"/>
  <c r="AX138"/>
  <c r="AX142"/>
  <c r="AX144" s="1"/>
  <c r="AX146"/>
  <c r="AX148" s="1"/>
  <c r="AX150"/>
  <c r="AX152" s="1"/>
  <c r="AC146"/>
  <c r="AC148" s="1"/>
  <c r="AC142"/>
  <c r="AC144" s="1"/>
  <c r="AC150"/>
  <c r="AC152" s="1"/>
  <c r="AC138"/>
  <c r="AN146"/>
  <c r="AN148" s="1"/>
  <c r="AN150"/>
  <c r="AN152" s="1"/>
  <c r="AN138"/>
  <c r="AN142"/>
  <c r="AN144" s="1"/>
  <c r="U146"/>
  <c r="U148" s="1"/>
  <c r="U142"/>
  <c r="U144" s="1"/>
  <c r="U150"/>
  <c r="U152" s="1"/>
  <c r="U138"/>
  <c r="U140" s="1"/>
  <c r="BX150"/>
  <c r="BX152" s="1"/>
  <c r="BR150"/>
  <c r="BR152" s="1"/>
  <c r="O142"/>
  <c r="O144" s="1"/>
  <c r="O146"/>
  <c r="O148" s="1"/>
  <c r="O150"/>
  <c r="O152" s="1"/>
  <c r="O138"/>
  <c r="M150"/>
  <c r="M152" s="1"/>
  <c r="M142"/>
  <c r="M144" s="1"/>
  <c r="M138"/>
  <c r="M146"/>
  <c r="M148" s="1"/>
  <c r="BE146"/>
  <c r="BE148" s="1"/>
  <c r="BE150"/>
  <c r="BE152" s="1"/>
  <c r="BE142"/>
  <c r="BE144" s="1"/>
  <c r="BE138"/>
  <c r="BE140" s="1"/>
  <c r="AL146"/>
  <c r="AL148" s="1"/>
  <c r="AL142"/>
  <c r="AL144" s="1"/>
  <c r="AL150"/>
  <c r="AL152" s="1"/>
  <c r="AL138"/>
  <c r="BO142"/>
  <c r="BO144" s="1"/>
  <c r="BO138"/>
  <c r="BO150"/>
  <c r="BO152" s="1"/>
  <c r="BO146"/>
  <c r="BO148" s="1"/>
  <c r="AU142"/>
  <c r="AU144" s="1"/>
  <c r="AU138"/>
  <c r="AU146"/>
  <c r="AU148" s="1"/>
  <c r="AU150"/>
  <c r="AU152" s="1"/>
  <c r="BY138"/>
  <c r="BY140" s="1"/>
  <c r="BX146"/>
  <c r="BX148" s="1"/>
  <c r="BR146"/>
  <c r="BR148" s="1"/>
  <c r="X150"/>
  <c r="X152" s="1"/>
  <c r="X142"/>
  <c r="X144" s="1"/>
  <c r="X146"/>
  <c r="X148" s="1"/>
  <c r="X138"/>
  <c r="X140" s="1"/>
  <c r="BM138"/>
  <c r="BM150"/>
  <c r="BM152" s="1"/>
  <c r="BM142"/>
  <c r="BM144" s="1"/>
  <c r="BM146"/>
  <c r="BM148" s="1"/>
  <c r="T142"/>
  <c r="T144" s="1"/>
  <c r="T146"/>
  <c r="T148" s="1"/>
  <c r="T150"/>
  <c r="T152" s="1"/>
  <c r="T138"/>
  <c r="BD150"/>
  <c r="BD152" s="1"/>
  <c r="BD142"/>
  <c r="BD144" s="1"/>
  <c r="BD138"/>
  <c r="BD146"/>
  <c r="BD148" s="1"/>
  <c r="AG138"/>
  <c r="AG146"/>
  <c r="AG148" s="1"/>
  <c r="AG142"/>
  <c r="AG144" s="1"/>
  <c r="AG150"/>
  <c r="AG152" s="1"/>
  <c r="AF138"/>
  <c r="AF142"/>
  <c r="AF144" s="1"/>
  <c r="AF150"/>
  <c r="AF152" s="1"/>
  <c r="AF146"/>
  <c r="AF148" s="1"/>
  <c r="V146"/>
  <c r="V148" s="1"/>
  <c r="V150"/>
  <c r="V152" s="1"/>
  <c r="V138"/>
  <c r="V142"/>
  <c r="V144" s="1"/>
  <c r="W146"/>
  <c r="W148" s="1"/>
  <c r="W150"/>
  <c r="W152" s="1"/>
  <c r="W142"/>
  <c r="W144" s="1"/>
  <c r="W138"/>
  <c r="AA151" i="3"/>
  <c r="AA152" s="1"/>
  <c r="S139"/>
  <c r="S140" s="1"/>
  <c r="AA139"/>
  <c r="AA140" s="1"/>
  <c r="R143"/>
  <c r="R144" s="1"/>
  <c r="S143"/>
  <c r="S144" s="1"/>
  <c r="AA147"/>
  <c r="AA148" s="1"/>
  <c r="R151"/>
  <c r="R152" s="1"/>
  <c r="S147"/>
  <c r="S148" s="1"/>
  <c r="R147"/>
  <c r="R148" s="1"/>
  <c r="AC151"/>
  <c r="AC152" s="1"/>
  <c r="U151"/>
  <c r="U152" s="1"/>
  <c r="T147"/>
  <c r="T148" s="1"/>
  <c r="AC147"/>
  <c r="AC148" s="1"/>
  <c r="S151"/>
  <c r="S152" s="1"/>
  <c r="U147"/>
  <c r="U148" s="1"/>
  <c r="U139"/>
  <c r="U140" s="1"/>
  <c r="T151"/>
  <c r="T152" s="1"/>
  <c r="R139"/>
  <c r="R140" s="1"/>
  <c r="AA143"/>
  <c r="AA144" s="1"/>
  <c r="T143"/>
  <c r="T144" s="1"/>
  <c r="U143"/>
  <c r="U144" s="1"/>
  <c r="T139"/>
  <c r="T140" s="1"/>
  <c r="AC143"/>
  <c r="AC144" s="1"/>
  <c r="CI146" i="27"/>
  <c r="CI148" s="1"/>
  <c r="CI138"/>
  <c r="CI140" s="1"/>
  <c r="CI150"/>
  <c r="CI142"/>
  <c r="CI144" s="1"/>
  <c r="CB142"/>
  <c r="CB144" s="1"/>
  <c r="CB150"/>
  <c r="CB152" s="1"/>
  <c r="CB146"/>
  <c r="CB148" s="1"/>
  <c r="CB138"/>
  <c r="CC150"/>
  <c r="CC152" s="1"/>
  <c r="CC142"/>
  <c r="CC144" s="1"/>
  <c r="CC146"/>
  <c r="CC138"/>
  <c r="CC140" s="1"/>
  <c r="CK142"/>
  <c r="CK144" s="1"/>
  <c r="CK138"/>
  <c r="CK150"/>
  <c r="CK152" s="1"/>
  <c r="CK146"/>
  <c r="CK148" s="1"/>
  <c r="CJ142"/>
  <c r="CJ144" s="1"/>
  <c r="CJ138"/>
  <c r="CJ150"/>
  <c r="CJ152" s="1"/>
  <c r="CJ146"/>
  <c r="CJ148" s="1"/>
  <c r="T154" i="3"/>
  <c r="R154"/>
  <c r="U154"/>
  <c r="AC154"/>
  <c r="S154"/>
  <c r="AC140"/>
  <c r="AA154"/>
  <c r="J9" i="6"/>
  <c r="G9"/>
  <c r="U8" i="27" s="1"/>
  <c r="U155" s="1"/>
  <c r="H9" i="6"/>
  <c r="I9"/>
  <c r="DS7" i="3" s="1"/>
  <c r="F9" i="6"/>
  <c r="AI14" i="3"/>
  <c r="AI12"/>
  <c r="AI10"/>
  <c r="AI8"/>
  <c r="BK8"/>
  <c r="BK14"/>
  <c r="BK10"/>
  <c r="BK12"/>
  <c r="CL8"/>
  <c r="CL14"/>
  <c r="CL10"/>
  <c r="CL12"/>
  <c r="DS12"/>
  <c r="DS8"/>
  <c r="DS14"/>
  <c r="DS10"/>
  <c r="AP8"/>
  <c r="AP10"/>
  <c r="AP12"/>
  <c r="AP14"/>
  <c r="CB8"/>
  <c r="CB12"/>
  <c r="CB14"/>
  <c r="CB10"/>
  <c r="DR8"/>
  <c r="DR12"/>
  <c r="DR14"/>
  <c r="DR10"/>
  <c r="W10"/>
  <c r="W14"/>
  <c r="W12"/>
  <c r="W8"/>
  <c r="AV12"/>
  <c r="AV8"/>
  <c r="AV14"/>
  <c r="AV10"/>
  <c r="BX12"/>
  <c r="BX8"/>
  <c r="BX14"/>
  <c r="BX10"/>
  <c r="CQ12"/>
  <c r="CQ10"/>
  <c r="CQ8"/>
  <c r="CQ14"/>
  <c r="BC10"/>
  <c r="BC12"/>
  <c r="BC8"/>
  <c r="BC14"/>
  <c r="AB14"/>
  <c r="AB12"/>
  <c r="AB8"/>
  <c r="AB10"/>
  <c r="AJ8"/>
  <c r="AJ14"/>
  <c r="AJ10"/>
  <c r="AJ12"/>
  <c r="AR14"/>
  <c r="AR12"/>
  <c r="AR8"/>
  <c r="AR10"/>
  <c r="BB8"/>
  <c r="BB14"/>
  <c r="BB10"/>
  <c r="BB12"/>
  <c r="BL10"/>
  <c r="BL14"/>
  <c r="BL12"/>
  <c r="BL8"/>
  <c r="BU10"/>
  <c r="BU14"/>
  <c r="BU12"/>
  <c r="BU8"/>
  <c r="CD10"/>
  <c r="CD12"/>
  <c r="CD8"/>
  <c r="CD14"/>
  <c r="CN10"/>
  <c r="CN14"/>
  <c r="CN12"/>
  <c r="CN8"/>
  <c r="DA10"/>
  <c r="DA14"/>
  <c r="DA12"/>
  <c r="DA8"/>
  <c r="DL10"/>
  <c r="DL12"/>
  <c r="DL8"/>
  <c r="DL14"/>
  <c r="DT11"/>
  <c r="DT9"/>
  <c r="DT10"/>
  <c r="DT13"/>
  <c r="DT14"/>
  <c r="DT12"/>
  <c r="DT8"/>
  <c r="DT15"/>
  <c r="CZ12"/>
  <c r="CZ14"/>
  <c r="CZ10"/>
  <c r="CZ8"/>
  <c r="AZ14"/>
  <c r="AZ12"/>
  <c r="AZ10"/>
  <c r="AZ8"/>
  <c r="DJ8"/>
  <c r="DJ14"/>
  <c r="DJ10"/>
  <c r="DJ12"/>
  <c r="Y12"/>
  <c r="Y8"/>
  <c r="Y10"/>
  <c r="Y14"/>
  <c r="AG12"/>
  <c r="AG8"/>
  <c r="AG14"/>
  <c r="AG10"/>
  <c r="AO12"/>
  <c r="AO10"/>
  <c r="AO8"/>
  <c r="AO14"/>
  <c r="AY8"/>
  <c r="AY14"/>
  <c r="AY12"/>
  <c r="AY10"/>
  <c r="BH14"/>
  <c r="BH12"/>
  <c r="BH10"/>
  <c r="BH8"/>
  <c r="BQ14"/>
  <c r="BQ12"/>
  <c r="BQ10"/>
  <c r="BQ8"/>
  <c r="CA14"/>
  <c r="CA12"/>
  <c r="CA8"/>
  <c r="CA10"/>
  <c r="CJ14"/>
  <c r="CJ10"/>
  <c r="CJ12"/>
  <c r="CJ8"/>
  <c r="DI14"/>
  <c r="DI10"/>
  <c r="DI12"/>
  <c r="DI8"/>
  <c r="DQ14"/>
  <c r="DQ12"/>
  <c r="DQ8"/>
  <c r="DQ10"/>
  <c r="P10"/>
  <c r="P12"/>
  <c r="P8"/>
  <c r="P14"/>
  <c r="X12"/>
  <c r="X8"/>
  <c r="X14"/>
  <c r="X10"/>
  <c r="AF12"/>
  <c r="AF10"/>
  <c r="AF8"/>
  <c r="AF14"/>
  <c r="AN12"/>
  <c r="AN8"/>
  <c r="AN10"/>
  <c r="AN14"/>
  <c r="AX12"/>
  <c r="AX8"/>
  <c r="AX10"/>
  <c r="AX14"/>
  <c r="BG8"/>
  <c r="BG14"/>
  <c r="BG10"/>
  <c r="BG12"/>
  <c r="BP8"/>
  <c r="BP10"/>
  <c r="BP14"/>
  <c r="BP12"/>
  <c r="BY8"/>
  <c r="BY14"/>
  <c r="BY12"/>
  <c r="BY10"/>
  <c r="CI8"/>
  <c r="CI14"/>
  <c r="CI10"/>
  <c r="CI12"/>
  <c r="CR8"/>
  <c r="CR10"/>
  <c r="CR14"/>
  <c r="CR12"/>
  <c r="DH8"/>
  <c r="DH14"/>
  <c r="DH12"/>
  <c r="DH10"/>
  <c r="DP8"/>
  <c r="DP14"/>
  <c r="DP10"/>
  <c r="DP12"/>
  <c r="Q12"/>
  <c r="Q14"/>
  <c r="Q10"/>
  <c r="Q8"/>
  <c r="AQ14"/>
  <c r="AQ8"/>
  <c r="AQ10"/>
  <c r="AQ12"/>
  <c r="BS8"/>
  <c r="BS10"/>
  <c r="BS12"/>
  <c r="BS14"/>
  <c r="DK8"/>
  <c r="DK10"/>
  <c r="DK12"/>
  <c r="DK14"/>
  <c r="Z8"/>
  <c r="Z14"/>
  <c r="Z10"/>
  <c r="Z12"/>
  <c r="BR12"/>
  <c r="BR8"/>
  <c r="BR14"/>
  <c r="BR10"/>
  <c r="AE10"/>
  <c r="AE12"/>
  <c r="AE8"/>
  <c r="AE14"/>
  <c r="BO12"/>
  <c r="BO8"/>
  <c r="BO10"/>
  <c r="BO14"/>
  <c r="DD12"/>
  <c r="DD8"/>
  <c r="DD10"/>
  <c r="DD14"/>
  <c r="V10"/>
  <c r="V14"/>
  <c r="V12"/>
  <c r="V8"/>
  <c r="AD10"/>
  <c r="AD8"/>
  <c r="AD12"/>
  <c r="AD14"/>
  <c r="AL8"/>
  <c r="AL10"/>
  <c r="AL14"/>
  <c r="AL12"/>
  <c r="AU10"/>
  <c r="AU12"/>
  <c r="AU8"/>
  <c r="AU14"/>
  <c r="BE12"/>
  <c r="BE8"/>
  <c r="BE10"/>
  <c r="BE14"/>
  <c r="BN12"/>
  <c r="BN8"/>
  <c r="BN14"/>
  <c r="BN10"/>
  <c r="BW12"/>
  <c r="BW10"/>
  <c r="BW8"/>
  <c r="BW14"/>
  <c r="CF12"/>
  <c r="CF8"/>
  <c r="CF10"/>
  <c r="CF14"/>
  <c r="CP12"/>
  <c r="CP8"/>
  <c r="CP14"/>
  <c r="CP10"/>
  <c r="DC12"/>
  <c r="DC10"/>
  <c r="DC8"/>
  <c r="DC14"/>
  <c r="DN12"/>
  <c r="DN8"/>
  <c r="DN10"/>
  <c r="DN14"/>
  <c r="AT10"/>
  <c r="AT8"/>
  <c r="AT14"/>
  <c r="AT12"/>
  <c r="BA12"/>
  <c r="BA8"/>
  <c r="BA14"/>
  <c r="BA10"/>
  <c r="CC14"/>
  <c r="CC8"/>
  <c r="CC10"/>
  <c r="CC12"/>
  <c r="AH8"/>
  <c r="AH14"/>
  <c r="AH10"/>
  <c r="AH12"/>
  <c r="BI8"/>
  <c r="BI12"/>
  <c r="BI14"/>
  <c r="BI10"/>
  <c r="CK14"/>
  <c r="CK12"/>
  <c r="CK8"/>
  <c r="CK10"/>
  <c r="AM10"/>
  <c r="AM12"/>
  <c r="AM14"/>
  <c r="AM8"/>
  <c r="BF12"/>
  <c r="BF10"/>
  <c r="BF8"/>
  <c r="BF14"/>
  <c r="CH12"/>
  <c r="CH8"/>
  <c r="CH14"/>
  <c r="CH10"/>
  <c r="DO12"/>
  <c r="DO8"/>
  <c r="DO14"/>
  <c r="DO10"/>
  <c r="AK10"/>
  <c r="AK8"/>
  <c r="AK12"/>
  <c r="AK14"/>
  <c r="AS14"/>
  <c r="AS10"/>
  <c r="AS12"/>
  <c r="AS8"/>
  <c r="BD10"/>
  <c r="BD12"/>
  <c r="BD14"/>
  <c r="BD8"/>
  <c r="BM10"/>
  <c r="BM14"/>
  <c r="BM12"/>
  <c r="BM8"/>
  <c r="BV10"/>
  <c r="BV12"/>
  <c r="BV8"/>
  <c r="BV14"/>
  <c r="CE10"/>
  <c r="CE12"/>
  <c r="CE14"/>
  <c r="CE8"/>
  <c r="CO10"/>
  <c r="CO14"/>
  <c r="CO12"/>
  <c r="CO8"/>
  <c r="DB10"/>
  <c r="DB12"/>
  <c r="DB8"/>
  <c r="DB14"/>
  <c r="DM10"/>
  <c r="DM14"/>
  <c r="DM12"/>
  <c r="DM8"/>
  <c r="DU10"/>
  <c r="DU9"/>
  <c r="DU13"/>
  <c r="DU11"/>
  <c r="DU12"/>
  <c r="DU14"/>
  <c r="DU8"/>
  <c r="DU15"/>
  <c r="BP8" i="27" l="1"/>
  <c r="BP155" s="1"/>
  <c r="BZ8"/>
  <c r="BZ155" s="1"/>
  <c r="DT72"/>
  <c r="AW7" i="3"/>
  <c r="BJ7"/>
  <c r="BJ15"/>
  <c r="AW15"/>
  <c r="AW11"/>
  <c r="AW13"/>
  <c r="AW9"/>
  <c r="BJ13"/>
  <c r="BJ9"/>
  <c r="BJ11"/>
  <c r="C159" i="27"/>
  <c r="AT7" i="3"/>
  <c r="BV7"/>
  <c r="AG7"/>
  <c r="BR7"/>
  <c r="CA7"/>
  <c r="Y7"/>
  <c r="AB7"/>
  <c r="BI7"/>
  <c r="AD7"/>
  <c r="AJ7"/>
  <c r="AK7"/>
  <c r="AH7"/>
  <c r="AL7"/>
  <c r="CF7"/>
  <c r="CN7"/>
  <c r="DO7"/>
  <c r="DN7"/>
  <c r="AZ7"/>
  <c r="CL7"/>
  <c r="W7"/>
  <c r="BD7"/>
  <c r="DA7"/>
  <c r="AS7"/>
  <c r="BK7"/>
  <c r="AU7"/>
  <c r="AM7"/>
  <c r="AF7"/>
  <c r="CC7"/>
  <c r="CC155" s="1"/>
  <c r="CC156" s="1"/>
  <c r="DI7"/>
  <c r="AN7"/>
  <c r="DQ7"/>
  <c r="BW7"/>
  <c r="AX7"/>
  <c r="BQ7"/>
  <c r="V7"/>
  <c r="P7"/>
  <c r="DP7"/>
  <c r="DK7"/>
  <c r="CK7"/>
  <c r="DM7"/>
  <c r="AE7"/>
  <c r="BG7"/>
  <c r="Z7"/>
  <c r="BN7"/>
  <c r="AV7"/>
  <c r="DD7"/>
  <c r="BF7"/>
  <c r="AR7"/>
  <c r="BP7"/>
  <c r="DC7"/>
  <c r="DL7"/>
  <c r="BL7"/>
  <c r="CS7"/>
  <c r="CV7"/>
  <c r="CR6" i="27" s="1"/>
  <c r="CU7" i="3"/>
  <c r="CW7"/>
  <c r="CT7"/>
  <c r="CY7"/>
  <c r="CX7"/>
  <c r="CT6" i="27" s="1"/>
  <c r="DF7" i="3"/>
  <c r="DE7"/>
  <c r="DG7"/>
  <c r="U7"/>
  <c r="AC7"/>
  <c r="AA7"/>
  <c r="S7"/>
  <c r="R7"/>
  <c r="T7"/>
  <c r="CB7"/>
  <c r="X7"/>
  <c r="BE7"/>
  <c r="CP7"/>
  <c r="BX7"/>
  <c r="BO7"/>
  <c r="BA7"/>
  <c r="BY7"/>
  <c r="CO7"/>
  <c r="AP7"/>
  <c r="AO7"/>
  <c r="CE7"/>
  <c r="CM7"/>
  <c r="BZ7"/>
  <c r="BZ155" s="1"/>
  <c r="BZ156" s="1"/>
  <c r="Q7"/>
  <c r="CH7"/>
  <c r="CI7"/>
  <c r="CD7"/>
  <c r="CD155" s="1"/>
  <c r="CD156" s="1"/>
  <c r="CR7"/>
  <c r="AQ7"/>
  <c r="CJ7"/>
  <c r="BS7"/>
  <c r="BM7"/>
  <c r="AY7"/>
  <c r="BC7"/>
  <c r="BT7"/>
  <c r="BT155" s="1"/>
  <c r="BT156" s="1"/>
  <c r="CG7"/>
  <c r="BB7"/>
  <c r="CQ7"/>
  <c r="DJ7"/>
  <c r="DR7"/>
  <c r="BU7"/>
  <c r="CZ7"/>
  <c r="DB7"/>
  <c r="DH7"/>
  <c r="BH7"/>
  <c r="AI7"/>
  <c r="CO8" i="27"/>
  <c r="CO155" s="1"/>
  <c r="CM8"/>
  <c r="CM155" s="1"/>
  <c r="CR8"/>
  <c r="CR155" s="1"/>
  <c r="CS8"/>
  <c r="CS155" s="1"/>
  <c r="CN8"/>
  <c r="CN155" s="1"/>
  <c r="CP8"/>
  <c r="CP155" s="1"/>
  <c r="CQ8"/>
  <c r="CQ155" s="1"/>
  <c r="CN154"/>
  <c r="CP154"/>
  <c r="CS154"/>
  <c r="CQ154"/>
  <c r="CQ148"/>
  <c r="CO154"/>
  <c r="CO140"/>
  <c r="CR154"/>
  <c r="CR148"/>
  <c r="CM154"/>
  <c r="CT15" i="3"/>
  <c r="CX15"/>
  <c r="CV15"/>
  <c r="CY15"/>
  <c r="CU15"/>
  <c r="CW15"/>
  <c r="CS15"/>
  <c r="CX13"/>
  <c r="CV13"/>
  <c r="CU13"/>
  <c r="CT13"/>
  <c r="CY13"/>
  <c r="CW13"/>
  <c r="CS13"/>
  <c r="CU11"/>
  <c r="CT11"/>
  <c r="CW11"/>
  <c r="CV11"/>
  <c r="CY11"/>
  <c r="CS11"/>
  <c r="CX11"/>
  <c r="CT9"/>
  <c r="CY9"/>
  <c r="CW9"/>
  <c r="CS9"/>
  <c r="CU9"/>
  <c r="CX9"/>
  <c r="CV9"/>
  <c r="CB8" i="27"/>
  <c r="CB155" s="1"/>
  <c r="M8"/>
  <c r="M155" s="1"/>
  <c r="BV8"/>
  <c r="BV155" s="1"/>
  <c r="AW8"/>
  <c r="AW155" s="1"/>
  <c r="AP8"/>
  <c r="AP155" s="1"/>
  <c r="AZ8"/>
  <c r="AZ155" s="1"/>
  <c r="BM8"/>
  <c r="BM155" s="1"/>
  <c r="BG8"/>
  <c r="BG155" s="1"/>
  <c r="T8"/>
  <c r="T155" s="1"/>
  <c r="V8"/>
  <c r="V155" s="1"/>
  <c r="DG8"/>
  <c r="DG155" s="1"/>
  <c r="CH8"/>
  <c r="CH155" s="1"/>
  <c r="BK8"/>
  <c r="BK155" s="1"/>
  <c r="DM8"/>
  <c r="DM155" s="1"/>
  <c r="AN8"/>
  <c r="AN155" s="1"/>
  <c r="CX8"/>
  <c r="CX155" s="1"/>
  <c r="BJ8"/>
  <c r="BJ155" s="1"/>
  <c r="CY8"/>
  <c r="CY155" s="1"/>
  <c r="CZ8"/>
  <c r="CZ155" s="1"/>
  <c r="Y8"/>
  <c r="Y155" s="1"/>
  <c r="DA8"/>
  <c r="DA155" s="1"/>
  <c r="Q8"/>
  <c r="Q155" s="1"/>
  <c r="AL8"/>
  <c r="AL155" s="1"/>
  <c r="BD8"/>
  <c r="BD155" s="1"/>
  <c r="BC8"/>
  <c r="BC155" s="1"/>
  <c r="AD8"/>
  <c r="AD155" s="1"/>
  <c r="CD8"/>
  <c r="CD155" s="1"/>
  <c r="BB8"/>
  <c r="BB155" s="1"/>
  <c r="DJ8"/>
  <c r="DJ155" s="1"/>
  <c r="DB8"/>
  <c r="DB155" s="1"/>
  <c r="AK8"/>
  <c r="AK155" s="1"/>
  <c r="CW8"/>
  <c r="CW155" s="1"/>
  <c r="W8"/>
  <c r="W155" s="1"/>
  <c r="P8"/>
  <c r="P155" s="1"/>
  <c r="AC8"/>
  <c r="AC155" s="1"/>
  <c r="BO8"/>
  <c r="BO155" s="1"/>
  <c r="CF8"/>
  <c r="CF155" s="1"/>
  <c r="CJ8"/>
  <c r="CJ155" s="1"/>
  <c r="DE8"/>
  <c r="DE155" s="1"/>
  <c r="AF8"/>
  <c r="AF155" s="1"/>
  <c r="AT8"/>
  <c r="AT155" s="1"/>
  <c r="CV8"/>
  <c r="CV155" s="1"/>
  <c r="BY8"/>
  <c r="BY155" s="1"/>
  <c r="CL8"/>
  <c r="CL155" s="1"/>
  <c r="BX8"/>
  <c r="BX155" s="1"/>
  <c r="AX8"/>
  <c r="AX155" s="1"/>
  <c r="CK8"/>
  <c r="CK155" s="1"/>
  <c r="N8"/>
  <c r="N155" s="1"/>
  <c r="BQ8"/>
  <c r="BQ155" s="1"/>
  <c r="DL8"/>
  <c r="DL155" s="1"/>
  <c r="DH8"/>
  <c r="DH155" s="1"/>
  <c r="AQ8"/>
  <c r="AQ155" s="1"/>
  <c r="BR8"/>
  <c r="BR155" s="1"/>
  <c r="AA8"/>
  <c r="AA155" s="1"/>
  <c r="Z8"/>
  <c r="Z155" s="1"/>
  <c r="AH8"/>
  <c r="AH155" s="1"/>
  <c r="O8"/>
  <c r="O155" s="1"/>
  <c r="AU8"/>
  <c r="AU155" s="1"/>
  <c r="AG8"/>
  <c r="AG155" s="1"/>
  <c r="DK8"/>
  <c r="DK155" s="1"/>
  <c r="CE8"/>
  <c r="CE155" s="1"/>
  <c r="AM8"/>
  <c r="AM155" s="1"/>
  <c r="DF8"/>
  <c r="DF155" s="1"/>
  <c r="S15" i="1"/>
  <c r="S20" s="1"/>
  <c r="AY8" i="27"/>
  <c r="AY155" s="1"/>
  <c r="AO8"/>
  <c r="AO155" s="1"/>
  <c r="BF8"/>
  <c r="BF155" s="1"/>
  <c r="BU8"/>
  <c r="BU155" s="1"/>
  <c r="L8"/>
  <c r="L155" s="1"/>
  <c r="AI8"/>
  <c r="AI155" s="1"/>
  <c r="CA8"/>
  <c r="CA155" s="1"/>
  <c r="AV8"/>
  <c r="AV155" s="1"/>
  <c r="S8"/>
  <c r="S155" s="1"/>
  <c r="BN8"/>
  <c r="BN155" s="1"/>
  <c r="R8"/>
  <c r="R155" s="1"/>
  <c r="CU8"/>
  <c r="CU155" s="1"/>
  <c r="CT8"/>
  <c r="CT155" s="1"/>
  <c r="X8"/>
  <c r="X155" s="1"/>
  <c r="CC8"/>
  <c r="CC155" s="1"/>
  <c r="DD8"/>
  <c r="DD155" s="1"/>
  <c r="DI8"/>
  <c r="DI155" s="1"/>
  <c r="CI8"/>
  <c r="CI155" s="1"/>
  <c r="BS8"/>
  <c r="BS155" s="1"/>
  <c r="AB8"/>
  <c r="AB155" s="1"/>
  <c r="AS8"/>
  <c r="AS155" s="1"/>
  <c r="AR8"/>
  <c r="AR155" s="1"/>
  <c r="BH8"/>
  <c r="BH155" s="1"/>
  <c r="BT8"/>
  <c r="BT155" s="1"/>
  <c r="BW8"/>
  <c r="BW155" s="1"/>
  <c r="DC8"/>
  <c r="DC155" s="1"/>
  <c r="BI8"/>
  <c r="BI155" s="1"/>
  <c r="AE8"/>
  <c r="AE155" s="1"/>
  <c r="CG8"/>
  <c r="CG155" s="1"/>
  <c r="BE8"/>
  <c r="BE155" s="1"/>
  <c r="AJ8"/>
  <c r="AJ155" s="1"/>
  <c r="BA8"/>
  <c r="BA155" s="1"/>
  <c r="DT38"/>
  <c r="DT64"/>
  <c r="DT97"/>
  <c r="DT46"/>
  <c r="DT92"/>
  <c r="DT52"/>
  <c r="DT62"/>
  <c r="DT54"/>
  <c r="DT66"/>
  <c r="DT23"/>
  <c r="DT19"/>
  <c r="DT87"/>
  <c r="DT93"/>
  <c r="DT99"/>
  <c r="DT78"/>
  <c r="DT69"/>
  <c r="DT89"/>
  <c r="DT42"/>
  <c r="DT101"/>
  <c r="DT39"/>
  <c r="DT28"/>
  <c r="DT30"/>
  <c r="DT80"/>
  <c r="DT63"/>
  <c r="DT60"/>
  <c r="DT82"/>
  <c r="DT68"/>
  <c r="DT95"/>
  <c r="DT65"/>
  <c r="DT40"/>
  <c r="DT107"/>
  <c r="DT29"/>
  <c r="DT84"/>
  <c r="DT86"/>
  <c r="DT88"/>
  <c r="DT48"/>
  <c r="DT105"/>
  <c r="DT94"/>
  <c r="DT96"/>
  <c r="DT104"/>
  <c r="DT59"/>
  <c r="DT34"/>
  <c r="DT32"/>
  <c r="DT102"/>
  <c r="DT47"/>
  <c r="DT85"/>
  <c r="DT21"/>
  <c r="DT51"/>
  <c r="DT57"/>
  <c r="DT35"/>
  <c r="DT50"/>
  <c r="DT24"/>
  <c r="DT81"/>
  <c r="DT61"/>
  <c r="DT76"/>
  <c r="DT22"/>
  <c r="DT36"/>
  <c r="DT53"/>
  <c r="DT103"/>
  <c r="DT100"/>
  <c r="DT43"/>
  <c r="DT56"/>
  <c r="DT67"/>
  <c r="DT108"/>
  <c r="DT74"/>
  <c r="DT79"/>
  <c r="DT25"/>
  <c r="DT31"/>
  <c r="DT37"/>
  <c r="DT41"/>
  <c r="DT73"/>
  <c r="DT33"/>
  <c r="DT90"/>
  <c r="DT106"/>
  <c r="DT20"/>
  <c r="DT55"/>
  <c r="DT45"/>
  <c r="DT71"/>
  <c r="DT83"/>
  <c r="DT70"/>
  <c r="DT58"/>
  <c r="DT91"/>
  <c r="DT77"/>
  <c r="DT44"/>
  <c r="DT49"/>
  <c r="DT98"/>
  <c r="DT75"/>
  <c r="DT26"/>
  <c r="DT27"/>
  <c r="DA154"/>
  <c r="CA154"/>
  <c r="BT154"/>
  <c r="CG154"/>
  <c r="CZ154"/>
  <c r="CZ140"/>
  <c r="BN140"/>
  <c r="BN154"/>
  <c r="CY154"/>
  <c r="CY140"/>
  <c r="DG13" i="3"/>
  <c r="BZ13"/>
  <c r="CM13"/>
  <c r="DF13"/>
  <c r="DE13"/>
  <c r="DF11"/>
  <c r="CM11"/>
  <c r="DG11"/>
  <c r="BZ11"/>
  <c r="DE11"/>
  <c r="DE9"/>
  <c r="DG9"/>
  <c r="DF9"/>
  <c r="BZ9"/>
  <c r="CM9"/>
  <c r="DF15"/>
  <c r="DG15"/>
  <c r="DE15"/>
  <c r="BZ15"/>
  <c r="CM15"/>
  <c r="BT15"/>
  <c r="CG15"/>
  <c r="BT13"/>
  <c r="CG13"/>
  <c r="CG11"/>
  <c r="BT11"/>
  <c r="P9"/>
  <c r="CG9"/>
  <c r="BT9"/>
  <c r="BR154" i="27"/>
  <c r="BX154"/>
  <c r="BX140"/>
  <c r="BQ154"/>
  <c r="V140"/>
  <c r="V154"/>
  <c r="AU140"/>
  <c r="AU154"/>
  <c r="AC140"/>
  <c r="AC154"/>
  <c r="AO140"/>
  <c r="AO154"/>
  <c r="T154"/>
  <c r="T140"/>
  <c r="M154"/>
  <c r="M140"/>
  <c r="AX154"/>
  <c r="AX140"/>
  <c r="BG140"/>
  <c r="BG154"/>
  <c r="AM154"/>
  <c r="AM140"/>
  <c r="AD140"/>
  <c r="AD154"/>
  <c r="U154"/>
  <c r="U156" s="1"/>
  <c r="BY154"/>
  <c r="X154"/>
  <c r="BH154"/>
  <c r="BM140"/>
  <c r="BM154"/>
  <c r="AL154"/>
  <c r="AL140"/>
  <c r="BD140"/>
  <c r="BD154"/>
  <c r="BO154"/>
  <c r="BO140"/>
  <c r="AV154"/>
  <c r="AV140"/>
  <c r="AP140"/>
  <c r="AP154"/>
  <c r="BP154"/>
  <c r="AY140"/>
  <c r="AY154"/>
  <c r="AN140"/>
  <c r="AN154"/>
  <c r="W140"/>
  <c r="W154"/>
  <c r="AW154"/>
  <c r="AW140"/>
  <c r="N154"/>
  <c r="N140"/>
  <c r="BQ140"/>
  <c r="AF140"/>
  <c r="AF154"/>
  <c r="BF154"/>
  <c r="BF140"/>
  <c r="AG154"/>
  <c r="AG140"/>
  <c r="O154"/>
  <c r="O140"/>
  <c r="BZ154"/>
  <c r="AE154"/>
  <c r="BE154"/>
  <c r="BL155"/>
  <c r="CX142"/>
  <c r="CX144" s="1"/>
  <c r="CX150"/>
  <c r="CX138"/>
  <c r="CX146"/>
  <c r="CL142"/>
  <c r="CL144" s="1"/>
  <c r="CL150"/>
  <c r="CL152" s="1"/>
  <c r="CL146"/>
  <c r="CL138"/>
  <c r="CL140" s="1"/>
  <c r="CK140"/>
  <c r="CK154"/>
  <c r="CC154"/>
  <c r="CC148"/>
  <c r="CW138"/>
  <c r="CW142"/>
  <c r="CW144" s="1"/>
  <c r="CW146"/>
  <c r="CW148" s="1"/>
  <c r="CW150"/>
  <c r="CW152" s="1"/>
  <c r="CB140"/>
  <c r="CB154"/>
  <c r="CI154"/>
  <c r="CI152"/>
  <c r="DB150"/>
  <c r="DB152" s="1"/>
  <c r="DB146"/>
  <c r="DB138"/>
  <c r="DB140" s="1"/>
  <c r="DB142"/>
  <c r="DB144" s="1"/>
  <c r="CJ140"/>
  <c r="CJ154"/>
  <c r="AU142" i="3"/>
  <c r="AU150"/>
  <c r="AU146"/>
  <c r="AU138"/>
  <c r="BU146"/>
  <c r="BU138"/>
  <c r="BU142"/>
  <c r="BU150"/>
  <c r="AT146"/>
  <c r="AT138"/>
  <c r="AT142"/>
  <c r="AT150"/>
  <c r="BC146"/>
  <c r="BC142"/>
  <c r="BC138"/>
  <c r="BC150"/>
  <c r="AK142"/>
  <c r="AK138"/>
  <c r="AK146"/>
  <c r="AK150"/>
  <c r="BF142"/>
  <c r="BF150"/>
  <c r="BF138"/>
  <c r="BF139" s="1"/>
  <c r="BF140" s="1"/>
  <c r="BF146"/>
  <c r="Q138"/>
  <c r="Q142"/>
  <c r="Q150"/>
  <c r="Q146"/>
  <c r="BA138"/>
  <c r="BA146"/>
  <c r="BA150"/>
  <c r="BA142"/>
  <c r="P138"/>
  <c r="P146"/>
  <c r="P150"/>
  <c r="P142"/>
  <c r="AG142"/>
  <c r="AG150"/>
  <c r="AG138"/>
  <c r="AG146"/>
  <c r="BB142"/>
  <c r="BB150"/>
  <c r="BB146"/>
  <c r="BB138"/>
  <c r="AJ138"/>
  <c r="AJ146"/>
  <c r="AJ150"/>
  <c r="AJ142"/>
  <c r="BG138"/>
  <c r="BG142"/>
  <c r="BG146"/>
  <c r="BP138"/>
  <c r="BP146"/>
  <c r="BP150"/>
  <c r="BP142"/>
  <c r="V146"/>
  <c r="V138"/>
  <c r="V139" s="1"/>
  <c r="V140" s="1"/>
  <c r="V150"/>
  <c r="V142"/>
  <c r="AZ150"/>
  <c r="AZ142"/>
  <c r="AZ138"/>
  <c r="AZ139" s="1"/>
  <c r="AZ146"/>
  <c r="BQ150"/>
  <c r="BQ138"/>
  <c r="BQ142"/>
  <c r="BQ146"/>
  <c r="BQ147" s="1"/>
  <c r="BQ148" s="1"/>
  <c r="AY150"/>
  <c r="AY146"/>
  <c r="AY138"/>
  <c r="AY142"/>
  <c r="AF150"/>
  <c r="AF138"/>
  <c r="AF142"/>
  <c r="AF143" s="1"/>
  <c r="AF144" s="1"/>
  <c r="AF146"/>
  <c r="AH150"/>
  <c r="AH138"/>
  <c r="AH146"/>
  <c r="AH142"/>
  <c r="AM142"/>
  <c r="AM150"/>
  <c r="AM146"/>
  <c r="AM138"/>
  <c r="AN142"/>
  <c r="AN143" s="1"/>
  <c r="AN144" s="1"/>
  <c r="AN138"/>
  <c r="AN139" s="1"/>
  <c r="AN140" s="1"/>
  <c r="AN146"/>
  <c r="AN150"/>
  <c r="AE142"/>
  <c r="AE150"/>
  <c r="AE146"/>
  <c r="AE138"/>
  <c r="BL146"/>
  <c r="BL142"/>
  <c r="BL150"/>
  <c r="BL138"/>
  <c r="AL146"/>
  <c r="AL142"/>
  <c r="AL138"/>
  <c r="AL150"/>
  <c r="AS146"/>
  <c r="AS150"/>
  <c r="AS142"/>
  <c r="AS138"/>
  <c r="AB138"/>
  <c r="AB146"/>
  <c r="AB142"/>
  <c r="AB143" s="1"/>
  <c r="AB144" s="1"/>
  <c r="AB150"/>
  <c r="BR138"/>
  <c r="BR150"/>
  <c r="BR146"/>
  <c r="BK146"/>
  <c r="BK138"/>
  <c r="BK139" s="1"/>
  <c r="BK142"/>
  <c r="BK143" s="1"/>
  <c r="BK144" s="1"/>
  <c r="BK150"/>
  <c r="AQ150"/>
  <c r="AQ146"/>
  <c r="AQ138"/>
  <c r="AQ142"/>
  <c r="BH150"/>
  <c r="BH138"/>
  <c r="BH146"/>
  <c r="BH142"/>
  <c r="AV142"/>
  <c r="AV143" s="1"/>
  <c r="AV144" s="1"/>
  <c r="AV150"/>
  <c r="AV138"/>
  <c r="AV146"/>
  <c r="Y142"/>
  <c r="Y143" s="1"/>
  <c r="Y144" s="1"/>
  <c r="Y138"/>
  <c r="Y150"/>
  <c r="Y146"/>
  <c r="X146"/>
  <c r="X142"/>
  <c r="X150"/>
  <c r="X138"/>
  <c r="W142"/>
  <c r="W150"/>
  <c r="W138"/>
  <c r="W146"/>
  <c r="BN142"/>
  <c r="BN143" s="1"/>
  <c r="BN144" s="1"/>
  <c r="BN138"/>
  <c r="BN150"/>
  <c r="BN146"/>
  <c r="AR138"/>
  <c r="AR146"/>
  <c r="AR147" s="1"/>
  <c r="AR148" s="1"/>
  <c r="AR150"/>
  <c r="AR151" s="1"/>
  <c r="AR152" s="1"/>
  <c r="AR142"/>
  <c r="BI138"/>
  <c r="BI146"/>
  <c r="BI142"/>
  <c r="BI150"/>
  <c r="BS142"/>
  <c r="BS146"/>
  <c r="BS150"/>
  <c r="BS138"/>
  <c r="AP146"/>
  <c r="AP142"/>
  <c r="AP150"/>
  <c r="AP138"/>
  <c r="AI150"/>
  <c r="AI138"/>
  <c r="AI146"/>
  <c r="AI142"/>
  <c r="AX142"/>
  <c r="AX143" s="1"/>
  <c r="AX144" s="1"/>
  <c r="AX150"/>
  <c r="AX138"/>
  <c r="AX146"/>
  <c r="AO142"/>
  <c r="AO138"/>
  <c r="AO150"/>
  <c r="AO146"/>
  <c r="AD146"/>
  <c r="AD142"/>
  <c r="AD150"/>
  <c r="AD138"/>
  <c r="BM146"/>
  <c r="BM142"/>
  <c r="BM150"/>
  <c r="BM138"/>
  <c r="BE150"/>
  <c r="BE138"/>
  <c r="BE146"/>
  <c r="BE142"/>
  <c r="Z150"/>
  <c r="Z146"/>
  <c r="Z142"/>
  <c r="Z138"/>
  <c r="BO142"/>
  <c r="BO138"/>
  <c r="BO139" s="1"/>
  <c r="BO150"/>
  <c r="BO146"/>
  <c r="BV142"/>
  <c r="BV150"/>
  <c r="BV146"/>
  <c r="BV138"/>
  <c r="BD142"/>
  <c r="BD150"/>
  <c r="BD138"/>
  <c r="BD146"/>
  <c r="AS11"/>
  <c r="AM9"/>
  <c r="Q9"/>
  <c r="AD9"/>
  <c r="AJ15"/>
  <c r="CP11"/>
  <c r="W11"/>
  <c r="AN15"/>
  <c r="AQ9"/>
  <c r="AD11"/>
  <c r="BO11"/>
  <c r="CE13"/>
  <c r="CK13"/>
  <c r="BI11"/>
  <c r="DC11"/>
  <c r="V9"/>
  <c r="CA9"/>
  <c r="DK9"/>
  <c r="CF9"/>
  <c r="AZ11"/>
  <c r="W13"/>
  <c r="BV15"/>
  <c r="CH15"/>
  <c r="DR15"/>
  <c r="Q15"/>
  <c r="AI15"/>
  <c r="AU13"/>
  <c r="BD11"/>
  <c r="CR9"/>
  <c r="V13"/>
  <c r="Q11"/>
  <c r="AK9"/>
  <c r="CK15"/>
  <c r="AH13"/>
  <c r="AE9"/>
  <c r="AR15"/>
  <c r="BW9"/>
  <c r="AP9"/>
  <c r="AK11"/>
  <c r="AP11"/>
  <c r="BM11"/>
  <c r="AX13"/>
  <c r="X11"/>
  <c r="Z13"/>
  <c r="DD13"/>
  <c r="T9"/>
  <c r="U9"/>
  <c r="R9"/>
  <c r="AC9"/>
  <c r="AA9"/>
  <c r="S9"/>
  <c r="CF15"/>
  <c r="DD9"/>
  <c r="BP13"/>
  <c r="DI11"/>
  <c r="AO11"/>
  <c r="AG13"/>
  <c r="AZ13"/>
  <c r="DL15"/>
  <c r="AB13"/>
  <c r="CB13"/>
  <c r="DS13"/>
  <c r="DM9"/>
  <c r="CO13"/>
  <c r="BV11"/>
  <c r="AM15"/>
  <c r="CP13"/>
  <c r="CF11"/>
  <c r="AL11"/>
  <c r="BS15"/>
  <c r="BY13"/>
  <c r="BG9"/>
  <c r="DQ15"/>
  <c r="AO13"/>
  <c r="CZ11"/>
  <c r="DA9"/>
  <c r="AR11"/>
  <c r="AB9"/>
  <c r="DS11"/>
  <c r="AI13"/>
  <c r="DB15"/>
  <c r="CE15"/>
  <c r="CH11"/>
  <c r="AM11"/>
  <c r="CK11"/>
  <c r="AT9"/>
  <c r="BR13"/>
  <c r="DK13"/>
  <c r="BS9"/>
  <c r="BP9"/>
  <c r="BG13"/>
  <c r="CZ13"/>
  <c r="DL9"/>
  <c r="AR13"/>
  <c r="DM13"/>
  <c r="AK13"/>
  <c r="CH13"/>
  <c r="DM11"/>
  <c r="DB9"/>
  <c r="BV9"/>
  <c r="BM9"/>
  <c r="AS15"/>
  <c r="AK15"/>
  <c r="DO13"/>
  <c r="AH15"/>
  <c r="CC13"/>
  <c r="BA13"/>
  <c r="AT13"/>
  <c r="BW15"/>
  <c r="BN15"/>
  <c r="BE15"/>
  <c r="X15"/>
  <c r="BO15"/>
  <c r="AE15"/>
  <c r="BR11"/>
  <c r="BS11"/>
  <c r="DP9"/>
  <c r="DH15"/>
  <c r="CR15"/>
  <c r="CI15"/>
  <c r="AN11"/>
  <c r="AF13"/>
  <c r="X13"/>
  <c r="DQ13"/>
  <c r="CJ9"/>
  <c r="CA11"/>
  <c r="BQ13"/>
  <c r="BH13"/>
  <c r="Y11"/>
  <c r="DJ9"/>
  <c r="AZ15"/>
  <c r="CN11"/>
  <c r="CD15"/>
  <c r="BU15"/>
  <c r="BL9"/>
  <c r="BB11"/>
  <c r="BC11"/>
  <c r="CQ9"/>
  <c r="BX9"/>
  <c r="AV15"/>
  <c r="CL13"/>
  <c r="BK15"/>
  <c r="T15"/>
  <c r="R15"/>
  <c r="AA15"/>
  <c r="U15"/>
  <c r="AC15"/>
  <c r="DQ11"/>
  <c r="DA15"/>
  <c r="CO9"/>
  <c r="BM13"/>
  <c r="BD15"/>
  <c r="AS13"/>
  <c r="BI15"/>
  <c r="AH11"/>
  <c r="CC15"/>
  <c r="BA15"/>
  <c r="BW13"/>
  <c r="BN11"/>
  <c r="BE13"/>
  <c r="AM13"/>
  <c r="BO13"/>
  <c r="AE11"/>
  <c r="AQ13"/>
  <c r="DP15"/>
  <c r="DH13"/>
  <c r="CR13"/>
  <c r="AN13"/>
  <c r="AF9"/>
  <c r="X9"/>
  <c r="DI9"/>
  <c r="CJ15"/>
  <c r="AO15"/>
  <c r="AG9"/>
  <c r="Y13"/>
  <c r="DJ13"/>
  <c r="DA11"/>
  <c r="CN13"/>
  <c r="CD13"/>
  <c r="BU13"/>
  <c r="AB11"/>
  <c r="BC9"/>
  <c r="CQ11"/>
  <c r="BX13"/>
  <c r="AP15"/>
  <c r="DS15"/>
  <c r="CL15"/>
  <c r="BK9"/>
  <c r="BV13"/>
  <c r="BM15"/>
  <c r="BD13"/>
  <c r="AS9"/>
  <c r="DO15"/>
  <c r="BF15"/>
  <c r="CK9"/>
  <c r="BI9"/>
  <c r="AH9"/>
  <c r="CC9"/>
  <c r="CP9"/>
  <c r="CF13"/>
  <c r="BW11"/>
  <c r="BN9"/>
  <c r="AU9"/>
  <c r="DD11"/>
  <c r="BO9"/>
  <c r="AE13"/>
  <c r="DK11"/>
  <c r="DP13"/>
  <c r="DH9"/>
  <c r="BG15"/>
  <c r="AX9"/>
  <c r="AN9"/>
  <c r="AF15"/>
  <c r="DQ9"/>
  <c r="DI15"/>
  <c r="AY11"/>
  <c r="AO9"/>
  <c r="AG11"/>
  <c r="Y9"/>
  <c r="DL13"/>
  <c r="DA13"/>
  <c r="CN9"/>
  <c r="CD11"/>
  <c r="AJ11"/>
  <c r="AB15"/>
  <c r="BC15"/>
  <c r="CQ13"/>
  <c r="W9"/>
  <c r="CB9"/>
  <c r="DS9"/>
  <c r="CL9"/>
  <c r="AC11"/>
  <c r="AA11"/>
  <c r="R11"/>
  <c r="S11"/>
  <c r="U11"/>
  <c r="T11"/>
  <c r="DP11"/>
  <c r="BG11"/>
  <c r="CJ13"/>
  <c r="CA13"/>
  <c r="AY15"/>
  <c r="CN15"/>
  <c r="BC13"/>
  <c r="CE11"/>
  <c r="BF13"/>
  <c r="DC13"/>
  <c r="AD13"/>
  <c r="AQ15"/>
  <c r="BH9"/>
  <c r="CB15"/>
  <c r="DC9"/>
  <c r="Z11"/>
  <c r="AQ11"/>
  <c r="CI13"/>
  <c r="BQ9"/>
  <c r="AG15"/>
  <c r="Y15"/>
  <c r="BB13"/>
  <c r="AJ9"/>
  <c r="BX15"/>
  <c r="AV11"/>
  <c r="CB11"/>
  <c r="DM15"/>
  <c r="DB13"/>
  <c r="CO11"/>
  <c r="DO9"/>
  <c r="CH9"/>
  <c r="BF11"/>
  <c r="BA9"/>
  <c r="AT11"/>
  <c r="DN13"/>
  <c r="DC15"/>
  <c r="BE9"/>
  <c r="AU11"/>
  <c r="AL13"/>
  <c r="AD15"/>
  <c r="V11"/>
  <c r="DD15"/>
  <c r="BR15"/>
  <c r="Z9"/>
  <c r="DK15"/>
  <c r="BS13"/>
  <c r="Q13"/>
  <c r="CR11"/>
  <c r="CI9"/>
  <c r="BY9"/>
  <c r="BP15"/>
  <c r="AX15"/>
  <c r="DI13"/>
  <c r="CA15"/>
  <c r="BQ15"/>
  <c r="BH15"/>
  <c r="DJ11"/>
  <c r="AZ9"/>
  <c r="CZ15"/>
  <c r="BU11"/>
  <c r="BL11"/>
  <c r="BB15"/>
  <c r="AR9"/>
  <c r="CQ15"/>
  <c r="AV9"/>
  <c r="DR11"/>
  <c r="CL11"/>
  <c r="BK11"/>
  <c r="AI9"/>
  <c r="S13"/>
  <c r="R13"/>
  <c r="U13"/>
  <c r="AC13"/>
  <c r="T13"/>
  <c r="AA13"/>
  <c r="AJ13"/>
  <c r="BI13"/>
  <c r="DN11"/>
  <c r="BP11"/>
  <c r="AX11"/>
  <c r="AY9"/>
  <c r="DL11"/>
  <c r="DR9"/>
  <c r="AP13"/>
  <c r="CO15"/>
  <c r="BF9"/>
  <c r="DN9"/>
  <c r="CP15"/>
  <c r="AL15"/>
  <c r="V15"/>
  <c r="BY15"/>
  <c r="BH11"/>
  <c r="AY13"/>
  <c r="BL15"/>
  <c r="DR13"/>
  <c r="DB11"/>
  <c r="CE9"/>
  <c r="BD9"/>
  <c r="DO11"/>
  <c r="CC11"/>
  <c r="BA11"/>
  <c r="AT15"/>
  <c r="DN15"/>
  <c r="BN13"/>
  <c r="BE11"/>
  <c r="AU15"/>
  <c r="AL9"/>
  <c r="BR9"/>
  <c r="Z15"/>
  <c r="S15"/>
  <c r="DH11"/>
  <c r="CI11"/>
  <c r="BY11"/>
  <c r="AF11"/>
  <c r="CJ11"/>
  <c r="BQ11"/>
  <c r="DJ15"/>
  <c r="CZ9"/>
  <c r="CD9"/>
  <c r="BU9"/>
  <c r="BL13"/>
  <c r="BB9"/>
  <c r="BX11"/>
  <c r="AV13"/>
  <c r="W15"/>
  <c r="BK13"/>
  <c r="AI11"/>
  <c r="P15"/>
  <c r="P13"/>
  <c r="P11"/>
  <c r="BZ6" i="27" l="1"/>
  <c r="CD6" i="3"/>
  <c r="CG6"/>
  <c r="CC6" i="27"/>
  <c r="CU6" i="3"/>
  <c r="CQ6" i="27"/>
  <c r="CW6" i="3"/>
  <c r="CS6" i="27"/>
  <c r="CY6" i="3"/>
  <c r="CU6" i="27"/>
  <c r="CM6" i="3"/>
  <c r="CI6" i="27"/>
  <c r="CT6" i="3"/>
  <c r="CP6" i="27"/>
  <c r="BZ6" i="3"/>
  <c r="BV6" i="27"/>
  <c r="BT6" i="3"/>
  <c r="BP6" i="27"/>
  <c r="CS6" i="3"/>
  <c r="CO6" i="27"/>
  <c r="F110" i="3"/>
  <c r="M110" s="1"/>
  <c r="DT136" i="27"/>
  <c r="DT134"/>
  <c r="DT135"/>
  <c r="EB111" i="3"/>
  <c r="EA111"/>
  <c r="C161" i="27"/>
  <c r="DZ111" i="3"/>
  <c r="CP156" i="27"/>
  <c r="CQ156"/>
  <c r="CM156"/>
  <c r="CS156"/>
  <c r="CO156"/>
  <c r="CR156"/>
  <c r="CN156"/>
  <c r="F109" i="3"/>
  <c r="F105"/>
  <c r="CZ156" i="27"/>
  <c r="DA156"/>
  <c r="CG156"/>
  <c r="BT156"/>
  <c r="CA156"/>
  <c r="BN156"/>
  <c r="CY156"/>
  <c r="F108" i="3"/>
  <c r="M108" s="1"/>
  <c r="AG156" i="27"/>
  <c r="BR156"/>
  <c r="BX156"/>
  <c r="X156"/>
  <c r="N156"/>
  <c r="AY156"/>
  <c r="BD156"/>
  <c r="BM156"/>
  <c r="O156"/>
  <c r="BO156"/>
  <c r="AC156"/>
  <c r="BP156"/>
  <c r="BY156"/>
  <c r="BH156"/>
  <c r="M156"/>
  <c r="BQ156"/>
  <c r="BG156"/>
  <c r="AO156"/>
  <c r="AX156"/>
  <c r="AV156"/>
  <c r="BE156"/>
  <c r="W156"/>
  <c r="BZ156"/>
  <c r="BF156"/>
  <c r="AM156"/>
  <c r="T156"/>
  <c r="V156"/>
  <c r="AE156"/>
  <c r="AL156"/>
  <c r="AD156"/>
  <c r="AW156"/>
  <c r="AU156"/>
  <c r="AF156"/>
  <c r="AP156"/>
  <c r="AN156"/>
  <c r="F17" i="3"/>
  <c r="M17" s="1"/>
  <c r="CJ156" i="27"/>
  <c r="AO139" i="3"/>
  <c r="AO140" s="1"/>
  <c r="AQ143"/>
  <c r="AQ144" s="1"/>
  <c r="AF151"/>
  <c r="AF152" s="1"/>
  <c r="AG147"/>
  <c r="AG148" s="1"/>
  <c r="BC151"/>
  <c r="BC152" s="1"/>
  <c r="AL147"/>
  <c r="AL148" s="1"/>
  <c r="V143"/>
  <c r="V144" s="1"/>
  <c r="BY139"/>
  <c r="BY140" s="1"/>
  <c r="AP139"/>
  <c r="AP140" s="1"/>
  <c r="AL143"/>
  <c r="AL144" s="1"/>
  <c r="AJ139"/>
  <c r="AJ140" s="1"/>
  <c r="BF151"/>
  <c r="BF152" s="1"/>
  <c r="AD143"/>
  <c r="AD144" s="1"/>
  <c r="X143"/>
  <c r="X144" s="1"/>
  <c r="CA147"/>
  <c r="CA148" s="1"/>
  <c r="P151"/>
  <c r="P152" s="1"/>
  <c r="BV143"/>
  <c r="BV144" s="1"/>
  <c r="Z143"/>
  <c r="Z144" s="1"/>
  <c r="BM151"/>
  <c r="BM152" s="1"/>
  <c r="AD151"/>
  <c r="AD152" s="1"/>
  <c r="AX151"/>
  <c r="AX152" s="1"/>
  <c r="AI139"/>
  <c r="AI140" s="1"/>
  <c r="BI147"/>
  <c r="BI148" s="1"/>
  <c r="BN151"/>
  <c r="BN152" s="1"/>
  <c r="X151"/>
  <c r="X152" s="1"/>
  <c r="Y151"/>
  <c r="Y152" s="1"/>
  <c r="AV139"/>
  <c r="AV140" s="1"/>
  <c r="CA143"/>
  <c r="CA144" s="1"/>
  <c r="BK151"/>
  <c r="BK152" s="1"/>
  <c r="BR143"/>
  <c r="BR144" s="1"/>
  <c r="BX147"/>
  <c r="BX148" s="1"/>
  <c r="AB151"/>
  <c r="AB152" s="1"/>
  <c r="AL151"/>
  <c r="AL152" s="1"/>
  <c r="AE143"/>
  <c r="AE144" s="1"/>
  <c r="AM143"/>
  <c r="AM144" s="1"/>
  <c r="AH151"/>
  <c r="AH152" s="1"/>
  <c r="AY147"/>
  <c r="AY148" s="1"/>
  <c r="BP151"/>
  <c r="BP152" s="1"/>
  <c r="AJ151"/>
  <c r="AJ152" s="1"/>
  <c r="P143"/>
  <c r="P144" s="1"/>
  <c r="BF147"/>
  <c r="BF148" s="1"/>
  <c r="AK151"/>
  <c r="AK152" s="1"/>
  <c r="AU139"/>
  <c r="AU140" s="1"/>
  <c r="AP143"/>
  <c r="AP144" s="1"/>
  <c r="W139"/>
  <c r="W140" s="1"/>
  <c r="BW147"/>
  <c r="BW148" s="1"/>
  <c r="BL139"/>
  <c r="BL140" s="1"/>
  <c r="BQ139"/>
  <c r="BQ140" s="1"/>
  <c r="Q147"/>
  <c r="Q148" s="1"/>
  <c r="BU151"/>
  <c r="BU152" s="1"/>
  <c r="AP151"/>
  <c r="AP152" s="1"/>
  <c r="BR139"/>
  <c r="BR140" s="1"/>
  <c r="AF139"/>
  <c r="AF140" s="1"/>
  <c r="BG147"/>
  <c r="BG148" s="1"/>
  <c r="BB139"/>
  <c r="BB140" s="1"/>
  <c r="Z151"/>
  <c r="Z152" s="1"/>
  <c r="BM147"/>
  <c r="BM148" s="1"/>
  <c r="X147"/>
  <c r="X148" s="1"/>
  <c r="CA139"/>
  <c r="CA140" s="1"/>
  <c r="AB147"/>
  <c r="AB148" s="1"/>
  <c r="BM143"/>
  <c r="BM144" s="1"/>
  <c r="BN139"/>
  <c r="BN140" s="1"/>
  <c r="AV151"/>
  <c r="AV152" s="1"/>
  <c r="BX139"/>
  <c r="BX140" s="1"/>
  <c r="AN151"/>
  <c r="AN152" s="1"/>
  <c r="AY151"/>
  <c r="AY152" s="1"/>
  <c r="BP147"/>
  <c r="BP148" s="1"/>
  <c r="BV151"/>
  <c r="BV152" s="1"/>
  <c r="BO151"/>
  <c r="BO152" s="1"/>
  <c r="Z139"/>
  <c r="Z140" s="1"/>
  <c r="BM139"/>
  <c r="BM140" s="1"/>
  <c r="AD139"/>
  <c r="AD140" s="1"/>
  <c r="AX139"/>
  <c r="AX140" s="1"/>
  <c r="AI147"/>
  <c r="AI148" s="1"/>
  <c r="BI143"/>
  <c r="BI144" s="1"/>
  <c r="BN147"/>
  <c r="BN148" s="1"/>
  <c r="X139"/>
  <c r="X140" s="1"/>
  <c r="Y147"/>
  <c r="Y148" s="1"/>
  <c r="AV147"/>
  <c r="AV148" s="1"/>
  <c r="BH151"/>
  <c r="BH152" s="1"/>
  <c r="AQ151"/>
  <c r="AQ152" s="1"/>
  <c r="BL147"/>
  <c r="BL148" s="1"/>
  <c r="AE151"/>
  <c r="AE152" s="1"/>
  <c r="AM151"/>
  <c r="AM152" s="1"/>
  <c r="AH139"/>
  <c r="AH140" s="1"/>
  <c r="AY139"/>
  <c r="AY140" s="1"/>
  <c r="AZ147"/>
  <c r="AZ148" s="1"/>
  <c r="BP143"/>
  <c r="BP144" s="1"/>
  <c r="AJ143"/>
  <c r="AJ144" s="1"/>
  <c r="AG143"/>
  <c r="AG144" s="1"/>
  <c r="BA139"/>
  <c r="BA140" s="1"/>
  <c r="Q139"/>
  <c r="Q140" s="1"/>
  <c r="CB139"/>
  <c r="CB140" s="1"/>
  <c r="BC147"/>
  <c r="BC148" s="1"/>
  <c r="BU147"/>
  <c r="BU148" s="1"/>
  <c r="BD143"/>
  <c r="BD144" s="1"/>
  <c r="BY151"/>
  <c r="BY152" s="1"/>
  <c r="BE147"/>
  <c r="BE148" s="1"/>
  <c r="BS147"/>
  <c r="BS148" s="1"/>
  <c r="BG143"/>
  <c r="BG144" s="1"/>
  <c r="BB147"/>
  <c r="BB148" s="1"/>
  <c r="CB143"/>
  <c r="CB144" s="1"/>
  <c r="BD151"/>
  <c r="BD152" s="1"/>
  <c r="BY147"/>
  <c r="BY148" s="1"/>
  <c r="BE143"/>
  <c r="BE144" s="1"/>
  <c r="W147"/>
  <c r="W148" s="1"/>
  <c r="BW139"/>
  <c r="BW140" s="1"/>
  <c r="BK147"/>
  <c r="BK148" s="1"/>
  <c r="BX143"/>
  <c r="BX144" s="1"/>
  <c r="BQ143"/>
  <c r="BQ144" s="1"/>
  <c r="P139"/>
  <c r="P140" s="1"/>
  <c r="BF143"/>
  <c r="BF144" s="1"/>
  <c r="AU143"/>
  <c r="AU144" s="1"/>
  <c r="AD147"/>
  <c r="AD148" s="1"/>
  <c r="BX151"/>
  <c r="BX152" s="1"/>
  <c r="AN147"/>
  <c r="AN148" s="1"/>
  <c r="BP139"/>
  <c r="BP140" s="1"/>
  <c r="P147"/>
  <c r="P148" s="1"/>
  <c r="BD147"/>
  <c r="BD148" s="1"/>
  <c r="BO143"/>
  <c r="BO144" s="1"/>
  <c r="AR139"/>
  <c r="AR140" s="1"/>
  <c r="AL139"/>
  <c r="AL140" s="1"/>
  <c r="AF147"/>
  <c r="AF148" s="1"/>
  <c r="AZ143"/>
  <c r="AZ144" s="1"/>
  <c r="AK147"/>
  <c r="AK148" s="1"/>
  <c r="BV147"/>
  <c r="BV148" s="1"/>
  <c r="BO147"/>
  <c r="BO148" s="1"/>
  <c r="BE151"/>
  <c r="BE152" s="1"/>
  <c r="AX147"/>
  <c r="AX148" s="1"/>
  <c r="AI143"/>
  <c r="AI144" s="1"/>
  <c r="BI151"/>
  <c r="BI152" s="1"/>
  <c r="AR143"/>
  <c r="AR144" s="1"/>
  <c r="W143"/>
  <c r="W144" s="1"/>
  <c r="BW143"/>
  <c r="BW144" s="1"/>
  <c r="BH139"/>
  <c r="BH140" s="1"/>
  <c r="AQ147"/>
  <c r="AQ148" s="1"/>
  <c r="BL143"/>
  <c r="BL144" s="1"/>
  <c r="AE147"/>
  <c r="AE148" s="1"/>
  <c r="AM147"/>
  <c r="AM148" s="1"/>
  <c r="AH147"/>
  <c r="AH148" s="1"/>
  <c r="AY143"/>
  <c r="AY144" s="1"/>
  <c r="V147"/>
  <c r="V148" s="1"/>
  <c r="BG151"/>
  <c r="BG152" s="1"/>
  <c r="BB143"/>
  <c r="BB144" s="1"/>
  <c r="AG151"/>
  <c r="AG152" s="1"/>
  <c r="BA147"/>
  <c r="BA148" s="1"/>
  <c r="Q143"/>
  <c r="Q144" s="1"/>
  <c r="CB147"/>
  <c r="CB148" s="1"/>
  <c r="BC143"/>
  <c r="BC144" s="1"/>
  <c r="BU139"/>
  <c r="BU140" s="1"/>
  <c r="BH143"/>
  <c r="BH144" s="1"/>
  <c r="V151"/>
  <c r="V152" s="1"/>
  <c r="BA143"/>
  <c r="BA144" s="1"/>
  <c r="AO151"/>
  <c r="AO152" s="1"/>
  <c r="BS151"/>
  <c r="BS152" s="1"/>
  <c r="CA151"/>
  <c r="CA152" s="1"/>
  <c r="AB139"/>
  <c r="AB140" s="1"/>
  <c r="AK143"/>
  <c r="AK144" s="1"/>
  <c r="BD139"/>
  <c r="BD140" s="1"/>
  <c r="AO147"/>
  <c r="AO148" s="1"/>
  <c r="BS139"/>
  <c r="BS140" s="1"/>
  <c r="BR151"/>
  <c r="BR152" s="1"/>
  <c r="AZ151"/>
  <c r="AZ152" s="1"/>
  <c r="AK139"/>
  <c r="AK140" s="1"/>
  <c r="AU151"/>
  <c r="AU152" s="1"/>
  <c r="Z147"/>
  <c r="Z148" s="1"/>
  <c r="AI151"/>
  <c r="AI152" s="1"/>
  <c r="BI139"/>
  <c r="BI140" s="1"/>
  <c r="Y139"/>
  <c r="Y140" s="1"/>
  <c r="BR147"/>
  <c r="BR148" s="1"/>
  <c r="AJ147"/>
  <c r="AJ148" s="1"/>
  <c r="AU147"/>
  <c r="AU148" s="1"/>
  <c r="BV139"/>
  <c r="BV140" s="1"/>
  <c r="BY143"/>
  <c r="BY144" s="1"/>
  <c r="BE139"/>
  <c r="BE140" s="1"/>
  <c r="AO143"/>
  <c r="AO144" s="1"/>
  <c r="AP147"/>
  <c r="AP148" s="1"/>
  <c r="BS143"/>
  <c r="BS144" s="1"/>
  <c r="W151"/>
  <c r="W152" s="1"/>
  <c r="BW151"/>
  <c r="BW152" s="1"/>
  <c r="BH147"/>
  <c r="BH148" s="1"/>
  <c r="AQ139"/>
  <c r="AQ140" s="1"/>
  <c r="BL151"/>
  <c r="BL152" s="1"/>
  <c r="AE139"/>
  <c r="AE140" s="1"/>
  <c r="AM139"/>
  <c r="AM140" s="1"/>
  <c r="AH143"/>
  <c r="AH144" s="1"/>
  <c r="BQ151"/>
  <c r="BQ152" s="1"/>
  <c r="BG139"/>
  <c r="BG140" s="1"/>
  <c r="BB151"/>
  <c r="BB152" s="1"/>
  <c r="AG139"/>
  <c r="AG140" s="1"/>
  <c r="BA151"/>
  <c r="BA152" s="1"/>
  <c r="Q151"/>
  <c r="Q152" s="1"/>
  <c r="CB151"/>
  <c r="CB152" s="1"/>
  <c r="BC139"/>
  <c r="BC140" s="1"/>
  <c r="BU143"/>
  <c r="BU144" s="1"/>
  <c r="AS139"/>
  <c r="AS140" s="1"/>
  <c r="AS147"/>
  <c r="AS148" s="1"/>
  <c r="AS151"/>
  <c r="AS152" s="1"/>
  <c r="AS143"/>
  <c r="AS144" s="1"/>
  <c r="U155"/>
  <c r="U156" s="1"/>
  <c r="T155"/>
  <c r="AA155"/>
  <c r="AA156" s="1"/>
  <c r="R155"/>
  <c r="R156" s="1"/>
  <c r="S155"/>
  <c r="S156" s="1"/>
  <c r="AC155"/>
  <c r="AC156" s="1"/>
  <c r="AT147"/>
  <c r="AT148" s="1"/>
  <c r="AT151"/>
  <c r="AT152" s="1"/>
  <c r="AT143"/>
  <c r="AT144" s="1"/>
  <c r="AT139"/>
  <c r="AT140" s="1"/>
  <c r="CB156" i="27"/>
  <c r="CK156"/>
  <c r="CI156"/>
  <c r="CC156"/>
  <c r="DD146"/>
  <c r="DD142"/>
  <c r="DD150"/>
  <c r="DD152" s="1"/>
  <c r="DD138"/>
  <c r="DB154"/>
  <c r="DB156" s="1"/>
  <c r="DB148"/>
  <c r="DJ150"/>
  <c r="DJ152" s="1"/>
  <c r="DJ142"/>
  <c r="DJ144" s="1"/>
  <c r="DJ146"/>
  <c r="DJ138"/>
  <c r="DJ140" s="1"/>
  <c r="CX140"/>
  <c r="CX154"/>
  <c r="CX156" s="1"/>
  <c r="CW154"/>
  <c r="CW156" s="1"/>
  <c r="CW140"/>
  <c r="CL154"/>
  <c r="CL156" s="1"/>
  <c r="CL148"/>
  <c r="DK150"/>
  <c r="DK152" s="1"/>
  <c r="DK146"/>
  <c r="DK148" s="1"/>
  <c r="DK142"/>
  <c r="DK144" s="1"/>
  <c r="DK138"/>
  <c r="DI142"/>
  <c r="DI138"/>
  <c r="DI150"/>
  <c r="DI152" s="1"/>
  <c r="DI146"/>
  <c r="DI148" s="1"/>
  <c r="DC150"/>
  <c r="DC152" s="1"/>
  <c r="DC146"/>
  <c r="DC148" s="1"/>
  <c r="DC138"/>
  <c r="DC142"/>
  <c r="F88" i="3"/>
  <c r="F86"/>
  <c r="F75"/>
  <c r="F90"/>
  <c r="F103"/>
  <c r="F94"/>
  <c r="F91"/>
  <c r="F73"/>
  <c r="F83"/>
  <c r="F81"/>
  <c r="F79"/>
  <c r="F99"/>
  <c r="F87"/>
  <c r="F78"/>
  <c r="F77"/>
  <c r="F76"/>
  <c r="F102"/>
  <c r="F96"/>
  <c r="F98"/>
  <c r="F107"/>
  <c r="F104"/>
  <c r="F74"/>
  <c r="F100"/>
  <c r="F82"/>
  <c r="F95"/>
  <c r="F80"/>
  <c r="F84"/>
  <c r="F72"/>
  <c r="F71"/>
  <c r="F93"/>
  <c r="F106"/>
  <c r="F89"/>
  <c r="F97"/>
  <c r="F92"/>
  <c r="AU154"/>
  <c r="BV154"/>
  <c r="BX154"/>
  <c r="AK154"/>
  <c r="AK155" s="1"/>
  <c r="BM154"/>
  <c r="AO154"/>
  <c r="AO155" s="1"/>
  <c r="BH154"/>
  <c r="AN154"/>
  <c r="BW154"/>
  <c r="BG154"/>
  <c r="BA154"/>
  <c r="AI154"/>
  <c r="AI155" s="1"/>
  <c r="AH154"/>
  <c r="AS154"/>
  <c r="BD154"/>
  <c r="X154"/>
  <c r="X155" s="1"/>
  <c r="BC154"/>
  <c r="BR154"/>
  <c r="AZ154"/>
  <c r="BL154"/>
  <c r="AZ140"/>
  <c r="CA154"/>
  <c r="BI154"/>
  <c r="AR154"/>
  <c r="V154"/>
  <c r="V155" s="1"/>
  <c r="Q154"/>
  <c r="AL154"/>
  <c r="AL155" s="1"/>
  <c r="BY154"/>
  <c r="AQ154"/>
  <c r="AQ155" s="1"/>
  <c r="CB154"/>
  <c r="BF154"/>
  <c r="BB154"/>
  <c r="AT154"/>
  <c r="BS154"/>
  <c r="AG154"/>
  <c r="AG155" s="1"/>
  <c r="AM154"/>
  <c r="BO154"/>
  <c r="AY154"/>
  <c r="AV154"/>
  <c r="BK154"/>
  <c r="BO140"/>
  <c r="P154"/>
  <c r="AX154"/>
  <c r="W154"/>
  <c r="AD154"/>
  <c r="AD155" s="1"/>
  <c r="AP154"/>
  <c r="AB154"/>
  <c r="BU154"/>
  <c r="AF154"/>
  <c r="BN154"/>
  <c r="BE154"/>
  <c r="BP154"/>
  <c r="AE154"/>
  <c r="AE155" s="1"/>
  <c r="Y154"/>
  <c r="BQ154"/>
  <c r="AJ154"/>
  <c r="AJ155" s="1"/>
  <c r="BK140"/>
  <c r="Z154"/>
  <c r="Z155" s="1"/>
  <c r="F33"/>
  <c r="F22"/>
  <c r="F44"/>
  <c r="F60"/>
  <c r="F43"/>
  <c r="F42"/>
  <c r="F57"/>
  <c r="F29"/>
  <c r="F38"/>
  <c r="M38" s="1"/>
  <c r="F46"/>
  <c r="F52"/>
  <c r="F36"/>
  <c r="F35"/>
  <c r="F63"/>
  <c r="F50"/>
  <c r="F30"/>
  <c r="F51"/>
  <c r="F66"/>
  <c r="F27"/>
  <c r="F24"/>
  <c r="F32"/>
  <c r="F55"/>
  <c r="F45"/>
  <c r="F28"/>
  <c r="F40"/>
  <c r="F41"/>
  <c r="F49"/>
  <c r="F70"/>
  <c r="F48"/>
  <c r="F53"/>
  <c r="F21"/>
  <c r="M21" s="1"/>
  <c r="F31"/>
  <c r="M31" s="1"/>
  <c r="F61"/>
  <c r="F58"/>
  <c r="F26"/>
  <c r="M26" s="1"/>
  <c r="F64"/>
  <c r="F23"/>
  <c r="F59"/>
  <c r="F65"/>
  <c r="F25"/>
  <c r="M25" s="1"/>
  <c r="F69"/>
  <c r="F37"/>
  <c r="M37" s="1"/>
  <c r="F67"/>
  <c r="F34"/>
  <c r="M34" s="1"/>
  <c r="F54"/>
  <c r="F19"/>
  <c r="F62"/>
  <c r="F47"/>
  <c r="F20"/>
  <c r="F18"/>
  <c r="M18" s="1"/>
  <c r="F68"/>
  <c r="CD158" l="1"/>
  <c r="CC158"/>
  <c r="U6"/>
  <c r="Q6" i="27"/>
  <c r="AA6" i="3"/>
  <c r="W6" i="27"/>
  <c r="R6" i="3"/>
  <c r="N6" i="27"/>
  <c r="S6" i="3"/>
  <c r="O6" i="27"/>
  <c r="AC6" i="3"/>
  <c r="Y6" i="27"/>
  <c r="G110" i="3"/>
  <c r="L110"/>
  <c r="EA110" s="1"/>
  <c r="K110"/>
  <c r="DZ110" s="1"/>
  <c r="DT137" i="27"/>
  <c r="DS136" s="1"/>
  <c r="M23" i="3"/>
  <c r="EB23" s="1"/>
  <c r="L23"/>
  <c r="EA23" s="1"/>
  <c r="L57"/>
  <c r="EA57" s="1"/>
  <c r="M57"/>
  <c r="EB57" s="1"/>
  <c r="L93"/>
  <c r="EA93" s="1"/>
  <c r="M93"/>
  <c r="EB93" s="1"/>
  <c r="M74"/>
  <c r="EB74" s="1"/>
  <c r="L74"/>
  <c r="EA74" s="1"/>
  <c r="L77"/>
  <c r="EA77" s="1"/>
  <c r="M77"/>
  <c r="EB77" s="1"/>
  <c r="M91"/>
  <c r="EB91" s="1"/>
  <c r="L91"/>
  <c r="EA91" s="1"/>
  <c r="L53"/>
  <c r="EA53" s="1"/>
  <c r="M53"/>
  <c r="EB53" s="1"/>
  <c r="L29"/>
  <c r="EA29" s="1"/>
  <c r="M29"/>
  <c r="EB29" s="1"/>
  <c r="M100"/>
  <c r="EB100" s="1"/>
  <c r="L100"/>
  <c r="EA100" s="1"/>
  <c r="M73"/>
  <c r="EB73" s="1"/>
  <c r="L73"/>
  <c r="EA73" s="1"/>
  <c r="L65"/>
  <c r="EA65" s="1"/>
  <c r="M65"/>
  <c r="EB65" s="1"/>
  <c r="M33"/>
  <c r="EB33" s="1"/>
  <c r="L33"/>
  <c r="EA33" s="1"/>
  <c r="M102"/>
  <c r="EB102" s="1"/>
  <c r="L102"/>
  <c r="EA102" s="1"/>
  <c r="M47"/>
  <c r="EB47" s="1"/>
  <c r="L47"/>
  <c r="EA47" s="1"/>
  <c r="L25"/>
  <c r="EA25" s="1"/>
  <c r="EB25"/>
  <c r="EB31"/>
  <c r="L31"/>
  <c r="EA31" s="1"/>
  <c r="M28"/>
  <c r="EB28" s="1"/>
  <c r="L28"/>
  <c r="EA28" s="1"/>
  <c r="M46"/>
  <c r="EB46" s="1"/>
  <c r="L46"/>
  <c r="EA46" s="1"/>
  <c r="M22"/>
  <c r="EB22" s="1"/>
  <c r="L22"/>
  <c r="EA22" s="1"/>
  <c r="L97"/>
  <c r="EA97" s="1"/>
  <c r="M97"/>
  <c r="EB97" s="1"/>
  <c r="M95"/>
  <c r="EB95" s="1"/>
  <c r="L95"/>
  <c r="EA95" s="1"/>
  <c r="M96"/>
  <c r="EB96" s="1"/>
  <c r="L96"/>
  <c r="EA96" s="1"/>
  <c r="L81"/>
  <c r="EA81" s="1"/>
  <c r="M81"/>
  <c r="EB81" s="1"/>
  <c r="M75"/>
  <c r="EB75" s="1"/>
  <c r="L75"/>
  <c r="EA75" s="1"/>
  <c r="M63"/>
  <c r="EB63" s="1"/>
  <c r="L63"/>
  <c r="EA63" s="1"/>
  <c r="M105"/>
  <c r="EB105" s="1"/>
  <c r="L105"/>
  <c r="EA105" s="1"/>
  <c r="M55"/>
  <c r="EB55" s="1"/>
  <c r="L55"/>
  <c r="EA55" s="1"/>
  <c r="M106"/>
  <c r="EB106" s="1"/>
  <c r="L106"/>
  <c r="EA106" s="1"/>
  <c r="L21"/>
  <c r="EA21" s="1"/>
  <c r="EB21"/>
  <c r="EB38"/>
  <c r="L38"/>
  <c r="EA38" s="1"/>
  <c r="M82"/>
  <c r="EB82" s="1"/>
  <c r="L82"/>
  <c r="EA82" s="1"/>
  <c r="M86"/>
  <c r="EB86" s="1"/>
  <c r="L86"/>
  <c r="EA86" s="1"/>
  <c r="L20"/>
  <c r="EA20" s="1"/>
  <c r="M20"/>
  <c r="EB20" s="1"/>
  <c r="L61"/>
  <c r="EA61" s="1"/>
  <c r="M61"/>
  <c r="EB61" s="1"/>
  <c r="M51"/>
  <c r="EB51" s="1"/>
  <c r="L51"/>
  <c r="EA51" s="1"/>
  <c r="M92"/>
  <c r="EB92" s="1"/>
  <c r="L92"/>
  <c r="EA92" s="1"/>
  <c r="L80"/>
  <c r="EA80" s="1"/>
  <c r="M80"/>
  <c r="EB80" s="1"/>
  <c r="M98"/>
  <c r="EB98" s="1"/>
  <c r="L98"/>
  <c r="EA98" s="1"/>
  <c r="M79"/>
  <c r="EB79" s="1"/>
  <c r="L79"/>
  <c r="EA79" s="1"/>
  <c r="EB18"/>
  <c r="L18"/>
  <c r="EA18" s="1"/>
  <c r="L41"/>
  <c r="EA41" s="1"/>
  <c r="M41"/>
  <c r="EB41" s="1"/>
  <c r="M66"/>
  <c r="EB66" s="1"/>
  <c r="L66"/>
  <c r="EA66" s="1"/>
  <c r="L36"/>
  <c r="EA36" s="1"/>
  <c r="M36"/>
  <c r="EB36" s="1"/>
  <c r="L60"/>
  <c r="EA60" s="1"/>
  <c r="M60"/>
  <c r="EB60" s="1"/>
  <c r="M84"/>
  <c r="EB84" s="1"/>
  <c r="L84"/>
  <c r="EA84" s="1"/>
  <c r="M107"/>
  <c r="EB107" s="1"/>
  <c r="L107"/>
  <c r="EA107" s="1"/>
  <c r="M99"/>
  <c r="EB99" s="1"/>
  <c r="L99"/>
  <c r="EA99" s="1"/>
  <c r="M90"/>
  <c r="EB90" s="1"/>
  <c r="L90"/>
  <c r="EA90" s="1"/>
  <c r="EB17"/>
  <c r="L17"/>
  <c r="EA17" s="1"/>
  <c r="EB110"/>
  <c r="M54"/>
  <c r="EB54" s="1"/>
  <c r="L54"/>
  <c r="EA54" s="1"/>
  <c r="L32"/>
  <c r="EA32" s="1"/>
  <c r="M32"/>
  <c r="EB32" s="1"/>
  <c r="M19"/>
  <c r="EB19" s="1"/>
  <c r="L19"/>
  <c r="EA19" s="1"/>
  <c r="EB108"/>
  <c r="L108"/>
  <c r="EA108" s="1"/>
  <c r="M30"/>
  <c r="EB30" s="1"/>
  <c r="L30"/>
  <c r="EA30" s="1"/>
  <c r="L52"/>
  <c r="EA52" s="1"/>
  <c r="M52"/>
  <c r="EB52" s="1"/>
  <c r="M58"/>
  <c r="EB58" s="1"/>
  <c r="L58"/>
  <c r="EA58" s="1"/>
  <c r="M67"/>
  <c r="EB67" s="1"/>
  <c r="L67"/>
  <c r="EA67" s="1"/>
  <c r="L49"/>
  <c r="EA49" s="1"/>
  <c r="M49"/>
  <c r="EB49" s="1"/>
  <c r="M43"/>
  <c r="EB43" s="1"/>
  <c r="L43"/>
  <c r="EA43" s="1"/>
  <c r="M103"/>
  <c r="EB103" s="1"/>
  <c r="L103"/>
  <c r="EA103" s="1"/>
  <c r="L48"/>
  <c r="EA48" s="1"/>
  <c r="M48"/>
  <c r="EB48" s="1"/>
  <c r="M59"/>
  <c r="EB59" s="1"/>
  <c r="L59"/>
  <c r="EA59" s="1"/>
  <c r="M50"/>
  <c r="EB50" s="1"/>
  <c r="L50"/>
  <c r="EA50" s="1"/>
  <c r="M76"/>
  <c r="EB76" s="1"/>
  <c r="L76"/>
  <c r="EA76" s="1"/>
  <c r="L88"/>
  <c r="EA88" s="1"/>
  <c r="M88"/>
  <c r="EB88" s="1"/>
  <c r="M62"/>
  <c r="EB62" s="1"/>
  <c r="L62"/>
  <c r="EA62" s="1"/>
  <c r="L45"/>
  <c r="EA45" s="1"/>
  <c r="M45"/>
  <c r="EB45" s="1"/>
  <c r="M89"/>
  <c r="EB89" s="1"/>
  <c r="L89"/>
  <c r="EA89" s="1"/>
  <c r="M83"/>
  <c r="EB83" s="1"/>
  <c r="L83"/>
  <c r="EA83" s="1"/>
  <c r="L69"/>
  <c r="EA69" s="1"/>
  <c r="M69"/>
  <c r="EB69" s="1"/>
  <c r="L40"/>
  <c r="EA40" s="1"/>
  <c r="M40"/>
  <c r="EB40" s="1"/>
  <c r="L44"/>
  <c r="EA44" s="1"/>
  <c r="M44"/>
  <c r="EB44" s="1"/>
  <c r="L37"/>
  <c r="EA37" s="1"/>
  <c r="EB37"/>
  <c r="M68"/>
  <c r="EB68" s="1"/>
  <c r="L68"/>
  <c r="EA68" s="1"/>
  <c r="EB26"/>
  <c r="L26"/>
  <c r="EA26" s="1"/>
  <c r="M27"/>
  <c r="EB27" s="1"/>
  <c r="L27"/>
  <c r="EA27" s="1"/>
  <c r="L72"/>
  <c r="EA72" s="1"/>
  <c r="M72"/>
  <c r="EB72" s="1"/>
  <c r="M104"/>
  <c r="EB104" s="1"/>
  <c r="L104"/>
  <c r="EA104" s="1"/>
  <c r="M87"/>
  <c r="EB87" s="1"/>
  <c r="L87"/>
  <c r="EA87" s="1"/>
  <c r="EB34"/>
  <c r="L34"/>
  <c r="EA34" s="1"/>
  <c r="L64"/>
  <c r="EA64" s="1"/>
  <c r="M64"/>
  <c r="EB64" s="1"/>
  <c r="M70"/>
  <c r="EB70" s="1"/>
  <c r="L70"/>
  <c r="EA70" s="1"/>
  <c r="M24"/>
  <c r="EB24" s="1"/>
  <c r="L24"/>
  <c r="EA24" s="1"/>
  <c r="M35"/>
  <c r="EB35" s="1"/>
  <c r="L35"/>
  <c r="EA35" s="1"/>
  <c r="M42"/>
  <c r="EB42" s="1"/>
  <c r="L42"/>
  <c r="EA42" s="1"/>
  <c r="M71"/>
  <c r="EB71" s="1"/>
  <c r="L71"/>
  <c r="EA71" s="1"/>
  <c r="M78"/>
  <c r="EB78" s="1"/>
  <c r="L78"/>
  <c r="EA78" s="1"/>
  <c r="M94"/>
  <c r="EB94" s="1"/>
  <c r="L94"/>
  <c r="EA94" s="1"/>
  <c r="L109"/>
  <c r="EA109" s="1"/>
  <c r="M109"/>
  <c r="EB109" s="1"/>
  <c r="G96"/>
  <c r="G98"/>
  <c r="K98"/>
  <c r="DZ98" s="1"/>
  <c r="G97"/>
  <c r="K97"/>
  <c r="DZ97" s="1"/>
  <c r="K64"/>
  <c r="DZ64" s="1"/>
  <c r="G64"/>
  <c r="K35"/>
  <c r="DZ35" s="1"/>
  <c r="G35"/>
  <c r="K74"/>
  <c r="DZ74" s="1"/>
  <c r="G74"/>
  <c r="K32"/>
  <c r="DZ32" s="1"/>
  <c r="G32"/>
  <c r="K106"/>
  <c r="DZ106" s="1"/>
  <c r="G106"/>
  <c r="K88"/>
  <c r="DZ88" s="1"/>
  <c r="G88"/>
  <c r="K19"/>
  <c r="DZ19" s="1"/>
  <c r="G19"/>
  <c r="K50"/>
  <c r="DZ50" s="1"/>
  <c r="G50"/>
  <c r="K82"/>
  <c r="DZ82" s="1"/>
  <c r="G82"/>
  <c r="K45"/>
  <c r="DZ45" s="1"/>
  <c r="G45"/>
  <c r="K75"/>
  <c r="DZ75" s="1"/>
  <c r="G75"/>
  <c r="K47"/>
  <c r="DZ47" s="1"/>
  <c r="G47"/>
  <c r="K25"/>
  <c r="DZ25" s="1"/>
  <c r="G25"/>
  <c r="K31"/>
  <c r="DZ31" s="1"/>
  <c r="G31"/>
  <c r="K28"/>
  <c r="DZ28" s="1"/>
  <c r="G28"/>
  <c r="K46"/>
  <c r="DZ46" s="1"/>
  <c r="G46"/>
  <c r="K22"/>
  <c r="DZ22" s="1"/>
  <c r="G22"/>
  <c r="K92"/>
  <c r="DZ92" s="1"/>
  <c r="G92"/>
  <c r="K80"/>
  <c r="DZ80" s="1"/>
  <c r="G80"/>
  <c r="K79"/>
  <c r="DZ79" s="1"/>
  <c r="G79"/>
  <c r="K34"/>
  <c r="DZ34" s="1"/>
  <c r="G34"/>
  <c r="K24"/>
  <c r="DZ24" s="1"/>
  <c r="G24"/>
  <c r="K93"/>
  <c r="DZ93" s="1"/>
  <c r="G93"/>
  <c r="K54"/>
  <c r="DZ54" s="1"/>
  <c r="G54"/>
  <c r="K57"/>
  <c r="DZ57" s="1"/>
  <c r="G57"/>
  <c r="K100"/>
  <c r="DZ100" s="1"/>
  <c r="G100"/>
  <c r="K59"/>
  <c r="DZ59" s="1"/>
  <c r="G59"/>
  <c r="K29"/>
  <c r="DZ29" s="1"/>
  <c r="G29"/>
  <c r="K102"/>
  <c r="DZ102" s="1"/>
  <c r="G102"/>
  <c r="K62"/>
  <c r="DZ62" s="1"/>
  <c r="G62"/>
  <c r="K30"/>
  <c r="DZ30" s="1"/>
  <c r="G30"/>
  <c r="K95"/>
  <c r="DZ95" s="1"/>
  <c r="G95"/>
  <c r="K20"/>
  <c r="DZ20" s="1"/>
  <c r="G20"/>
  <c r="K69"/>
  <c r="DZ69" s="1"/>
  <c r="G69"/>
  <c r="K61"/>
  <c r="DZ61" s="1"/>
  <c r="G61"/>
  <c r="K40"/>
  <c r="DZ40" s="1"/>
  <c r="G40"/>
  <c r="K51"/>
  <c r="DZ51" s="1"/>
  <c r="G51"/>
  <c r="K52"/>
  <c r="DZ52" s="1"/>
  <c r="G52"/>
  <c r="K44"/>
  <c r="DZ44" s="1"/>
  <c r="G44"/>
  <c r="K84"/>
  <c r="DZ84" s="1"/>
  <c r="G84"/>
  <c r="K107"/>
  <c r="DZ107" s="1"/>
  <c r="G107"/>
  <c r="K99"/>
  <c r="DZ99" s="1"/>
  <c r="G99"/>
  <c r="K90"/>
  <c r="DZ90" s="1"/>
  <c r="G90"/>
  <c r="K17"/>
  <c r="DZ17" s="1"/>
  <c r="G17"/>
  <c r="K70"/>
  <c r="DZ70" s="1"/>
  <c r="G70"/>
  <c r="K42"/>
  <c r="DZ42" s="1"/>
  <c r="G42"/>
  <c r="K91"/>
  <c r="DZ91" s="1"/>
  <c r="G91"/>
  <c r="K105"/>
  <c r="DZ105" s="1"/>
  <c r="G105"/>
  <c r="K48"/>
  <c r="DZ48" s="1"/>
  <c r="G48"/>
  <c r="K73"/>
  <c r="DZ73" s="1"/>
  <c r="G73"/>
  <c r="K53"/>
  <c r="DZ53" s="1"/>
  <c r="G53"/>
  <c r="K89"/>
  <c r="DZ89" s="1"/>
  <c r="G89"/>
  <c r="K86"/>
  <c r="DZ86" s="1"/>
  <c r="G86"/>
  <c r="K65"/>
  <c r="DZ65" s="1"/>
  <c r="G65"/>
  <c r="K33"/>
  <c r="DZ33" s="1"/>
  <c r="G33"/>
  <c r="K96"/>
  <c r="DZ96" s="1"/>
  <c r="K37"/>
  <c r="DZ37" s="1"/>
  <c r="G37"/>
  <c r="K58"/>
  <c r="DZ58" s="1"/>
  <c r="G58"/>
  <c r="K41"/>
  <c r="DZ41" s="1"/>
  <c r="G41"/>
  <c r="K66"/>
  <c r="DZ66" s="1"/>
  <c r="G66"/>
  <c r="K36"/>
  <c r="DZ36" s="1"/>
  <c r="G36"/>
  <c r="K60"/>
  <c r="DZ60" s="1"/>
  <c r="G60"/>
  <c r="K72"/>
  <c r="DZ72" s="1"/>
  <c r="G72"/>
  <c r="K104"/>
  <c r="DZ104" s="1"/>
  <c r="G104"/>
  <c r="K87"/>
  <c r="DZ87" s="1"/>
  <c r="G87"/>
  <c r="K103"/>
  <c r="DZ103" s="1"/>
  <c r="G103"/>
  <c r="K77"/>
  <c r="DZ77" s="1"/>
  <c r="G77"/>
  <c r="K23"/>
  <c r="DZ23" s="1"/>
  <c r="G23"/>
  <c r="K63"/>
  <c r="DZ63" s="1"/>
  <c r="G63"/>
  <c r="K76"/>
  <c r="DZ76" s="1"/>
  <c r="G76"/>
  <c r="K108"/>
  <c r="DZ108" s="1"/>
  <c r="G108"/>
  <c r="K55"/>
  <c r="DZ55" s="1"/>
  <c r="G55"/>
  <c r="K83"/>
  <c r="DZ83" s="1"/>
  <c r="G83"/>
  <c r="K21"/>
  <c r="DZ21" s="1"/>
  <c r="G21"/>
  <c r="K38"/>
  <c r="DZ38" s="1"/>
  <c r="G38"/>
  <c r="K81"/>
  <c r="DZ81" s="1"/>
  <c r="G81"/>
  <c r="K18"/>
  <c r="DZ18" s="1"/>
  <c r="G18"/>
  <c r="K68"/>
  <c r="DZ68" s="1"/>
  <c r="G68"/>
  <c r="K67"/>
  <c r="DZ67" s="1"/>
  <c r="G67"/>
  <c r="K26"/>
  <c r="DZ26" s="1"/>
  <c r="G26"/>
  <c r="K49"/>
  <c r="DZ49" s="1"/>
  <c r="G49"/>
  <c r="K27"/>
  <c r="DZ27" s="1"/>
  <c r="G27"/>
  <c r="K43"/>
  <c r="DZ43" s="1"/>
  <c r="G43"/>
  <c r="K71"/>
  <c r="DZ71" s="1"/>
  <c r="G71"/>
  <c r="K78"/>
  <c r="DZ78" s="1"/>
  <c r="G78"/>
  <c r="K94"/>
  <c r="DZ94" s="1"/>
  <c r="G94"/>
  <c r="K109"/>
  <c r="DZ109" s="1"/>
  <c r="G109"/>
  <c r="BZ158"/>
  <c r="BT158"/>
  <c r="AY158"/>
  <c r="AY155"/>
  <c r="DJ7" i="27"/>
  <c r="CX6" i="3"/>
  <c r="AV155"/>
  <c r="AV156" s="1"/>
  <c r="AV158"/>
  <c r="BI158"/>
  <c r="BI155"/>
  <c r="BI156" s="1"/>
  <c r="DU6"/>
  <c r="Y155"/>
  <c r="Y156" s="1"/>
  <c r="Y158"/>
  <c r="W158"/>
  <c r="BS158"/>
  <c r="BS155"/>
  <c r="BS156" s="1"/>
  <c r="AZ158"/>
  <c r="AZ155"/>
  <c r="AZ156" s="1"/>
  <c r="AU155"/>
  <c r="AU156" s="1"/>
  <c r="AU158"/>
  <c r="AD156"/>
  <c r="AD158"/>
  <c r="CB158"/>
  <c r="CB155"/>
  <c r="CB156" s="1"/>
  <c r="Q158"/>
  <c r="BC158"/>
  <c r="BC155"/>
  <c r="BC156" s="1"/>
  <c r="BA158"/>
  <c r="BA155"/>
  <c r="BH158"/>
  <c r="BH155"/>
  <c r="BH156" s="1"/>
  <c r="CZ7" i="27"/>
  <c r="BE155" i="3"/>
  <c r="BE156" s="1"/>
  <c r="BE158"/>
  <c r="AP158"/>
  <c r="AM158"/>
  <c r="BF158"/>
  <c r="BF155"/>
  <c r="BF156" s="1"/>
  <c r="DP7" i="27"/>
  <c r="AI156" i="3"/>
  <c r="AI158"/>
  <c r="AN158"/>
  <c r="BX158"/>
  <c r="BX155"/>
  <c r="P158"/>
  <c r="T158"/>
  <c r="R158"/>
  <c r="U158"/>
  <c r="AA158"/>
  <c r="S158"/>
  <c r="AC158"/>
  <c r="BB158"/>
  <c r="BB155"/>
  <c r="BB156" s="1"/>
  <c r="BW155"/>
  <c r="BW158"/>
  <c r="CY7" i="27"/>
  <c r="AX158" i="3"/>
  <c r="AX155"/>
  <c r="AX156" s="1"/>
  <c r="BY155"/>
  <c r="BY156" s="1"/>
  <c r="BY158"/>
  <c r="CX7" i="27"/>
  <c r="BU158" i="3"/>
  <c r="BU155"/>
  <c r="BU156" s="1"/>
  <c r="AR158"/>
  <c r="DD7" i="27"/>
  <c r="CA158" i="3"/>
  <c r="CA155"/>
  <c r="CA156" s="1"/>
  <c r="Z156"/>
  <c r="Z158"/>
  <c r="DG7" i="27"/>
  <c r="BP158" i="3"/>
  <c r="BP155"/>
  <c r="DM7" i="27"/>
  <c r="BO158" i="3"/>
  <c r="BO155"/>
  <c r="BO156" s="1"/>
  <c r="DH7" i="27"/>
  <c r="AL156" i="3"/>
  <c r="AL158"/>
  <c r="CV7" i="27"/>
  <c r="BR158" i="3"/>
  <c r="BR155"/>
  <c r="BR156" s="1"/>
  <c r="AK156"/>
  <c r="AK158"/>
  <c r="AN155"/>
  <c r="AN156" s="1"/>
  <c r="P155"/>
  <c r="W155"/>
  <c r="W156" s="1"/>
  <c r="AB158"/>
  <c r="AH158"/>
  <c r="AE158"/>
  <c r="DF7" i="27"/>
  <c r="DK7"/>
  <c r="AQ156" i="3"/>
  <c r="AQ158"/>
  <c r="BM155"/>
  <c r="BM156" s="1"/>
  <c r="BM158"/>
  <c r="BQ158"/>
  <c r="BQ155"/>
  <c r="AF158"/>
  <c r="AG156"/>
  <c r="AG158"/>
  <c r="DE7" i="27"/>
  <c r="CW7"/>
  <c r="BL158" i="3"/>
  <c r="BL155"/>
  <c r="BL156" s="1"/>
  <c r="BD155"/>
  <c r="BD156" s="1"/>
  <c r="BD158"/>
  <c r="CV6"/>
  <c r="DI7" i="27"/>
  <c r="AJ156" i="3"/>
  <c r="AJ158"/>
  <c r="BN155"/>
  <c r="BN156" s="1"/>
  <c r="BN158"/>
  <c r="DN7" i="27"/>
  <c r="BK158" i="3"/>
  <c r="BK155"/>
  <c r="BK156" s="1"/>
  <c r="DL7" i="27"/>
  <c r="V156" i="3"/>
  <c r="V158"/>
  <c r="X156"/>
  <c r="X158"/>
  <c r="BG155"/>
  <c r="BG156" s="1"/>
  <c r="BG158"/>
  <c r="AO156"/>
  <c r="AO158"/>
  <c r="BV155"/>
  <c r="BV156" s="1"/>
  <c r="BV158"/>
  <c r="AH155"/>
  <c r="AH156" s="1"/>
  <c r="Q155"/>
  <c r="Q156" s="1"/>
  <c r="AP155"/>
  <c r="AP156" s="1"/>
  <c r="AR155"/>
  <c r="AR156" s="1"/>
  <c r="AB155"/>
  <c r="AB156" s="1"/>
  <c r="AF155"/>
  <c r="AF156" s="1"/>
  <c r="AM155"/>
  <c r="AM156" s="1"/>
  <c r="AS158"/>
  <c r="AS155"/>
  <c r="AS156" s="1"/>
  <c r="T156"/>
  <c r="AT155"/>
  <c r="AT156" s="1"/>
  <c r="AT158"/>
  <c r="DI154" i="27"/>
  <c r="DI156" s="1"/>
  <c r="DD154"/>
  <c r="DD156" s="1"/>
  <c r="DD148"/>
  <c r="DJ154"/>
  <c r="DJ156" s="1"/>
  <c r="DJ148"/>
  <c r="DM138"/>
  <c r="DM140" s="1"/>
  <c r="DM142"/>
  <c r="DM150"/>
  <c r="DM146"/>
  <c r="DC154"/>
  <c r="DC156" s="1"/>
  <c r="DL146"/>
  <c r="DL138"/>
  <c r="DL140" s="1"/>
  <c r="DL142"/>
  <c r="DL144" s="1"/>
  <c r="DL150"/>
  <c r="DL152" s="1"/>
  <c r="DK140"/>
  <c r="DK154"/>
  <c r="DK156" s="1"/>
  <c r="CD159" i="3" l="1"/>
  <c r="CD160" s="1"/>
  <c r="BZ7" i="27" s="1"/>
  <c r="CC159" i="3"/>
  <c r="CC160" s="1"/>
  <c r="BY7" i="27" s="1"/>
  <c r="CI6" i="3"/>
  <c r="CE6" i="27"/>
  <c r="CP6" i="3"/>
  <c r="CL6" i="27"/>
  <c r="AB6" i="3"/>
  <c r="X6" i="27"/>
  <c r="AO6" i="3"/>
  <c r="AK6" i="27"/>
  <c r="DP6" i="3"/>
  <c r="DL6" i="27"/>
  <c r="BN6" i="3"/>
  <c r="BJ6" i="27"/>
  <c r="DI6" i="3"/>
  <c r="DE6" i="27"/>
  <c r="BQ6" i="3"/>
  <c r="BM6" i="27"/>
  <c r="AK6" i="3"/>
  <c r="AG6" i="27"/>
  <c r="CZ6" i="3"/>
  <c r="CV6" i="27"/>
  <c r="CN6" i="3"/>
  <c r="CJ6" i="27"/>
  <c r="AX6" i="3"/>
  <c r="AT6" i="27"/>
  <c r="BW6" i="3"/>
  <c r="BS6" i="27"/>
  <c r="AI6" i="3"/>
  <c r="AE6" i="27"/>
  <c r="AZ6" i="3"/>
  <c r="AV6" i="27"/>
  <c r="AF6" i="3"/>
  <c r="AB6" i="27"/>
  <c r="AE6" i="3"/>
  <c r="AA6" i="27"/>
  <c r="BO6" i="3"/>
  <c r="BK6" i="27"/>
  <c r="CA6" i="3"/>
  <c r="BW6" i="27"/>
  <c r="BU6" i="3"/>
  <c r="BQ6" i="27"/>
  <c r="BY6" i="3"/>
  <c r="BU6" i="27"/>
  <c r="BH6" i="3"/>
  <c r="BD6" i="27"/>
  <c r="AR6" i="3"/>
  <c r="AN6" i="27"/>
  <c r="CJ6" i="3"/>
  <c r="CF6" i="27"/>
  <c r="DQ6" i="3"/>
  <c r="DM6" i="27"/>
  <c r="BA6" i="3"/>
  <c r="AW6" i="27"/>
  <c r="DN6" i="3"/>
  <c r="DJ6" i="27"/>
  <c r="AM6" i="3"/>
  <c r="AI6" i="27"/>
  <c r="DA6" i="3"/>
  <c r="CW6" i="27"/>
  <c r="DO6" i="3"/>
  <c r="DK6" i="27"/>
  <c r="DC6" i="3"/>
  <c r="CY6" i="27"/>
  <c r="Y6" i="3"/>
  <c r="U6" i="27"/>
  <c r="DM6" i="3"/>
  <c r="DI6" i="27"/>
  <c r="CE6" i="3"/>
  <c r="CA6" i="27"/>
  <c r="AH6" i="3"/>
  <c r="AD6" i="27"/>
  <c r="W6" i="3"/>
  <c r="S6" i="27"/>
  <c r="BX6" i="3"/>
  <c r="BT6" i="27"/>
  <c r="DD6" i="3"/>
  <c r="CZ6" i="27"/>
  <c r="DJ6" i="3"/>
  <c r="DF6" i="27"/>
  <c r="CH6" i="3"/>
  <c r="CD6" i="27"/>
  <c r="AN6" i="3"/>
  <c r="AJ6" i="27"/>
  <c r="Z6" i="3"/>
  <c r="V6" i="27"/>
  <c r="CB6" i="3"/>
  <c r="BX6" i="27"/>
  <c r="AQ6" i="3"/>
  <c r="AM6" i="27"/>
  <c r="BR6" i="3"/>
  <c r="BN6" i="27"/>
  <c r="DB6" i="3"/>
  <c r="CX6" i="27"/>
  <c r="AU6" i="3"/>
  <c r="AQ6" i="27"/>
  <c r="AS6" i="3"/>
  <c r="AO6" i="27"/>
  <c r="DR6" i="3"/>
  <c r="DN6" i="27"/>
  <c r="AG6" i="3"/>
  <c r="AC6" i="27"/>
  <c r="CQ6" i="3"/>
  <c r="CM6" i="27"/>
  <c r="T6" i="3"/>
  <c r="P6" i="27"/>
  <c r="Q6" i="3"/>
  <c r="M6" i="27"/>
  <c r="BL6" i="3"/>
  <c r="BH6" i="27"/>
  <c r="BM6" i="3"/>
  <c r="BI6" i="27"/>
  <c r="AL6" i="3"/>
  <c r="AH6" i="27"/>
  <c r="DK6" i="3"/>
  <c r="DG6" i="27"/>
  <c r="DH6" i="3"/>
  <c r="DD6" i="27"/>
  <c r="CO6" i="3"/>
  <c r="CK6" i="27"/>
  <c r="BB6" i="3"/>
  <c r="AX6" i="27"/>
  <c r="BE6" i="3"/>
  <c r="BA6" i="27"/>
  <c r="BC6" i="3"/>
  <c r="AY6" i="27"/>
  <c r="AD6" i="3"/>
  <c r="Z6" i="27"/>
  <c r="BV6" i="3"/>
  <c r="BR6" i="27"/>
  <c r="V6" i="3"/>
  <c r="R6" i="27"/>
  <c r="CK6" i="3"/>
  <c r="CG6" i="27"/>
  <c r="BF6" i="3"/>
  <c r="BB6" i="27"/>
  <c r="DS6" i="3"/>
  <c r="DO6" i="27"/>
  <c r="CL6" i="3"/>
  <c r="CH6" i="27"/>
  <c r="DL6" i="3"/>
  <c r="DH6" i="27"/>
  <c r="AV6" i="3"/>
  <c r="AR6" i="27"/>
  <c r="X6" i="3"/>
  <c r="T6" i="27"/>
  <c r="BP6" i="3"/>
  <c r="BL6" i="27"/>
  <c r="AT6" i="3"/>
  <c r="AP6" i="27"/>
  <c r="AP6" i="3"/>
  <c r="AL6" i="27"/>
  <c r="BG6" i="3"/>
  <c r="BC6" i="27"/>
  <c r="BK6" i="3"/>
  <c r="BG6" i="27"/>
  <c r="AJ6" i="3"/>
  <c r="AF6" i="27"/>
  <c r="BD6" i="3"/>
  <c r="AZ6" i="27"/>
  <c r="CR6" i="3"/>
  <c r="CN6" i="27"/>
  <c r="CF6" i="3"/>
  <c r="CB6" i="27"/>
  <c r="DT6" i="3"/>
  <c r="DP6" i="27"/>
  <c r="BS6" i="3"/>
  <c r="BO6" i="27"/>
  <c r="BI6" i="3"/>
  <c r="BE6" i="27"/>
  <c r="AY6" i="3"/>
  <c r="AU6" i="27"/>
  <c r="CC6" i="3"/>
  <c r="BY6" i="27"/>
  <c r="BR159" i="3"/>
  <c r="BR160" s="1"/>
  <c r="BN7" i="27" s="1"/>
  <c r="DS135"/>
  <c r="DS134"/>
  <c r="Y159" i="3"/>
  <c r="Y160" s="1"/>
  <c r="U7" i="27" s="1"/>
  <c r="CU7"/>
  <c r="CT7"/>
  <c r="CS7"/>
  <c r="CR7"/>
  <c r="CP7"/>
  <c r="CO7"/>
  <c r="CN7"/>
  <c r="CM7"/>
  <c r="CL7"/>
  <c r="CK7"/>
  <c r="CQ7"/>
  <c r="CI7"/>
  <c r="CJ7"/>
  <c r="CH7"/>
  <c r="CG7"/>
  <c r="CF7"/>
  <c r="CE7"/>
  <c r="CD7"/>
  <c r="CC7"/>
  <c r="CB7"/>
  <c r="CA7"/>
  <c r="CB159" i="3"/>
  <c r="CB160" s="1"/>
  <c r="BX7" i="27" s="1"/>
  <c r="CA159" i="3"/>
  <c r="CA160" s="1"/>
  <c r="BW7" i="27" s="1"/>
  <c r="BZ159" i="3"/>
  <c r="BZ160" s="1"/>
  <c r="BV7" i="27" s="1"/>
  <c r="BY159" i="3"/>
  <c r="BY160" s="1"/>
  <c r="BU7" i="27" s="1"/>
  <c r="BX159" i="3"/>
  <c r="BX160" s="1"/>
  <c r="BT7" i="27" s="1"/>
  <c r="BW159" i="3"/>
  <c r="BW160" s="1"/>
  <c r="BS7" i="27" s="1"/>
  <c r="BV159" i="3"/>
  <c r="BV160" s="1"/>
  <c r="BR7" i="27" s="1"/>
  <c r="BU159" i="3"/>
  <c r="BU160" s="1"/>
  <c r="BQ7" i="27" s="1"/>
  <c r="BT159" i="3"/>
  <c r="BT160" s="1"/>
  <c r="BP7" i="27" s="1"/>
  <c r="BS159" i="3"/>
  <c r="BS160" s="1"/>
  <c r="BO7" i="27" s="1"/>
  <c r="DO7"/>
  <c r="BP159" i="3"/>
  <c r="BP160" s="1"/>
  <c r="BL7" i="27" s="1"/>
  <c r="BO159" i="3"/>
  <c r="BO160" s="1"/>
  <c r="BK7" i="27" s="1"/>
  <c r="BN159" i="3"/>
  <c r="BN160" s="1"/>
  <c r="BJ7" i="27" s="1"/>
  <c r="BM159" i="3"/>
  <c r="BM160" s="1"/>
  <c r="BI7" i="27" s="1"/>
  <c r="BL159" i="3"/>
  <c r="BL160" s="1"/>
  <c r="BH7" i="27" s="1"/>
  <c r="BK159" i="3"/>
  <c r="BK160" s="1"/>
  <c r="BG7" i="27" s="1"/>
  <c r="BQ159" i="3"/>
  <c r="BQ160" s="1"/>
  <c r="BM7" i="27" s="1"/>
  <c r="BI159" i="3"/>
  <c r="BI160" s="1"/>
  <c r="BE7" i="27" s="1"/>
  <c r="BH159" i="3"/>
  <c r="BH160" s="1"/>
  <c r="BD7" i="27" s="1"/>
  <c r="BG159" i="3"/>
  <c r="BG160" s="1"/>
  <c r="BC7" i="27" s="1"/>
  <c r="BF159" i="3"/>
  <c r="BF160" s="1"/>
  <c r="BB7" i="27" s="1"/>
  <c r="BD159" i="3"/>
  <c r="BD160" s="1"/>
  <c r="AZ7" i="27" s="1"/>
  <c r="BE159" i="3"/>
  <c r="BE160" s="1"/>
  <c r="BA7" i="27" s="1"/>
  <c r="BC159" i="3"/>
  <c r="BC160" s="1"/>
  <c r="AY7" i="27" s="1"/>
  <c r="BB159" i="3"/>
  <c r="BB160" s="1"/>
  <c r="AX7" i="27" s="1"/>
  <c r="BA159" i="3"/>
  <c r="BA160" s="1"/>
  <c r="AW7" i="27" s="1"/>
  <c r="AZ159" i="3"/>
  <c r="AZ160" s="1"/>
  <c r="AV7" i="27" s="1"/>
  <c r="AY159" i="3"/>
  <c r="AY160" s="1"/>
  <c r="AU7" i="27" s="1"/>
  <c r="AX159" i="3"/>
  <c r="AX160" s="1"/>
  <c r="AT7" i="27" s="1"/>
  <c r="AV159" i="3"/>
  <c r="AV160" s="1"/>
  <c r="AR7" i="27" s="1"/>
  <c r="AU159" i="3"/>
  <c r="AU160" s="1"/>
  <c r="AQ7" i="27" s="1"/>
  <c r="AT159" i="3"/>
  <c r="AT160" s="1"/>
  <c r="AP7" i="27" s="1"/>
  <c r="AS159" i="3"/>
  <c r="AS160" s="1"/>
  <c r="AO7" i="27" s="1"/>
  <c r="AE159" i="3"/>
  <c r="AE160" s="1"/>
  <c r="AA7" i="27" s="1"/>
  <c r="AD159" i="3"/>
  <c r="AD160" s="1"/>
  <c r="Z7" i="27" s="1"/>
  <c r="R159" i="3"/>
  <c r="R160" s="1"/>
  <c r="N7" i="27" s="1"/>
  <c r="V159" i="3"/>
  <c r="V160" s="1"/>
  <c r="R7" i="27" s="1"/>
  <c r="T159" i="3"/>
  <c r="T160" s="1"/>
  <c r="P7" i="27" s="1"/>
  <c r="S159" i="3"/>
  <c r="S160" s="1"/>
  <c r="O7" i="27" s="1"/>
  <c r="Q159" i="3"/>
  <c r="Q160" s="1"/>
  <c r="M7" i="27" s="1"/>
  <c r="AF159" i="3"/>
  <c r="AF160" s="1"/>
  <c r="AB7" i="27" s="1"/>
  <c r="AR159" i="3"/>
  <c r="AR160" s="1"/>
  <c r="AN7" i="27" s="1"/>
  <c r="AB159" i="3"/>
  <c r="AB160" s="1"/>
  <c r="X7" i="27" s="1"/>
  <c r="AG159" i="3"/>
  <c r="AG160" s="1"/>
  <c r="AC7" i="27" s="1"/>
  <c r="AJ159" i="3"/>
  <c r="AJ160" s="1"/>
  <c r="AF7" i="27" s="1"/>
  <c r="AC159" i="3"/>
  <c r="AC160" s="1"/>
  <c r="Y7" i="27" s="1"/>
  <c r="AQ159" i="3"/>
  <c r="AQ160" s="1"/>
  <c r="AM7" i="27" s="1"/>
  <c r="AA159" i="3"/>
  <c r="AA160" s="1"/>
  <c r="W7" i="27" s="1"/>
  <c r="AM159" i="3"/>
  <c r="AM160" s="1"/>
  <c r="AI7" i="27" s="1"/>
  <c r="X159" i="3"/>
  <c r="X160" s="1"/>
  <c r="T7" i="27" s="1"/>
  <c r="AK159" i="3"/>
  <c r="AK160" s="1"/>
  <c r="AG7" i="27" s="1"/>
  <c r="AH159" i="3"/>
  <c r="AH160" s="1"/>
  <c r="AD7" i="27" s="1"/>
  <c r="AL159" i="3"/>
  <c r="AL160" s="1"/>
  <c r="AH7" i="27" s="1"/>
  <c r="U159" i="3"/>
  <c r="U160" s="1"/>
  <c r="Q7" i="27" s="1"/>
  <c r="Z159" i="3"/>
  <c r="Z160" s="1"/>
  <c r="V7" i="27" s="1"/>
  <c r="AO159" i="3"/>
  <c r="AO160" s="1"/>
  <c r="AK7" i="27" s="1"/>
  <c r="AP159" i="3"/>
  <c r="AP160" s="1"/>
  <c r="AL7" i="27" s="1"/>
  <c r="P156" i="3"/>
  <c r="W159"/>
  <c r="W160" s="1"/>
  <c r="S7" i="27" s="1"/>
  <c r="AI159" i="3"/>
  <c r="AI160" s="1"/>
  <c r="AE7" i="27" s="1"/>
  <c r="P159" i="3"/>
  <c r="P160" s="1"/>
  <c r="L7" i="27" s="1"/>
  <c r="AN159" i="3"/>
  <c r="AN160" s="1"/>
  <c r="AJ7" i="27" s="1"/>
  <c r="DL154"/>
  <c r="DL156" s="1"/>
  <c r="DL148"/>
  <c r="DM154"/>
  <c r="DM156" s="1"/>
  <c r="DM144"/>
  <c r="L142"/>
  <c r="L144" s="1"/>
  <c r="L150"/>
  <c r="L152" s="1"/>
  <c r="L138"/>
  <c r="L140" s="1"/>
  <c r="L146"/>
  <c r="L148" s="1"/>
  <c r="P6" i="3" l="1"/>
  <c r="L6" i="27"/>
  <c r="DS137"/>
  <c r="L154"/>
  <c r="L156" s="1"/>
  <c r="DG150"/>
  <c r="DG146"/>
  <c r="AS142"/>
  <c r="AS144" s="1"/>
  <c r="AJ142"/>
  <c r="AJ144" s="1"/>
  <c r="CT142"/>
  <c r="AI142"/>
  <c r="AI144" s="1"/>
  <c r="BA142"/>
  <c r="BA144" s="1"/>
  <c r="CD142"/>
  <c r="CD144" s="1"/>
  <c r="R150"/>
  <c r="R152" s="1"/>
  <c r="R142"/>
  <c r="R144" s="1"/>
  <c r="CD150"/>
  <c r="CD152" s="1"/>
  <c r="DF150"/>
  <c r="DF152" s="1"/>
  <c r="AA146"/>
  <c r="AA148" s="1"/>
  <c r="Z146"/>
  <c r="Z148" s="1"/>
  <c r="AR146"/>
  <c r="AR148" s="1"/>
  <c r="AR142"/>
  <c r="AR144" s="1"/>
  <c r="BS146"/>
  <c r="BS148" s="1"/>
  <c r="DO138"/>
  <c r="DO150"/>
  <c r="DO146"/>
  <c r="DO142"/>
  <c r="DP150"/>
  <c r="DP142"/>
  <c r="DP146"/>
  <c r="AB142"/>
  <c r="AB144" s="1"/>
  <c r="BW146"/>
  <c r="BW148" s="1"/>
  <c r="BW142"/>
  <c r="BW144" s="1"/>
  <c r="AS150"/>
  <c r="AS152" s="1"/>
  <c r="CH138"/>
  <c r="CH140" s="1"/>
  <c r="CH142"/>
  <c r="CH144" s="1"/>
  <c r="BV138"/>
  <c r="BV140" s="1"/>
  <c r="AB150"/>
  <c r="AB152" s="1"/>
  <c r="AI146"/>
  <c r="AI148" s="1"/>
  <c r="BJ150"/>
  <c r="BJ152" s="1"/>
  <c r="DF146"/>
  <c r="DF148" s="1"/>
  <c r="BK146"/>
  <c r="BK148" s="1"/>
  <c r="BK150"/>
  <c r="BK152" s="1"/>
  <c r="Y146"/>
  <c r="Y148" s="1"/>
  <c r="BW150"/>
  <c r="BW152" s="1"/>
  <c r="AI138"/>
  <c r="AI140" s="1"/>
  <c r="CV138"/>
  <c r="CV140" s="1"/>
  <c r="CV146"/>
  <c r="CV148" s="1"/>
  <c r="BU142"/>
  <c r="BU144" s="1"/>
  <c r="AR138"/>
  <c r="AR140" s="1"/>
  <c r="P138"/>
  <c r="P140" s="1"/>
  <c r="BC142"/>
  <c r="BC144" s="1"/>
  <c r="BC150"/>
  <c r="BC152" s="1"/>
  <c r="BI150"/>
  <c r="BI152" s="1"/>
  <c r="BA150"/>
  <c r="BA152" s="1"/>
  <c r="CU150"/>
  <c r="CU152" s="1"/>
  <c r="CU142"/>
  <c r="AS146"/>
  <c r="AS148" s="1"/>
  <c r="P142"/>
  <c r="P144" s="1"/>
  <c r="BJ138"/>
  <c r="BJ140" s="1"/>
  <c r="AT146"/>
  <c r="S138"/>
  <c r="S140" s="1"/>
  <c r="DE142"/>
  <c r="DE144" s="1"/>
  <c r="DE150"/>
  <c r="DE152" s="1"/>
  <c r="CH146"/>
  <c r="CH148" s="1"/>
  <c r="AH142"/>
  <c r="AH144" s="1"/>
  <c r="Q142"/>
  <c r="Q144" s="1"/>
  <c r="AH146"/>
  <c r="AH148" s="1"/>
  <c r="BL146"/>
  <c r="BL148" s="1"/>
  <c r="BL138"/>
  <c r="BL140" s="1"/>
  <c r="AA142"/>
  <c r="AA144" s="1"/>
  <c r="AH150"/>
  <c r="AH152" s="1"/>
  <c r="AK150"/>
  <c r="AK152" s="1"/>
  <c r="AT138"/>
  <c r="AT140" s="1"/>
  <c r="AJ150"/>
  <c r="AJ152" s="1"/>
  <c r="S146"/>
  <c r="Q146"/>
  <c r="Q148" s="1"/>
  <c r="R146"/>
  <c r="R148" s="1"/>
  <c r="DG138"/>
  <c r="AT150"/>
  <c r="AT152" s="1"/>
  <c r="AZ146"/>
  <c r="AZ148" s="1"/>
  <c r="AQ146"/>
  <c r="AQ148" s="1"/>
  <c r="BW138"/>
  <c r="BW140" s="1"/>
  <c r="AQ150"/>
  <c r="AQ152" s="1"/>
  <c r="DP138"/>
  <c r="CF142"/>
  <c r="CF144" s="1"/>
  <c r="CF146"/>
  <c r="CF148" s="1"/>
  <c r="CF138"/>
  <c r="CF140" s="1"/>
  <c r="CD138"/>
  <c r="CD140" s="1"/>
  <c r="BV142"/>
  <c r="BV144" s="1"/>
  <c r="BL142"/>
  <c r="BL144" s="1"/>
  <c r="CE146"/>
  <c r="CE148" s="1"/>
  <c r="CE142"/>
  <c r="CE144" s="1"/>
  <c r="BL150"/>
  <c r="BL152" s="1"/>
  <c r="CE138"/>
  <c r="CE140" s="1"/>
  <c r="P146"/>
  <c r="P148" s="1"/>
  <c r="DH146"/>
  <c r="DH148" s="1"/>
  <c r="DH138"/>
  <c r="DH140" s="1"/>
  <c r="DH142"/>
  <c r="DH144" s="1"/>
  <c r="CT138"/>
  <c r="AZ150"/>
  <c r="Z142"/>
  <c r="Z144" s="1"/>
  <c r="CT146"/>
  <c r="CT148" s="1"/>
  <c r="Q138"/>
  <c r="Q140" s="1"/>
  <c r="BI146"/>
  <c r="BI148" s="1"/>
  <c r="P150"/>
  <c r="P152" s="1"/>
  <c r="AA150"/>
  <c r="AA152" s="1"/>
  <c r="DN146"/>
  <c r="DN150"/>
  <c r="DN142"/>
  <c r="AK142"/>
  <c r="AK144" s="1"/>
  <c r="BS138"/>
  <c r="BS140" s="1"/>
  <c r="AZ138"/>
  <c r="AZ140" s="1"/>
  <c r="BV146"/>
  <c r="BV148" s="1"/>
  <c r="S142"/>
  <c r="S144" s="1"/>
  <c r="BK138"/>
  <c r="CU138"/>
  <c r="AB138"/>
  <c r="AB140" s="1"/>
  <c r="BA146"/>
  <c r="BA148" s="1"/>
  <c r="AR150"/>
  <c r="AR152" s="1"/>
  <c r="BS150"/>
  <c r="BS152" s="1"/>
  <c r="BV150"/>
  <c r="BV152" s="1"/>
  <c r="AZ142"/>
  <c r="AZ144" s="1"/>
  <c r="BA138"/>
  <c r="BA140" s="1"/>
  <c r="CU146"/>
  <c r="CU148" s="1"/>
  <c r="DG142"/>
  <c r="DG144" s="1"/>
  <c r="AT142"/>
  <c r="AT144" s="1"/>
  <c r="BU138"/>
  <c r="BU140" s="1"/>
  <c r="AQ138"/>
  <c r="AQ140" s="1"/>
  <c r="Z138"/>
  <c r="Z140" s="1"/>
  <c r="AK138"/>
  <c r="AK140" s="1"/>
  <c r="R138"/>
  <c r="R140" s="1"/>
  <c r="BB146"/>
  <c r="BB148" s="1"/>
  <c r="BB150"/>
  <c r="BB152" s="1"/>
  <c r="BB138"/>
  <c r="BB142"/>
  <c r="BB144" s="1"/>
  <c r="AH138"/>
  <c r="AH140" s="1"/>
  <c r="S150"/>
  <c r="S152" s="1"/>
  <c r="Y138"/>
  <c r="Y140" s="1"/>
  <c r="AS138"/>
  <c r="AS140" s="1"/>
  <c r="CH150"/>
  <c r="CH152" s="1"/>
  <c r="CD146"/>
  <c r="CD148" s="1"/>
  <c r="AA138"/>
  <c r="AA140" s="1"/>
  <c r="CV142"/>
  <c r="CV144" s="1"/>
  <c r="CV150"/>
  <c r="CV152" s="1"/>
  <c r="DE146"/>
  <c r="DE148" s="1"/>
  <c r="BI142"/>
  <c r="BI144" s="1"/>
  <c r="CF150"/>
  <c r="CF152" s="1"/>
  <c r="CE150"/>
  <c r="CE152" s="1"/>
  <c r="DN138"/>
  <c r="BJ142"/>
  <c r="BJ144" s="1"/>
  <c r="BJ146"/>
  <c r="BJ148" s="1"/>
  <c r="AK146"/>
  <c r="AK148" s="1"/>
  <c r="BU150"/>
  <c r="BU152" s="1"/>
  <c r="DF142"/>
  <c r="DF144" s="1"/>
  <c r="CT150"/>
  <c r="CT152" s="1"/>
  <c r="AI150"/>
  <c r="AI152" s="1"/>
  <c r="AQ142"/>
  <c r="BU146"/>
  <c r="BU148" s="1"/>
  <c r="BI138"/>
  <c r="BI140" s="1"/>
  <c r="Y150"/>
  <c r="Y152" s="1"/>
  <c r="Y142"/>
  <c r="Y144" s="1"/>
  <c r="AJ138"/>
  <c r="AJ140" s="1"/>
  <c r="BS142"/>
  <c r="BS144" s="1"/>
  <c r="AB146"/>
  <c r="AB148" s="1"/>
  <c r="Z150"/>
  <c r="Z152" s="1"/>
  <c r="DF138"/>
  <c r="BC146"/>
  <c r="BC148" s="1"/>
  <c r="Q150"/>
  <c r="Q152" s="1"/>
  <c r="DH150"/>
  <c r="DH152" s="1"/>
  <c r="BC138"/>
  <c r="BC140" s="1"/>
  <c r="AJ146"/>
  <c r="AJ148" s="1"/>
  <c r="BK142"/>
  <c r="BK144" s="1"/>
  <c r="G5"/>
  <c r="DE138"/>
  <c r="DE140" s="1"/>
  <c r="AJ154" l="1"/>
  <c r="AJ156" s="1"/>
  <c r="BA154"/>
  <c r="BA156" s="1"/>
  <c r="AR154"/>
  <c r="AR156" s="1"/>
  <c r="AS154"/>
  <c r="AS156" s="1"/>
  <c r="DF154"/>
  <c r="DF156" s="1"/>
  <c r="BB154"/>
  <c r="BB156" s="1"/>
  <c r="DO154"/>
  <c r="BB140"/>
  <c r="AB154"/>
  <c r="AB156" s="1"/>
  <c r="Z154"/>
  <c r="Z156" s="1"/>
  <c r="AH154"/>
  <c r="AH156" s="1"/>
  <c r="BW154"/>
  <c r="BW156" s="1"/>
  <c r="AK154"/>
  <c r="AK156" s="1"/>
  <c r="BK154"/>
  <c r="BK156" s="1"/>
  <c r="DH154"/>
  <c r="DH156" s="1"/>
  <c r="DG154"/>
  <c r="DG156" s="1"/>
  <c r="DG140"/>
  <c r="DF140"/>
  <c r="AZ154"/>
  <c r="AZ156" s="1"/>
  <c r="AI154"/>
  <c r="AI156" s="1"/>
  <c r="Y154"/>
  <c r="Y156" s="1"/>
  <c r="BU154"/>
  <c r="BU156" s="1"/>
  <c r="CT154"/>
  <c r="CT156" s="1"/>
  <c r="CH154"/>
  <c r="CH156" s="1"/>
  <c r="CU154"/>
  <c r="CU156" s="1"/>
  <c r="BS154"/>
  <c r="BS156" s="1"/>
  <c r="DP154"/>
  <c r="AQ154"/>
  <c r="AQ156" s="1"/>
  <c r="DN154"/>
  <c r="CE154"/>
  <c r="CE156" s="1"/>
  <c r="S154"/>
  <c r="S156" s="1"/>
  <c r="AT154"/>
  <c r="AT156" s="1"/>
  <c r="P154"/>
  <c r="P156" s="1"/>
  <c r="Q154"/>
  <c r="Q156" s="1"/>
  <c r="R154"/>
  <c r="R156" s="1"/>
  <c r="C158"/>
  <c r="C160" s="1"/>
  <c r="C162" s="1"/>
  <c r="C167" s="1"/>
  <c r="DE154"/>
  <c r="DE156" s="1"/>
  <c r="BI154"/>
  <c r="BI156" s="1"/>
  <c r="CV154"/>
  <c r="CV156" s="1"/>
  <c r="AT148"/>
  <c r="CD154"/>
  <c r="CD156" s="1"/>
  <c r="BC154"/>
  <c r="BC156" s="1"/>
  <c r="AQ144"/>
  <c r="CF154"/>
  <c r="CF156" s="1"/>
  <c r="BV154"/>
  <c r="BV156" s="1"/>
  <c r="S148"/>
  <c r="BL154"/>
  <c r="BL156" s="1"/>
  <c r="BK140"/>
  <c r="AA154"/>
  <c r="AA156" s="1"/>
  <c r="BJ154"/>
  <c r="BJ156" s="1"/>
  <c r="AZ152"/>
  <c r="C166" l="1"/>
  <c r="C168"/>
  <c r="C169" l="1"/>
</calcChain>
</file>

<file path=xl/comments1.xml><?xml version="1.0" encoding="utf-8"?>
<comments xmlns="http://schemas.openxmlformats.org/spreadsheetml/2006/main">
  <authors>
    <author>Auteur</author>
  </authors>
  <commentList>
    <comment ref="H22" authorId="0">
      <text>
        <r>
          <rPr>
            <b/>
            <sz val="9"/>
            <color indexed="81"/>
            <rFont val="Tahoma"/>
            <family val="2"/>
          </rPr>
          <t>Auteur:</t>
        </r>
        <r>
          <rPr>
            <sz val="9"/>
            <color indexed="81"/>
            <rFont val="Tahoma"/>
            <family val="2"/>
          </rPr>
          <t xml:space="preserve">
JONZAC
</t>
        </r>
      </text>
    </comment>
    <comment ref="H39" authorId="0">
      <text>
        <r>
          <rPr>
            <b/>
            <sz val="9"/>
            <color indexed="81"/>
            <rFont val="Tahoma"/>
            <family val="2"/>
          </rPr>
          <t>Auteur:</t>
        </r>
        <r>
          <rPr>
            <sz val="9"/>
            <color indexed="81"/>
            <rFont val="Tahoma"/>
            <family val="2"/>
          </rPr>
          <t xml:space="preserve">
OLERON
</t>
        </r>
      </text>
    </comment>
    <comment ref="H42" authorId="0">
      <text>
        <r>
          <rPr>
            <b/>
            <sz val="9"/>
            <color indexed="81"/>
            <rFont val="Tahoma"/>
            <family val="2"/>
          </rPr>
          <t>Auteur:</t>
        </r>
        <r>
          <rPr>
            <sz val="9"/>
            <color indexed="81"/>
            <rFont val="Tahoma"/>
            <family val="2"/>
          </rPr>
          <t xml:space="preserve">
PONS
</t>
        </r>
      </text>
    </comment>
    <comment ref="H47" authorId="0">
      <text>
        <r>
          <rPr>
            <b/>
            <sz val="9"/>
            <color indexed="81"/>
            <rFont val="Tahoma"/>
            <family val="2"/>
          </rPr>
          <t>Auteur:</t>
        </r>
        <r>
          <rPr>
            <sz val="9"/>
            <color indexed="81"/>
            <rFont val="Tahoma"/>
            <family val="2"/>
          </rPr>
          <t xml:space="preserve">
Assemblée Générale</t>
        </r>
      </text>
    </comment>
    <comment ref="H72" authorId="0">
      <text>
        <r>
          <rPr>
            <b/>
            <sz val="9"/>
            <color indexed="81"/>
            <rFont val="Tahoma"/>
            <family val="2"/>
          </rPr>
          <t>Auteur:</t>
        </r>
        <r>
          <rPr>
            <sz val="9"/>
            <color indexed="81"/>
            <rFont val="Tahoma"/>
            <family val="2"/>
          </rPr>
          <t xml:space="preserve">
Générale</t>
        </r>
      </text>
    </comment>
    <comment ref="H73" authorId="0">
      <text>
        <r>
          <rPr>
            <b/>
            <sz val="9"/>
            <color indexed="81"/>
            <rFont val="Tahoma"/>
            <family val="2"/>
          </rPr>
          <t>Auteur:</t>
        </r>
        <r>
          <rPr>
            <sz val="9"/>
            <color indexed="81"/>
            <rFont val="Tahoma"/>
            <family val="2"/>
          </rPr>
          <t xml:space="preserve">
La Rochelle</t>
        </r>
      </text>
    </comment>
    <comment ref="H74" authorId="0">
      <text>
        <r>
          <rPr>
            <b/>
            <sz val="9"/>
            <color indexed="81"/>
            <rFont val="Tahoma"/>
            <family val="2"/>
          </rPr>
          <t>Auteur:</t>
        </r>
        <r>
          <rPr>
            <sz val="9"/>
            <color indexed="81"/>
            <rFont val="Tahoma"/>
            <family val="2"/>
          </rPr>
          <t xml:space="preserve">
Saintes</t>
        </r>
      </text>
    </comment>
  </commentList>
</comments>
</file>

<file path=xl/comments2.xml><?xml version="1.0" encoding="utf-8"?>
<comments xmlns="http://schemas.openxmlformats.org/spreadsheetml/2006/main">
  <authors>
    <author>Auteur</author>
  </authors>
  <commentList>
    <comment ref="Y17" authorId="0">
      <text>
        <r>
          <rPr>
            <b/>
            <sz val="9"/>
            <color indexed="81"/>
            <rFont val="Tahoma"/>
            <family val="2"/>
          </rPr>
          <t>Auteur:</t>
        </r>
        <r>
          <rPr>
            <sz val="9"/>
            <color indexed="81"/>
            <rFont val="Tahoma"/>
            <family val="2"/>
          </rPr>
          <t xml:space="preserve">
Venue à Saintes à la place de La Rochelle</t>
        </r>
      </text>
    </comment>
    <comment ref="Z17" authorId="0">
      <text>
        <r>
          <rPr>
            <b/>
            <sz val="9"/>
            <color indexed="81"/>
            <rFont val="Tahoma"/>
            <family val="2"/>
          </rPr>
          <t>Auteur:</t>
        </r>
        <r>
          <rPr>
            <sz val="9"/>
            <color indexed="81"/>
            <rFont val="Tahoma"/>
            <family val="2"/>
          </rPr>
          <t xml:space="preserve">
Venue à Saintes à la place de La Rochelle
</t>
        </r>
      </text>
    </comment>
    <comment ref="CG20" authorId="0">
      <text>
        <r>
          <rPr>
            <b/>
            <sz val="9"/>
            <color indexed="81"/>
            <rFont val="Tahoma"/>
            <charset val="1"/>
          </rPr>
          <t>Auteur:</t>
        </r>
        <r>
          <rPr>
            <sz val="9"/>
            <color indexed="81"/>
            <rFont val="Tahoma"/>
            <charset val="1"/>
          </rPr>
          <t xml:space="preserve">
Sera absente du raccord
</t>
        </r>
      </text>
    </comment>
    <comment ref="BU58" authorId="0">
      <text>
        <r>
          <rPr>
            <b/>
            <sz val="9"/>
            <color indexed="81"/>
            <rFont val="Tahoma"/>
            <charset val="1"/>
          </rPr>
          <t>Auteur:</t>
        </r>
        <r>
          <rPr>
            <sz val="9"/>
            <color indexed="81"/>
            <rFont val="Tahoma"/>
            <charset val="1"/>
          </rPr>
          <t xml:space="preserve">
Venue à Saintes le 24</t>
        </r>
      </text>
    </comment>
    <comment ref="CG63" authorId="0">
      <text>
        <r>
          <rPr>
            <b/>
            <sz val="9"/>
            <color indexed="81"/>
            <rFont val="Tahoma"/>
            <charset val="1"/>
          </rPr>
          <t>Auteur:</t>
        </r>
        <r>
          <rPr>
            <sz val="9"/>
            <color indexed="81"/>
            <rFont val="Tahoma"/>
            <charset val="1"/>
          </rPr>
          <t xml:space="preserve">
Sera absente du Raccord</t>
        </r>
      </text>
    </comment>
    <comment ref="AA82" authorId="0">
      <text>
        <r>
          <rPr>
            <b/>
            <sz val="9"/>
            <color indexed="81"/>
            <rFont val="Tahoma"/>
            <family val="2"/>
          </rPr>
          <t>Auteur:</t>
        </r>
        <r>
          <rPr>
            <sz val="9"/>
            <color indexed="81"/>
            <rFont val="Tahoma"/>
            <family val="2"/>
          </rPr>
          <t xml:space="preserve">
Venu aux deux séances</t>
        </r>
      </text>
    </comment>
    <comment ref="AB82" authorId="0">
      <text>
        <r>
          <rPr>
            <b/>
            <sz val="9"/>
            <color indexed="81"/>
            <rFont val="Tahoma"/>
            <family val="2"/>
          </rPr>
          <t>Auteur:</t>
        </r>
        <r>
          <rPr>
            <sz val="9"/>
            <color indexed="81"/>
            <rFont val="Tahoma"/>
            <family val="2"/>
          </rPr>
          <t xml:space="preserve">
Venu aux deux séances</t>
        </r>
      </text>
    </comment>
    <comment ref="EA82" authorId="0">
      <text>
        <r>
          <rPr>
            <b/>
            <sz val="9"/>
            <color indexed="81"/>
            <rFont val="Tahoma"/>
            <family val="2"/>
          </rPr>
          <t>Auteur:</t>
        </r>
        <r>
          <rPr>
            <sz val="9"/>
            <color indexed="81"/>
            <rFont val="Tahoma"/>
            <family val="2"/>
          </rPr>
          <t xml:space="preserve">
Venu à une séance La Rochelle en plus de Sainte (16 et 17/10/2017)
</t>
        </r>
      </text>
    </comment>
    <comment ref="AP83" authorId="0">
      <text>
        <r>
          <rPr>
            <b/>
            <sz val="9"/>
            <color indexed="81"/>
            <rFont val="Tahoma"/>
            <family val="2"/>
          </rPr>
          <t>Auteur:</t>
        </r>
        <r>
          <rPr>
            <sz val="9"/>
            <color indexed="81"/>
            <rFont val="Tahoma"/>
            <family val="2"/>
          </rPr>
          <t xml:space="preserve">
Venu le 11/12/17 à La Rochelle</t>
        </r>
      </text>
    </comment>
    <comment ref="AP84" authorId="0">
      <text>
        <r>
          <rPr>
            <b/>
            <sz val="9"/>
            <color indexed="81"/>
            <rFont val="Tahoma"/>
            <family val="2"/>
          </rPr>
          <t>Auteur:</t>
        </r>
        <r>
          <rPr>
            <sz val="9"/>
            <color indexed="81"/>
            <rFont val="Tahoma"/>
            <family val="2"/>
          </rPr>
          <t xml:space="preserve">
Venue à La Rochelle le 11/12/17</t>
        </r>
      </text>
    </comment>
    <comment ref="AV92" authorId="0">
      <text>
        <r>
          <rPr>
            <b/>
            <sz val="9"/>
            <color indexed="81"/>
            <rFont val="Tahoma"/>
            <charset val="1"/>
          </rPr>
          <t>Auteur:</t>
        </r>
        <r>
          <rPr>
            <sz val="9"/>
            <color indexed="81"/>
            <rFont val="Tahoma"/>
            <charset val="1"/>
          </rPr>
          <t xml:space="preserve">
Venue à La Rochelle au lieu de Saintes</t>
        </r>
      </text>
    </comment>
    <comment ref="BN93" authorId="0">
      <text>
        <r>
          <rPr>
            <b/>
            <sz val="9"/>
            <color indexed="81"/>
            <rFont val="Tahoma"/>
            <charset val="1"/>
          </rPr>
          <t>Auteur:</t>
        </r>
        <r>
          <rPr>
            <sz val="9"/>
            <color indexed="81"/>
            <rFont val="Tahoma"/>
            <charset val="1"/>
          </rPr>
          <t xml:space="preserve">
Venue à Saintes le 27</t>
        </r>
      </text>
    </comment>
    <comment ref="Y94" authorId="0">
      <text>
        <r>
          <rPr>
            <b/>
            <sz val="9"/>
            <color indexed="81"/>
            <rFont val="Tahoma"/>
            <family val="2"/>
          </rPr>
          <t>Auteur:</t>
        </r>
        <r>
          <rPr>
            <sz val="9"/>
            <color indexed="81"/>
            <rFont val="Tahoma"/>
            <family val="2"/>
          </rPr>
          <t xml:space="preserve">
Venue à Saintes à la place de La Rochelle</t>
        </r>
      </text>
    </comment>
    <comment ref="Z94" authorId="0">
      <text>
        <r>
          <rPr>
            <b/>
            <sz val="9"/>
            <color indexed="81"/>
            <rFont val="Tahoma"/>
            <family val="2"/>
          </rPr>
          <t>Auteur:</t>
        </r>
        <r>
          <rPr>
            <sz val="9"/>
            <color indexed="81"/>
            <rFont val="Tahoma"/>
            <family val="2"/>
          </rPr>
          <t xml:space="preserve">
Venue à Saintes à la place de La Rochelle</t>
        </r>
      </text>
    </comment>
    <comment ref="CR102" authorId="0">
      <text>
        <r>
          <rPr>
            <b/>
            <sz val="9"/>
            <color indexed="81"/>
            <rFont val="Tahoma"/>
            <charset val="1"/>
          </rPr>
          <t>Auteur:</t>
        </r>
        <r>
          <rPr>
            <sz val="9"/>
            <color indexed="81"/>
            <rFont val="Tahoma"/>
            <charset val="1"/>
          </rPr>
          <t xml:space="preserve">
Absente au Raccord</t>
        </r>
      </text>
    </comment>
    <comment ref="CJ104" authorId="0">
      <text>
        <r>
          <rPr>
            <b/>
            <sz val="9"/>
            <color indexed="81"/>
            <rFont val="Tahoma"/>
            <charset val="1"/>
          </rPr>
          <t>Auteur:</t>
        </r>
        <r>
          <rPr>
            <sz val="9"/>
            <color indexed="81"/>
            <rFont val="Tahoma"/>
            <charset val="1"/>
          </rPr>
          <t xml:space="preserve">
Sera en retard au Raccord
</t>
        </r>
      </text>
    </comment>
    <comment ref="K108" authorId="0">
      <text>
        <r>
          <rPr>
            <b/>
            <sz val="9"/>
            <color indexed="81"/>
            <rFont val="Tahoma"/>
            <family val="2"/>
          </rPr>
          <t>Auteur:</t>
        </r>
        <r>
          <rPr>
            <sz val="9"/>
            <color indexed="81"/>
            <rFont val="Tahoma"/>
            <family val="2"/>
          </rPr>
          <t xml:space="preserve">
Intégré le 2 decembre 2017 </t>
        </r>
      </text>
    </comment>
    <comment ref="CF108" authorId="0">
      <text>
        <r>
          <rPr>
            <b/>
            <sz val="9"/>
            <color indexed="81"/>
            <rFont val="Tahoma"/>
            <charset val="1"/>
          </rPr>
          <t>Auteur:</t>
        </r>
        <r>
          <rPr>
            <sz val="9"/>
            <color indexed="81"/>
            <rFont val="Tahoma"/>
            <charset val="1"/>
          </rPr>
          <t xml:space="preserve">
Absent raccord</t>
        </r>
      </text>
    </comment>
    <comment ref="B109" authorId="0">
      <text>
        <r>
          <rPr>
            <b/>
            <sz val="9"/>
            <color indexed="81"/>
            <rFont val="Tahoma"/>
            <family val="2"/>
          </rPr>
          <t>Auteur:</t>
        </r>
        <r>
          <rPr>
            <sz val="9"/>
            <color indexed="81"/>
            <rFont val="Tahoma"/>
            <family val="2"/>
          </rPr>
          <t xml:space="preserve">
Vérifier date d'intégration
6/01/18 ou 19/12/17 ?
</t>
        </r>
      </text>
    </comment>
    <comment ref="K109" authorId="0">
      <text>
        <r>
          <rPr>
            <b/>
            <sz val="9"/>
            <color indexed="81"/>
            <rFont val="Tahoma"/>
            <family val="2"/>
          </rPr>
          <t>Auteur:</t>
        </r>
        <r>
          <rPr>
            <sz val="9"/>
            <color indexed="81"/>
            <rFont val="Tahoma"/>
            <family val="2"/>
          </rPr>
          <t xml:space="preserve">
Intégré le 19/12/17
</t>
        </r>
      </text>
    </comment>
    <comment ref="K110" authorId="0">
      <text>
        <r>
          <rPr>
            <b/>
            <sz val="9"/>
            <color indexed="81"/>
            <rFont val="Tahoma"/>
            <family val="2"/>
          </rPr>
          <t>Auteur:</t>
        </r>
        <r>
          <rPr>
            <sz val="9"/>
            <color indexed="81"/>
            <rFont val="Tahoma"/>
            <family val="2"/>
          </rPr>
          <t xml:space="preserve">
Intégré le 27 janvier 2018 sous réseve d'audition.</t>
        </r>
      </text>
    </comment>
  </commentList>
</comments>
</file>

<file path=xl/comments3.xml><?xml version="1.0" encoding="utf-8"?>
<comments xmlns="http://schemas.openxmlformats.org/spreadsheetml/2006/main">
  <authors>
    <author>Auteur</author>
  </authors>
  <commentList>
    <comment ref="CJ83" authorId="0">
      <text>
        <r>
          <rPr>
            <b/>
            <sz val="9"/>
            <color indexed="81"/>
            <rFont val="Tahoma"/>
            <family val="2"/>
          </rPr>
          <t>Auteur:</t>
        </r>
        <r>
          <rPr>
            <sz val="9"/>
            <color indexed="81"/>
            <rFont val="Tahoma"/>
            <family val="2"/>
          </rPr>
          <t xml:space="preserve">
Erreur de saisie d'absence : corrigé mais vérifier que les formules de taux de présence n'ont pas été altérées par la correction</t>
        </r>
      </text>
    </comment>
    <comment ref="AG162" authorId="0">
      <text>
        <r>
          <rPr>
            <b/>
            <sz val="9"/>
            <color indexed="81"/>
            <rFont val="Tahoma"/>
            <family val="2"/>
          </rPr>
          <t>Auteur:</t>
        </r>
        <r>
          <rPr>
            <sz val="9"/>
            <color indexed="81"/>
            <rFont val="Tahoma"/>
            <family val="2"/>
          </rPr>
          <t xml:space="preserve">
Intégration José REIS</t>
        </r>
      </text>
    </comment>
    <comment ref="AN162" authorId="0">
      <text>
        <r>
          <rPr>
            <b/>
            <sz val="9"/>
            <color indexed="81"/>
            <rFont val="Tahoma"/>
            <family val="2"/>
          </rPr>
          <t>Auteur:</t>
        </r>
        <r>
          <rPr>
            <sz val="9"/>
            <color indexed="81"/>
            <rFont val="Tahoma"/>
            <family val="2"/>
          </rPr>
          <t xml:space="preserve">
Intégration de Xavier Fabre et départ de Pierric Pagnier</t>
        </r>
      </text>
    </comment>
  </commentList>
</comments>
</file>

<file path=xl/sharedStrings.xml><?xml version="1.0" encoding="utf-8"?>
<sst xmlns="http://schemas.openxmlformats.org/spreadsheetml/2006/main" count="6702" uniqueCount="452">
  <si>
    <t>SEP</t>
  </si>
  <si>
    <t>MAI</t>
  </si>
  <si>
    <t>JUIN</t>
  </si>
  <si>
    <t>AG</t>
  </si>
  <si>
    <t>BALLOTEAU Claude</t>
  </si>
  <si>
    <t>A</t>
  </si>
  <si>
    <t>BARREAUD Delphine</t>
  </si>
  <si>
    <t>BERNAY Béatrice</t>
  </si>
  <si>
    <t xml:space="preserve">BLEYNIE Chantal </t>
  </si>
  <si>
    <t>BRIDIER Michel</t>
  </si>
  <si>
    <t>B</t>
  </si>
  <si>
    <t>CALVÈS Catherine</t>
  </si>
  <si>
    <t>CHANROND Guy</t>
  </si>
  <si>
    <t>CHARTIER Brigitte</t>
  </si>
  <si>
    <t>CHAT Nadine</t>
  </si>
  <si>
    <t>CLÉDAT (de) Hubert</t>
  </si>
  <si>
    <t>T</t>
  </si>
  <si>
    <t>CLÉDAT (de) Renaud</t>
  </si>
  <si>
    <t>COUANON Jocelyne</t>
  </si>
  <si>
    <t>COUPRIE Gérard</t>
  </si>
  <si>
    <t>CURTAROLO Annie</t>
  </si>
  <si>
    <t>DEJENNE Gérard</t>
  </si>
  <si>
    <t>DEMAY Bernard</t>
  </si>
  <si>
    <t>DÉSIER Josée</t>
  </si>
  <si>
    <t>DÉSIER Pascal</t>
  </si>
  <si>
    <t>DESPLATS Catherine</t>
  </si>
  <si>
    <t>DUFFAUD Sarah</t>
  </si>
  <si>
    <t>DURAND Michèle</t>
  </si>
  <si>
    <t>FALTOT Véronique</t>
  </si>
  <si>
    <t>FERRAZ Hélène</t>
  </si>
  <si>
    <t>FONGOND Danielle</t>
  </si>
  <si>
    <t>FOUCAUD Catherine</t>
  </si>
  <si>
    <t>FOUQUES Emmanuelle</t>
  </si>
  <si>
    <t>GADÉ Luc</t>
  </si>
  <si>
    <t>GALASSO Pierre</t>
  </si>
  <si>
    <t>GANDRIAU Marie-Andrée</t>
  </si>
  <si>
    <t>GAROUFALAKIS  Véronique</t>
  </si>
  <si>
    <t>GASPAR Mauricette</t>
  </si>
  <si>
    <t>GAUDIOT Danièle</t>
  </si>
  <si>
    <t>GERMAIN Jean-Michel</t>
  </si>
  <si>
    <t>GILL Robert</t>
  </si>
  <si>
    <t>GOUST Martine</t>
  </si>
  <si>
    <t>GUÉRIN Annick</t>
  </si>
  <si>
    <t>GUILLOT Brigitte</t>
  </si>
  <si>
    <t>HATON Denis</t>
  </si>
  <si>
    <t>JOLLIVET-BARON Sylvie</t>
  </si>
  <si>
    <t>JOLLY Laure</t>
  </si>
  <si>
    <t>JOUBERT Ann</t>
  </si>
  <si>
    <t>LACOSTE Olivier</t>
  </si>
  <si>
    <t>LAFON Joëlle</t>
  </si>
  <si>
    <t>LASSEN Carine</t>
  </si>
  <si>
    <t>LATRICHE Christian</t>
  </si>
  <si>
    <t>LÉGER Nicole</t>
  </si>
  <si>
    <t>LEMOINE André</t>
  </si>
  <si>
    <t>LEMOINE Michèle</t>
  </si>
  <si>
    <t>LHOIRY Frédérique</t>
  </si>
  <si>
    <t>LHOSTE-BOUTIN Frédérique</t>
  </si>
  <si>
    <t>MAGRENON  Françoise</t>
  </si>
  <si>
    <t>MARCHAIS Marie-Noëlle</t>
  </si>
  <si>
    <t>MATHIEU Patricia</t>
  </si>
  <si>
    <t>MATRAT Georges</t>
  </si>
  <si>
    <t>MERTEN Daniel</t>
  </si>
  <si>
    <t>MESSEMÈNE Rose</t>
  </si>
  <si>
    <t>MÉTOYER Marie-Hélène</t>
  </si>
  <si>
    <t>MORILLON Anne</t>
  </si>
  <si>
    <t>NAUD François</t>
  </si>
  <si>
    <t>OUDET Martial</t>
  </si>
  <si>
    <t>OUDET Patricia</t>
  </si>
  <si>
    <t>PAGNIER Pierric</t>
  </si>
  <si>
    <t>PARFAIT Marie-Hélène</t>
  </si>
  <si>
    <t>PITOIS Christian</t>
  </si>
  <si>
    <t>POITOU Sylvie</t>
  </si>
  <si>
    <t>REDOIS Antoine</t>
  </si>
  <si>
    <t>REDOIS Sylviane</t>
  </si>
  <si>
    <t>REVAULT Chantal</t>
  </si>
  <si>
    <t>RIGOLLET Elisabeth</t>
  </si>
  <si>
    <t>ROCCHI Estelle</t>
  </si>
  <si>
    <t>SABATIER Michèle</t>
  </si>
  <si>
    <t>SAULNIER Marie</t>
  </si>
  <si>
    <t>SAVALL Armand</t>
  </si>
  <si>
    <t>SEMON Gérard</t>
  </si>
  <si>
    <t>SULPIE Isabelle</t>
  </si>
  <si>
    <t>SULPIE Jean-Luc</t>
  </si>
  <si>
    <t>TORNIER Pierre-Alain</t>
  </si>
  <si>
    <t>TOULAT Isabelle</t>
  </si>
  <si>
    <t>VAN CUYCK Hélène</t>
  </si>
  <si>
    <t>VERDIER Nelly</t>
  </si>
  <si>
    <t>VILLALONGUE Michèle</t>
  </si>
  <si>
    <t>S</t>
  </si>
  <si>
    <t>Pupitre</t>
  </si>
  <si>
    <t>R</t>
  </si>
  <si>
    <t>Nom Prénom</t>
  </si>
  <si>
    <t>Cumul Présences</t>
  </si>
  <si>
    <t>Genre</t>
  </si>
  <si>
    <t>FS</t>
  </si>
  <si>
    <t>FR</t>
  </si>
  <si>
    <t>HR</t>
  </si>
  <si>
    <t>HS</t>
  </si>
  <si>
    <t>TM</t>
  </si>
  <si>
    <t>TF</t>
  </si>
  <si>
    <t>TH</t>
  </si>
  <si>
    <t>Nbre de Choristes</t>
  </si>
  <si>
    <t>Nbre de séances passées</t>
  </si>
  <si>
    <t>Femmes Saintes (S+A)</t>
  </si>
  <si>
    <t>Femmes La Rochelle (S+A)</t>
  </si>
  <si>
    <t>Hommes Saintes (T+B)</t>
  </si>
  <si>
    <t>Hommes La Rochelle (T+B)</t>
  </si>
  <si>
    <t>Distribution des Répétitions
 - Hommes/Femmes
 - Saintes/La Rochelle</t>
  </si>
  <si>
    <t>Groupe</t>
  </si>
  <si>
    <t>Groupes</t>
  </si>
  <si>
    <t>Types de séances</t>
  </si>
  <si>
    <t>Lieux</t>
  </si>
  <si>
    <t>AR</t>
  </si>
  <si>
    <t>AS</t>
  </si>
  <si>
    <t>Nombre de choristes attendus</t>
  </si>
  <si>
    <t>Groupe de Choristes</t>
  </si>
  <si>
    <t>Calcul Index de recherche</t>
  </si>
  <si>
    <t>Pupitres / Lieux</t>
  </si>
  <si>
    <t>N° Séance et Pupitres</t>
  </si>
  <si>
    <t>VISA</t>
  </si>
  <si>
    <t>SOPRANES</t>
  </si>
  <si>
    <t>ALTI</t>
  </si>
  <si>
    <t>TENORS</t>
  </si>
  <si>
    <t>BASSES</t>
  </si>
  <si>
    <t>Enregistrement des présences et des absences excusées</t>
  </si>
  <si>
    <t>SITAUD Pascale</t>
  </si>
  <si>
    <t>Sopranes (Sa+Ro)</t>
  </si>
  <si>
    <t>Alti (Sa+Ro)</t>
  </si>
  <si>
    <t>Ténors (Sa+Ro)</t>
  </si>
  <si>
    <t>Basses (Sa+Ro)</t>
  </si>
  <si>
    <t>Sopranes (Sa)</t>
  </si>
  <si>
    <t>Sopranes (Ro)</t>
  </si>
  <si>
    <t>Alti (Sa)</t>
  </si>
  <si>
    <t>Alti (Ro)</t>
  </si>
  <si>
    <t>Ténors (Sa)</t>
  </si>
  <si>
    <t>Ténors (Ro)</t>
  </si>
  <si>
    <t>Basses (Sa)</t>
  </si>
  <si>
    <t>Basses (Ro)</t>
  </si>
  <si>
    <t>Type</t>
  </si>
  <si>
    <t>Total Choristes</t>
  </si>
  <si>
    <t>Types à imprimer</t>
  </si>
  <si>
    <t>Feuilles préparées</t>
  </si>
  <si>
    <t>Resp.
feuilles</t>
  </si>
  <si>
    <t>Feuilles
distribuées</t>
  </si>
  <si>
    <t>x</t>
  </si>
  <si>
    <t>Gestion des feuilles d'émargement</t>
  </si>
  <si>
    <t>Dates des répétitions et type d'atelier</t>
  </si>
  <si>
    <t>Organisation des feuilles vierges d'émargement</t>
  </si>
  <si>
    <t>Prés</t>
  </si>
  <si>
    <t>Att.</t>
  </si>
  <si>
    <t>Tx</t>
  </si>
  <si>
    <t>Chœur</t>
  </si>
  <si>
    <t>Sopranes Saintes</t>
  </si>
  <si>
    <t>Alti Saintes</t>
  </si>
  <si>
    <t>Alti La Rochelle</t>
  </si>
  <si>
    <t>Ténors Saintes</t>
  </si>
  <si>
    <t>Basses Saintes</t>
  </si>
  <si>
    <t>Basses La Rochelle</t>
  </si>
  <si>
    <t>Moins de 75%</t>
  </si>
  <si>
    <t>Total</t>
  </si>
  <si>
    <t>Taux de présence cumulé
au jour sélectionné en C4</t>
  </si>
  <si>
    <t>Chœur cumulé</t>
  </si>
  <si>
    <t>Nombre de Séances</t>
  </si>
  <si>
    <t>Nbre de séances</t>
  </si>
  <si>
    <t>Nbre de  choristes</t>
  </si>
  <si>
    <t>Nbre de visas</t>
  </si>
  <si>
    <t>DESCOLAS Pascale</t>
  </si>
  <si>
    <t>Saisir le nom et le prénom (en B), le pupitre (en C), et l'atelier de rattachement (en C)</t>
  </si>
  <si>
    <t>Conséquences</t>
  </si>
  <si>
    <t>Onglet "Répartition"</t>
  </si>
  <si>
    <t>Pour ajouter une date :</t>
  </si>
  <si>
    <t>Repérer la position de la ligne à insérer</t>
  </si>
  <si>
    <t>Le nombre de séances est automatiquement mis à jour</t>
  </si>
  <si>
    <t>Lignes 2 à 15</t>
  </si>
  <si>
    <t>Patricia M.</t>
  </si>
  <si>
    <t>Guy C.</t>
  </si>
  <si>
    <t>Michel B.</t>
  </si>
  <si>
    <t>A acheter</t>
  </si>
  <si>
    <t>En urgence</t>
  </si>
  <si>
    <t>5-6-7</t>
  </si>
  <si>
    <t>1-2</t>
  </si>
  <si>
    <t>DECEMBRE</t>
  </si>
  <si>
    <t>JANVIER</t>
  </si>
  <si>
    <t>FEVRIER</t>
  </si>
  <si>
    <t>MARS</t>
  </si>
  <si>
    <t>NOVEMBRE</t>
  </si>
  <si>
    <t>NELSON Christel</t>
  </si>
  <si>
    <t>NOUET Jean-Pierre</t>
  </si>
  <si>
    <t>Onglet "Choristes"</t>
  </si>
  <si>
    <t>Colonnes D et E</t>
  </si>
  <si>
    <t>Pour cela : Imprimer la colonne des derniers résultats connus sur le fichier antérieur et comparer avec la même impression sur le fichier comportant le nouveau nom</t>
  </si>
  <si>
    <t>Vérifier que les choristes déplacés n'ont pas d'erreur de calcul dans leur pourcentage de présence.</t>
  </si>
  <si>
    <t>Onglet "Date"</t>
  </si>
  <si>
    <t>Repérer l'emplacement de la nouvelle date. Insérer une colonne. Afficher les lignes masquées de 7 à 15 (pour mise à jour des formules de calcul qui sont cachées dans ces lignes).</t>
  </si>
  <si>
    <t>Lignes 17 à fin</t>
  </si>
  <si>
    <t>Ligne 1</t>
  </si>
  <si>
    <t>En bas de tableau : Reproduire les formules à partir de la colonne immédiatement à gauche</t>
  </si>
  <si>
    <t>App perso</t>
  </si>
  <si>
    <t xml:space="preserve">Nombre maximun de visas attendus : </t>
  </si>
  <si>
    <t>AVRIL</t>
  </si>
  <si>
    <t>JUILLET</t>
  </si>
  <si>
    <t xml:space="preserve"> </t>
  </si>
  <si>
    <t>1-2-3</t>
  </si>
  <si>
    <t>T = 100%</t>
  </si>
  <si>
    <t>T &lt;75%</t>
  </si>
  <si>
    <t>Modifier C4 pour rechercher un résultat</t>
  </si>
  <si>
    <t>A = 100%</t>
  </si>
  <si>
    <t>De 75 à 100%</t>
  </si>
  <si>
    <t>C</t>
  </si>
  <si>
    <t>3</t>
  </si>
  <si>
    <t>Pour annuler d'une date</t>
  </si>
  <si>
    <t>Résultats 2</t>
  </si>
  <si>
    <t>MAGRENON Françoise</t>
  </si>
  <si>
    <t>Jour</t>
  </si>
  <si>
    <t>Date</t>
  </si>
  <si>
    <t>Heures</t>
  </si>
  <si>
    <t>SEPTEMBRE</t>
  </si>
  <si>
    <t>OCTOBRE</t>
  </si>
  <si>
    <t>Absent(e)s excusé(e)s</t>
  </si>
  <si>
    <t>14:00-17:00</t>
  </si>
  <si>
    <t>Tableau de calcul
automatique des
taux de présence
(cumulée)
 - Par personne
 - Par date</t>
  </si>
  <si>
    <t>09:30-12:00</t>
  </si>
  <si>
    <t>NOMS Prénoms (2017-2018)</t>
  </si>
  <si>
    <t>E</t>
  </si>
  <si>
    <t>20:00-22:00</t>
  </si>
  <si>
    <t>20:30-22:30</t>
  </si>
  <si>
    <t>OCT</t>
  </si>
  <si>
    <t>9:30-12:00</t>
  </si>
  <si>
    <t>NOV</t>
  </si>
  <si>
    <t>Pour éditer les feuilles de présence</t>
  </si>
  <si>
    <t>Pour une séance Tutti Homme, sélectionner l'onglet jaune N° 3 + N° de séance en G1 et lancer l'impression.</t>
  </si>
  <si>
    <t>Pour une séance AR sélectionner l'onglet bleu + N° de séance en G1 et lancer l'impression.</t>
  </si>
  <si>
    <t xml:space="preserve">Pour une séance Tutti Femmes, sélectionner les onglets jaunes 1 et 2 + N° de séance en G1 et lancer l'impression </t>
  </si>
  <si>
    <t>Remplacer le type d'atelier par "Nul".</t>
  </si>
  <si>
    <t>La case devient blanche.</t>
  </si>
  <si>
    <t>Les Statistiques sont correctes, sans qu'il soit nécessaire de corriger quoi que ce soit d'autre.</t>
  </si>
  <si>
    <t>Pour une séance TM sélectionner tous les onglets jaunes (1, 2 et 3).</t>
  </si>
  <si>
    <t>Repérer, dans le tableau de saisie des présences (onglet "Pointages et Résultats 1" ), le numéro et le type de séance (TM, AR, AS, etc.) correspondant à la date de répétition concernée.</t>
  </si>
  <si>
    <t>Les dates se renseignent toutes seules dans toutes les feuilles sélectionnées.</t>
  </si>
  <si>
    <t>Pour une séance AS sélectionner tous les onglets verts + N° de séance en G1 et lancer l'impression.</t>
  </si>
  <si>
    <t>Dans la cellule G1 inscrire le N° de la séance (exemple 1 pour le dimanche 10 septembre 2017 matin, 2 pour l'après midi, etc)</t>
  </si>
  <si>
    <t>Lancer l'impression.</t>
  </si>
  <si>
    <t>Onglet "Pointages et Résultats 1"</t>
  </si>
  <si>
    <t>Toutes les feuilles s'impriment directement.</t>
  </si>
  <si>
    <t>P</t>
  </si>
  <si>
    <t>17:00-19:00</t>
  </si>
  <si>
    <t>DEC</t>
  </si>
  <si>
    <t>16:00-19:00</t>
  </si>
  <si>
    <t>JAN</t>
  </si>
  <si>
    <t>FEV</t>
  </si>
  <si>
    <t>20:30-22:00</t>
  </si>
  <si>
    <t>MAR</t>
  </si>
  <si>
    <t>AVR</t>
  </si>
  <si>
    <t>Saintes</t>
  </si>
  <si>
    <t>15:00-22:00</t>
  </si>
  <si>
    <t>16:00-22:00</t>
  </si>
  <si>
    <t>Taux de présence cumulé
au jour sélectionné en C6</t>
  </si>
  <si>
    <t>TxPG</t>
  </si>
  <si>
    <t>Chor</t>
  </si>
  <si>
    <t>Pup</t>
  </si>
  <si>
    <t>N°</t>
  </si>
  <si>
    <t>DEBEUF Daniel</t>
  </si>
  <si>
    <t>GERNEZ Marie-Agnès</t>
  </si>
  <si>
    <t>DEBEUF Elisabeth</t>
  </si>
  <si>
    <t>MURGUET Caroline</t>
  </si>
  <si>
    <t>GAROUFALAKIS Véronique</t>
  </si>
  <si>
    <t>Total Visas attendus</t>
  </si>
  <si>
    <t>Onglets "Feuilles de Présence"</t>
  </si>
  <si>
    <t>1, 2, 3, 5, 6, 7, 8</t>
  </si>
  <si>
    <t>Pour supprimer un choriste :</t>
  </si>
  <si>
    <t>Effacer le nom dans les colonnes de répartitions, qui génèrent les feuilles de présences. Le décalage des autres choristes dans ces colonnes ne comporte aucun risque d'erreur de traitement dans les autres onglets.</t>
  </si>
  <si>
    <t xml:space="preserve">Les nombres de choristes seront mis à jour automatiquement avec toutes les statistiques qui y sont associées, même si la cellule du choriste parti reste vide. </t>
  </si>
  <si>
    <t>Effacer le nom, le pupitre et le lieux de répétition (cellules blanches). Ne pas décaler les autres choristes au rique de fausser les résultats des taux de présence individuels et collectifs. La suppression définitive sera faite lors de l'initialisation du fichier pour la saison suivante. Dans l'absolu, on pourrait faire l'opération inverse de l'ajout d'un choriste (avec décalage de toutes les lignes de traitement statistique de taux de présence). Mais dans ce cas, cette opération ne présente pas de nécessité impérative, ni d'intérêt particulier autre qu'un intérêt de présentation.</t>
  </si>
  <si>
    <t>Notice explicative d'exploitation du Fichier "GCAD-Présences"</t>
  </si>
  <si>
    <t>Pour initialiser le fichier pour la saison suivante</t>
  </si>
  <si>
    <t>Principe :</t>
  </si>
  <si>
    <t xml:space="preserve">Supprimer les choristes partis, intégrer les derniers choristes arrivés l'année précédente, ajouter les nouveaux choristes en bas de liste. </t>
  </si>
  <si>
    <t>Pour ajouter un choriste (Méthode intégrale)</t>
  </si>
  <si>
    <t>Onglet "Répartitions"</t>
  </si>
  <si>
    <t>Pour ajouter un choriste (Méthode allégée)</t>
  </si>
  <si>
    <t>Cette méthode facilite la saisie des présences, car tous les noms sont dans le même ordre que les feuilles de collecte des visas. Elle présente cependant l'inconvénient d'être lourde à mettre en œuvre.</t>
  </si>
  <si>
    <t>Tous est instantanément en place pour l'exploitation du présent fichier (saisie des excuses, des présences et calcul des taux de présence individuels et collectifs)</t>
  </si>
  <si>
    <t>Ajouter le nouveau en cours d'année à la suite de la liste précédente (rubrique "Arrivée en cours d'année".</t>
  </si>
  <si>
    <t>Cette méthode simplifie la prise en compte des nouveaux en cours d'année, en évitant les erreurs de statistiques éventuelles, en cas d'erreur de décalage des saisies précédentes (méthode intégrale). Elle présente l'inconvénient de supprimer la logique de classement par ordre alphabétique identique sur les feuilles de présence, et sur l'onglet de saisie .</t>
  </si>
  <si>
    <t>Pour ajouter un choriste (Synthèse des deux méthodes)</t>
  </si>
  <si>
    <t>Créer une copie du fichier de l'année précédente et effacer tout ce qui relève de saisies manuelles, en veillant à ne jamais effacer de formules automatiques.</t>
  </si>
  <si>
    <t>Arrivés en cours de saison</t>
  </si>
  <si>
    <t>Effacer toute la zone L157:DP159</t>
  </si>
  <si>
    <t>"Dates"</t>
  </si>
  <si>
    <t>"Choristes"</t>
  </si>
  <si>
    <t>"Répartitions"</t>
  </si>
  <si>
    <t>"Présences"</t>
  </si>
  <si>
    <t>"Tx P Ind"</t>
  </si>
  <si>
    <t>"Feuilles de présence"</t>
  </si>
  <si>
    <t>"Absences excusées"</t>
  </si>
  <si>
    <t>Dans la pratique, dans les onglets :</t>
  </si>
  <si>
    <t>Le fichier est prêt pour la saison suivante.</t>
  </si>
  <si>
    <t>Effacer uniquement les colonnes C, E, F, G, H, K, et L, depuis les lignes 5 à la fin. Saisir les nouvelles dates, et les présences de Michel Piquemal</t>
  </si>
  <si>
    <t>Sélectionner tous les onglets et effacer uniquement la cellule G1, correspondant au numéro de séance de répétition. Les noms des choristes sont générés automatiquement</t>
  </si>
  <si>
    <t>100&gt;T&gt;=75%</t>
  </si>
  <si>
    <t>Tutti Mixte</t>
  </si>
  <si>
    <t>WOOD Grahame</t>
  </si>
  <si>
    <t>En attente d'intégration</t>
  </si>
  <si>
    <t>Sopranes La Roch.</t>
  </si>
  <si>
    <t>Ni-Ni</t>
  </si>
  <si>
    <t>BARTHÉLÉMY Fabricia</t>
  </si>
  <si>
    <t>Femmes</t>
  </si>
  <si>
    <t>Hommes</t>
  </si>
  <si>
    <t>Rochelle</t>
  </si>
  <si>
    <t>Atelier La Rochelle</t>
  </si>
  <si>
    <t>Atelier Saintes</t>
  </si>
  <si>
    <t>Ténors La Roch.</t>
  </si>
  <si>
    <t>(Piq)</t>
  </si>
  <si>
    <t>Taux de présence individuels au</t>
  </si>
  <si>
    <t>X</t>
  </si>
  <si>
    <t>Statut du Jour (selon C6)</t>
  </si>
  <si>
    <t>Cumul Absences Excusées</t>
  </si>
  <si>
    <t>Cumul Abs. non excusées</t>
  </si>
  <si>
    <t>Taux d'abs excusée cumulé
au jour sélectionné en C6</t>
  </si>
  <si>
    <t>Taux d'Abs. Non-Excusée cumulé
au jour sélectionné en C6</t>
  </si>
  <si>
    <t>Taux d'Abs. Non-Excusée cumulé au jour sélect C6</t>
  </si>
  <si>
    <t>D</t>
  </si>
  <si>
    <t>JOINIÉ-MAURIN Philippe</t>
  </si>
  <si>
    <t>LAUJAC-POINOT Geneviève</t>
  </si>
  <si>
    <t>Enregist.</t>
  </si>
  <si>
    <t>19:00-21:30</t>
  </si>
  <si>
    <t>Nul</t>
  </si>
  <si>
    <t>Le nombre de séances est automatiquement corrigé.</t>
  </si>
  <si>
    <t>Haton Denis : Quitte le chœur provisoirement (Santé)</t>
  </si>
  <si>
    <t>Saunier Marie : Quitte le Grand Chœur</t>
  </si>
  <si>
    <t>Enregistreurs</t>
  </si>
  <si>
    <t>LR</t>
  </si>
  <si>
    <t>H</t>
  </si>
  <si>
    <t>F</t>
  </si>
  <si>
    <t>H + F</t>
  </si>
  <si>
    <t>Guy</t>
  </si>
  <si>
    <t>Patricia</t>
  </si>
  <si>
    <t>Tutti Hommes</t>
  </si>
  <si>
    <t>Séance Annulée</t>
  </si>
  <si>
    <t>Séance annulée</t>
  </si>
  <si>
    <t>Concert Jonzac</t>
  </si>
  <si>
    <t>B = De 75 à 100%</t>
  </si>
  <si>
    <t>C = Moins de 75%</t>
  </si>
  <si>
    <t xml:space="preserve">Arrivés en cours de saison : </t>
  </si>
  <si>
    <t>REIS José</t>
  </si>
  <si>
    <t>Taux de présence individuels après la séance</t>
  </si>
  <si>
    <t>En cas de pourcentage anormal (ex : 106%), vérifier la date en C6.
Celle-ci doit être au moins égale
à la dernière date des présences saisies.</t>
  </si>
  <si>
    <t>AG + Répète</t>
  </si>
  <si>
    <t>Solstices</t>
  </si>
  <si>
    <t>Générale</t>
  </si>
  <si>
    <t>La Rochelle</t>
  </si>
  <si>
    <t>Misatango</t>
  </si>
  <si>
    <t>JUIL</t>
  </si>
  <si>
    <t>Le jour de la semaine est automatique. La couleur de l'atelier est automatique. Le nom du correspondant pour les feuilles d'émargement est automatique</t>
  </si>
  <si>
    <t>Le nombre de visas attendus est automatiquement mis à jour dans l'onglet "Répartitions"</t>
  </si>
  <si>
    <t>Reproduire les formules à partir de la colonne immédiatement à gauche.</t>
  </si>
  <si>
    <t xml:space="preserve">Lignes 137 à 160 </t>
  </si>
  <si>
    <t>Onglet "Présences/Excuses"</t>
  </si>
  <si>
    <t>Onglet "Tx de Présence Ind"</t>
  </si>
  <si>
    <t xml:space="preserve">Afficher les colonnes masquées E F G H I J. Vérifier dans les colonnes F et G, la prise en compte de l'extension de la base de données pour la fonction RECHERCHEH(…) </t>
  </si>
  <si>
    <t>Remasquer les lignes 7 à 15 et les colonnes E F G H I J  inutiles à l'affichage.</t>
  </si>
  <si>
    <t>Effacer toute la zone P17:DP136</t>
  </si>
  <si>
    <t>Utiliser éventuellement la méthode allégée jusqu'à Noël, puis intégrer tous les nouveaux avant la reprise de Janvier. Le nombre de séances restantes étant par nature insuffisant pour assurer les 75% de présence requis. Sauf exception de chanteurs qui ont déjà chanté le programme précédemment, et dont l'audition d'accueil serait favorable. Ce qui limite tout de même le nombre de cas.</t>
  </si>
  <si>
    <t>Colonnes O à Z</t>
  </si>
  <si>
    <t>Onglet "Présences, excuses"</t>
  </si>
  <si>
    <t>Onglet "Tx P Ind"</t>
  </si>
  <si>
    <t>Onglets "Feuilles d'émargement"</t>
  </si>
  <si>
    <t>Insérer la ligne devant recevoir le nouveau nom</t>
  </si>
  <si>
    <t>Mettre à jour la colonne A qui sert à compter le nombre de choristes</t>
  </si>
  <si>
    <t>Afficher les colonnes masquées</t>
  </si>
  <si>
    <t>Sélectionner les formules de la ligne immédiatement supérieure et faire glisser pour mettre à jour les formules jusqu'en bas de tableau</t>
  </si>
  <si>
    <t>Le nouveau nom est apparu et tout est prêt pour recevoir les pointages de la nouvelle personne</t>
  </si>
  <si>
    <t>Colonnes E à J et N O</t>
  </si>
  <si>
    <t>Masquer les colonnes inutiles à l'affichage E à J et N O</t>
  </si>
  <si>
    <t>Masquer les colonnes inutiles à l'affichage E à H et J K</t>
  </si>
  <si>
    <t>ATTENTION :</t>
  </si>
  <si>
    <t>Les noms des choristes étant automatisés il n'y pas de nécessité d'intervenir sur ces onglets.</t>
  </si>
  <si>
    <t>Colonnes E à H et J K</t>
  </si>
  <si>
    <t>Vérifier le nouveau nombre total de choristes et les nombres dans chaque groupe et dans chaque pupitre</t>
  </si>
  <si>
    <t>Ne pas intervenir sur la partie de gauche qui se mettra à jour automatiquement. Mettre à jour les nouveaux à leur place dans l'ordre alphabétique (génération des feuilles de présence), dans les différentes colonnes de répartition en fonction du pupitre (S-A-T-B), du genre (H-F) et du lieux de répètition (Sa-Ro). Colonnes O à Z. Procéder par Copier-Coller-Effacer</t>
  </si>
  <si>
    <t>Modifier manuellement la répartition des choristes dans l'onglet "Répartition" (Partie non encore automatisée). Attention Copier-Coller en décalant d'une case et remplacer le nom en double par le nouveau. Ne jamais Couper-Coller, qui entraîne une erreur dans les feuilles d'émargement. Procéder par Copier-Coller-effacer</t>
  </si>
  <si>
    <t>Partis en cours de saison :</t>
  </si>
  <si>
    <t>FABRE Xavier</t>
  </si>
  <si>
    <t>SAUNIER Marie</t>
  </si>
  <si>
    <t>Pagnier Pierric : Quitte le Grand Chœur ?</t>
  </si>
  <si>
    <t xml:space="preserve">Nombre total de Choristes : </t>
  </si>
  <si>
    <t>(Est venue à La Rochelle hier)</t>
  </si>
  <si>
    <t>Non</t>
  </si>
  <si>
    <t>Solstice TM</t>
  </si>
  <si>
    <t>Retard TOULAT Isabelle</t>
  </si>
  <si>
    <t>Ne font pas partie du Chœur Solstices</t>
  </si>
  <si>
    <t>VASLIN Pascal</t>
  </si>
  <si>
    <t>TORNIER</t>
  </si>
  <si>
    <t>Tornier Pierre-Alain : Quitte le chœur</t>
  </si>
  <si>
    <t>Ce fichier prend en compte :
 - le retour de Fabricia Barthélémy,
 - le retour de Grahame Wood,
 - et l'intégration de Jean-Pierre Nouet dimanche 10/09/2017
 - L'intégration de José Reis (T) le samedi 02/12/2017
 - L'Intégration de Xavier Fabre (T) le 06/01/18
 - L'intégration de Vaslin Pascal le 27/01/18 (sous réserve d'audition favorable)
 - Les départs de Saulnier, Pagnier, Haton,
En attente d'intégration (peu probable) de : 4 choristes : Debeuf (2), Méric et Gernez
Légende :
TM = Tutti Mixte
AR = Atelier La Rochelle
AS = Atelier Saintes
TF = Tutti Femmes
TH = Tutti Hommes
AG = Assemblée Générale</t>
  </si>
  <si>
    <t>Ténors Solstices</t>
  </si>
  <si>
    <t>Sopranes Solstices</t>
  </si>
  <si>
    <t>Alti Solstices</t>
  </si>
  <si>
    <t>Basses Solstices</t>
  </si>
  <si>
    <t>BARTHELEMY Fabricia</t>
  </si>
  <si>
    <t>DESIER Josée</t>
  </si>
  <si>
    <t>CABY Benoît</t>
  </si>
  <si>
    <t>Ne sera pas relancée par Claude, cause âge 70</t>
  </si>
  <si>
    <t>Sera disponible plutôt saison prochaine (2018/2019).</t>
  </si>
  <si>
    <t>Viendra à la place de mardi à Saintes</t>
  </si>
  <si>
    <t>Durand Michèle : Partie février 2018</t>
  </si>
  <si>
    <t>Corriger les numéros de colonnes jusqu'à la fin du tableau</t>
  </si>
  <si>
    <t>Concert Oléron</t>
  </si>
  <si>
    <t>Carmina</t>
  </si>
  <si>
    <t>Arènes de Saintes</t>
  </si>
  <si>
    <t>Misatango/Chilcott</t>
  </si>
  <si>
    <t>15:00-18:00</t>
  </si>
  <si>
    <t>Générale + Concert JM</t>
  </si>
  <si>
    <t>Jeudis Musicaux</t>
  </si>
  <si>
    <t>MSTG</t>
  </si>
  <si>
    <t>JM</t>
  </si>
  <si>
    <t>Ignorer les consignes ci-dessous. A valider à l'usage.</t>
  </si>
  <si>
    <t>Insérer la nouvelle ligne. Saisir la date, les horaires, et le type d'atelier. Mettre à jour le numéro de ligne (colonne C) et le comptage des répètes (colonne B)</t>
  </si>
  <si>
    <t>Les colonnes de cet onglet sont générées par le N° de ligne de l'onglet "Dates" (colonne C). L'ajout d'une date ne nécessite donc aucune intervention sur cet onglet</t>
  </si>
  <si>
    <t>Effacer les colonnes B à AG depuis la ligne 4 à la fin</t>
  </si>
  <si>
    <t>Concert Pons (occulté des pointages non renseignés par les choristes)</t>
  </si>
  <si>
    <t>SOLSTICES</t>
  </si>
  <si>
    <t>Sopranes JM</t>
  </si>
  <si>
    <t>Alti JM</t>
  </si>
  <si>
    <t>Ténors JM</t>
  </si>
  <si>
    <t>Basses JM</t>
  </si>
  <si>
    <t>LEGER Nicole</t>
  </si>
  <si>
    <t>Jeudis Music.</t>
  </si>
  <si>
    <t>Groupe synthèse</t>
  </si>
  <si>
    <t>CR1</t>
  </si>
  <si>
    <t>CR2</t>
  </si>
  <si>
    <t>0</t>
  </si>
  <si>
    <t>Taux individuels de présence après la séance</t>
  </si>
  <si>
    <t>Lignes à supprimer si OK
Attention : Ces lignes restent indispensables si des saisies ont déjà été effectuées après la date ajioutée. Ce qui devrait être rare.</t>
  </si>
  <si>
    <t>A+B = De 75 à 100% inclus</t>
  </si>
  <si>
    <t>[100-75 %]</t>
  </si>
  <si>
    <t>Les colonnes de cet onglet sont générées par le N° de ligne de l'onglet "Dates" (colonne C). L'ajout d'une date ne nécessite donc aucune intervention sur cet onglet, sauf de décaler les absences déjà saisies.</t>
  </si>
  <si>
    <t>METOYER Mare-Hélène</t>
  </si>
  <si>
    <t>Aucune excuse enregistrée</t>
  </si>
  <si>
    <t>Tx Instantané</t>
  </si>
  <si>
    <t>Tx Cumulé</t>
  </si>
  <si>
    <t>3 ?</t>
  </si>
  <si>
    <t>7 ?</t>
  </si>
  <si>
    <t>9 ?</t>
  </si>
  <si>
    <t>A+B</t>
  </si>
  <si>
    <t>p</t>
  </si>
  <si>
    <t>Concert La rochelle</t>
  </si>
  <si>
    <t>Abs au raccord seulement</t>
  </si>
  <si>
    <t>Concert Saintes</t>
  </si>
  <si>
    <t>Missatango</t>
  </si>
  <si>
    <t>Date ajoutée en mai 2018</t>
  </si>
  <si>
    <t>Date ajoutée mars 2018</t>
  </si>
</sst>
</file>

<file path=xl/styles.xml><?xml version="1.0" encoding="utf-8"?>
<styleSheet xmlns="http://schemas.openxmlformats.org/spreadsheetml/2006/main">
  <numFmts count="3">
    <numFmt numFmtId="164" formatCode="dd/mm/yy;@"/>
    <numFmt numFmtId="165" formatCode="h:mm;@"/>
    <numFmt numFmtId="166" formatCode="0.0%"/>
  </numFmts>
  <fonts count="52">
    <font>
      <sz val="11"/>
      <color theme="1"/>
      <name val="Calibri"/>
      <family val="2"/>
      <scheme val="minor"/>
    </font>
    <font>
      <sz val="8"/>
      <color theme="1"/>
      <name val="Calibri"/>
      <family val="2"/>
      <scheme val="minor"/>
    </font>
    <font>
      <sz val="11"/>
      <name val="Calibri"/>
      <family val="2"/>
      <scheme val="minor"/>
    </font>
    <font>
      <sz val="8"/>
      <name val="Arial"/>
      <family val="2"/>
    </font>
    <font>
      <sz val="11"/>
      <color indexed="12"/>
      <name val="Arial"/>
      <family val="2"/>
    </font>
    <font>
      <sz val="11"/>
      <name val="Arial"/>
      <family val="2"/>
    </font>
    <font>
      <b/>
      <sz val="10"/>
      <color theme="1"/>
      <name val="Arial"/>
      <family val="2"/>
    </font>
    <font>
      <b/>
      <sz val="10"/>
      <color theme="1"/>
      <name val="Calibri"/>
      <family val="2"/>
      <scheme val="minor"/>
    </font>
    <font>
      <sz val="8"/>
      <name val="Calibri"/>
      <family val="2"/>
      <scheme val="minor"/>
    </font>
    <font>
      <sz val="10"/>
      <color theme="1"/>
      <name val="Calibri"/>
      <family val="2"/>
      <scheme val="minor"/>
    </font>
    <font>
      <sz val="10"/>
      <color theme="1"/>
      <name val="Arial"/>
      <family val="2"/>
    </font>
    <font>
      <b/>
      <sz val="10"/>
      <color rgb="FFFF0000"/>
      <name val="Arial"/>
      <family val="2"/>
    </font>
    <font>
      <sz val="11"/>
      <color theme="1"/>
      <name val="Arial"/>
      <family val="2"/>
    </font>
    <font>
      <sz val="10"/>
      <name val="Arial"/>
      <family val="2"/>
    </font>
    <font>
      <b/>
      <sz val="14"/>
      <color rgb="FFFF0000"/>
      <name val="Arial"/>
      <family val="2"/>
    </font>
    <font>
      <sz val="14"/>
      <color theme="1"/>
      <name val="Calibri"/>
      <family val="2"/>
      <scheme val="minor"/>
    </font>
    <font>
      <b/>
      <sz val="20"/>
      <color theme="1"/>
      <name val="Calibri"/>
      <family val="2"/>
      <scheme val="minor"/>
    </font>
    <font>
      <b/>
      <sz val="26"/>
      <color rgb="FFFF0000"/>
      <name val="Calibri"/>
      <family val="2"/>
      <scheme val="minor"/>
    </font>
    <font>
      <b/>
      <sz val="8"/>
      <color theme="1"/>
      <name val="Calibri"/>
      <family val="2"/>
      <scheme val="minor"/>
    </font>
    <font>
      <sz val="10"/>
      <color rgb="FF0000FF"/>
      <name val="Arial"/>
      <family val="2"/>
    </font>
    <font>
      <sz val="11"/>
      <color rgb="FF0000FF"/>
      <name val="Arial"/>
      <family val="2"/>
    </font>
    <font>
      <b/>
      <sz val="12"/>
      <color theme="1"/>
      <name val="Calibri"/>
      <family val="2"/>
      <scheme val="minor"/>
    </font>
    <font>
      <sz val="12"/>
      <color theme="1"/>
      <name val="Calibri"/>
      <family val="2"/>
      <scheme val="minor"/>
    </font>
    <font>
      <sz val="12"/>
      <color indexed="8"/>
      <name val="Calibri"/>
      <family val="2"/>
      <scheme val="minor"/>
    </font>
    <font>
      <b/>
      <sz val="12"/>
      <color indexed="8"/>
      <name val="Calibri"/>
      <family val="2"/>
      <scheme val="minor"/>
    </font>
    <font>
      <b/>
      <sz val="14"/>
      <color theme="1"/>
      <name val="Calibri"/>
      <family val="2"/>
      <scheme val="minor"/>
    </font>
    <font>
      <b/>
      <sz val="14"/>
      <color indexed="8"/>
      <name val="Calibri"/>
      <family val="2"/>
      <scheme val="minor"/>
    </font>
    <font>
      <b/>
      <sz val="8"/>
      <color indexed="8"/>
      <name val="Calibri"/>
      <family val="2"/>
      <scheme val="minor"/>
    </font>
    <font>
      <sz val="11"/>
      <color theme="0"/>
      <name val="Calibri"/>
      <family val="2"/>
      <scheme val="minor"/>
    </font>
    <font>
      <b/>
      <sz val="11"/>
      <color theme="1"/>
      <name val="Calibri"/>
      <family val="2"/>
      <scheme val="minor"/>
    </font>
    <font>
      <b/>
      <sz val="20"/>
      <name val="Calibri"/>
      <family val="2"/>
      <scheme val="minor"/>
    </font>
    <font>
      <b/>
      <sz val="12"/>
      <color rgb="FFFF0000"/>
      <name val="Calibri"/>
      <family val="2"/>
      <scheme val="minor"/>
    </font>
    <font>
      <b/>
      <sz val="12"/>
      <color indexed="1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4"/>
      <color rgb="FFFF0000"/>
      <name val="Calibri"/>
      <family val="2"/>
      <scheme val="minor"/>
    </font>
    <font>
      <b/>
      <sz val="12"/>
      <color theme="1"/>
      <name val="Arial"/>
      <family val="2"/>
    </font>
    <font>
      <b/>
      <sz val="12"/>
      <color rgb="FFFF0000"/>
      <name val="Arial"/>
      <family val="2"/>
    </font>
    <font>
      <b/>
      <sz val="6"/>
      <color rgb="FFFF0000"/>
      <name val="Arial"/>
      <family val="2"/>
    </font>
    <font>
      <i/>
      <sz val="11"/>
      <color rgb="FFFF0000"/>
      <name val="Arial"/>
      <family val="2"/>
    </font>
    <font>
      <i/>
      <sz val="10"/>
      <color rgb="FFFF0000"/>
      <name val="Arial"/>
      <family val="2"/>
    </font>
    <font>
      <sz val="11"/>
      <color rgb="FFFF0000"/>
      <name val="Arial"/>
      <family val="2"/>
    </font>
    <font>
      <b/>
      <sz val="10"/>
      <name val="Arial"/>
      <family val="2"/>
    </font>
    <font>
      <sz val="10"/>
      <color rgb="FFFF0000"/>
      <name val="Arial"/>
      <family val="2"/>
    </font>
    <font>
      <sz val="10"/>
      <color theme="0"/>
      <name val="Arial"/>
      <family val="2"/>
    </font>
    <font>
      <sz val="11"/>
      <color rgb="FFFF0000"/>
      <name val="Calibri"/>
      <family val="2"/>
      <scheme val="minor"/>
    </font>
    <font>
      <i/>
      <strike/>
      <sz val="10"/>
      <name val="Arial"/>
      <family val="2"/>
    </font>
    <font>
      <sz val="9"/>
      <color indexed="81"/>
      <name val="Tahoma"/>
      <charset val="1"/>
    </font>
    <font>
      <b/>
      <sz val="9"/>
      <color indexed="81"/>
      <name val="Tahoma"/>
      <charset val="1"/>
    </font>
    <font>
      <sz val="11"/>
      <color rgb="FF0000FF"/>
      <name val="Calibri"/>
      <family val="2"/>
      <scheme val="minor"/>
    </font>
  </fonts>
  <fills count="12">
    <fill>
      <patternFill patternType="none"/>
    </fill>
    <fill>
      <patternFill patternType="gray125"/>
    </fill>
    <fill>
      <patternFill patternType="solid">
        <fgColor rgb="FFCCFFFF"/>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CFF"/>
        <bgColor indexed="64"/>
      </patternFill>
    </fill>
    <fill>
      <patternFill patternType="solid">
        <fgColor rgb="FF66FFFF"/>
        <bgColor indexed="64"/>
      </patternFill>
    </fill>
    <fill>
      <patternFill patternType="solid">
        <fgColor rgb="FFFFC000"/>
        <bgColor indexed="64"/>
      </patternFill>
    </fill>
    <fill>
      <patternFill patternType="solid">
        <fgColor rgb="FFFFCC00"/>
        <bgColor indexed="64"/>
      </patternFill>
    </fill>
    <fill>
      <patternFill patternType="solid">
        <fgColor rgb="FF00FF00"/>
        <bgColor indexed="64"/>
      </patternFill>
    </fill>
    <fill>
      <patternFill patternType="solid">
        <fgColor rgb="FFFFCCCC"/>
        <bgColor indexed="64"/>
      </patternFill>
    </fill>
  </fills>
  <borders count="60">
    <border>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style="medium">
        <color indexed="64"/>
      </left>
      <right/>
      <top/>
      <bottom style="thin">
        <color indexed="64"/>
      </bottom>
      <diagonal/>
    </border>
  </borders>
  <cellStyleXfs count="1">
    <xf numFmtId="0" fontId="0" fillId="0" borderId="0"/>
  </cellStyleXfs>
  <cellXfs count="775">
    <xf numFmtId="0" fontId="0" fillId="0" borderId="0" xfId="0"/>
    <xf numFmtId="0" fontId="1" fillId="0" borderId="0" xfId="0" applyFont="1" applyAlignment="1">
      <alignment horizontal="center" vertical="center"/>
    </xf>
    <xf numFmtId="164" fontId="0" fillId="0" borderId="2" xfId="0" applyNumberFormat="1" applyFont="1" applyFill="1" applyBorder="1" applyAlignment="1">
      <alignment horizontal="center" vertical="center"/>
    </xf>
    <xf numFmtId="0" fontId="0" fillId="0" borderId="0" xfId="0" applyAlignment="1">
      <alignment horizontal="center"/>
    </xf>
    <xf numFmtId="0" fontId="3" fillId="0" borderId="0" xfId="0" applyFont="1" applyAlignment="1">
      <alignment vertical="center"/>
    </xf>
    <xf numFmtId="0" fontId="5" fillId="0" borderId="2"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2" xfId="0" applyFont="1" applyFill="1" applyBorder="1" applyAlignment="1">
      <alignment horizontal="center" vertical="center"/>
    </xf>
    <xf numFmtId="0" fontId="4" fillId="0" borderId="3" xfId="0" applyFont="1" applyFill="1" applyBorder="1" applyAlignment="1">
      <alignment horizontal="left" vertical="center" wrapText="1"/>
    </xf>
    <xf numFmtId="0" fontId="5" fillId="0" borderId="3" xfId="0" applyFont="1" applyFill="1" applyBorder="1" applyAlignment="1">
      <alignment horizontal="left" vertical="center" wrapText="1"/>
    </xf>
    <xf numFmtId="0" fontId="0" fillId="0" borderId="2" xfId="0" applyBorder="1"/>
    <xf numFmtId="0" fontId="1" fillId="0" borderId="0" xfId="0" applyFont="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164" fontId="9" fillId="0" borderId="2" xfId="0" applyNumberFormat="1" applyFont="1" applyFill="1" applyBorder="1" applyAlignment="1" applyProtection="1">
      <alignment horizontal="center" textRotation="90"/>
      <protection locked="0"/>
    </xf>
    <xf numFmtId="0" fontId="1" fillId="0" borderId="0" xfId="0" applyNumberFormat="1" applyFont="1" applyFill="1" applyBorder="1" applyAlignment="1" applyProtection="1">
      <alignment horizontal="center" vertical="center"/>
      <protection locked="0"/>
    </xf>
    <xf numFmtId="1" fontId="9" fillId="0" borderId="2" xfId="0" applyNumberFormat="1" applyFont="1" applyFill="1" applyBorder="1" applyAlignment="1" applyProtection="1">
      <alignment horizontal="center" vertical="center"/>
    </xf>
    <xf numFmtId="0" fontId="9" fillId="0" borderId="2" xfId="0" applyNumberFormat="1" applyFont="1" applyFill="1" applyBorder="1" applyAlignment="1" applyProtection="1">
      <alignment horizontal="center" vertical="center"/>
      <protection locked="0"/>
    </xf>
    <xf numFmtId="0" fontId="8" fillId="0" borderId="0" xfId="0" applyFont="1" applyAlignment="1" applyProtection="1">
      <alignment horizontal="center" vertical="center"/>
      <protection locked="0"/>
    </xf>
    <xf numFmtId="0" fontId="0" fillId="0" borderId="0" xfId="0" applyFill="1"/>
    <xf numFmtId="0" fontId="1" fillId="0" borderId="0" xfId="0" applyFont="1" applyFill="1" applyAlignment="1" applyProtection="1">
      <alignment horizontal="center" vertical="center"/>
      <protection locked="0"/>
    </xf>
    <xf numFmtId="0" fontId="10" fillId="0" borderId="2" xfId="0" applyFont="1" applyBorder="1" applyAlignment="1">
      <alignment vertical="center"/>
    </xf>
    <xf numFmtId="0" fontId="11" fillId="0" borderId="2" xfId="0" applyNumberFormat="1" applyFont="1" applyFill="1" applyBorder="1" applyAlignment="1" applyProtection="1">
      <alignment horizontal="center" vertical="center"/>
      <protection locked="0"/>
    </xf>
    <xf numFmtId="0" fontId="10" fillId="0" borderId="2" xfId="0" applyFont="1" applyFill="1" applyBorder="1" applyAlignment="1" applyProtection="1">
      <alignment vertical="center" wrapText="1"/>
      <protection locked="0"/>
    </xf>
    <xf numFmtId="9" fontId="9" fillId="0" borderId="2" xfId="0" applyNumberFormat="1" applyFont="1" applyFill="1" applyBorder="1" applyAlignment="1" applyProtection="1">
      <alignment horizontal="center" vertical="center"/>
    </xf>
    <xf numFmtId="0" fontId="10" fillId="0" borderId="2" xfId="0" applyFont="1" applyBorder="1" applyAlignment="1">
      <alignment horizontal="center" vertical="center"/>
    </xf>
    <xf numFmtId="0" fontId="0" fillId="0" borderId="0" xfId="0" applyAlignment="1"/>
    <xf numFmtId="0" fontId="10" fillId="0" borderId="2" xfId="0" applyFont="1" applyFill="1" applyBorder="1" applyAlignment="1" applyProtection="1">
      <alignment horizontal="center" vertical="center" wrapText="1"/>
      <protection locked="0"/>
    </xf>
    <xf numFmtId="0" fontId="0" fillId="0" borderId="2" xfId="0" applyFill="1" applyBorder="1"/>
    <xf numFmtId="0" fontId="0" fillId="0" borderId="2" xfId="0" applyBorder="1" applyAlignment="1">
      <alignment horizontal="center"/>
    </xf>
    <xf numFmtId="0" fontId="5" fillId="2" borderId="2" xfId="0" applyFont="1" applyFill="1" applyBorder="1" applyAlignment="1">
      <alignment horizontal="center" vertical="center" wrapText="1"/>
    </xf>
    <xf numFmtId="0" fontId="12" fillId="0" borderId="2" xfId="0" applyFont="1" applyBorder="1" applyAlignment="1">
      <alignment horizontal="center"/>
    </xf>
    <xf numFmtId="0" fontId="0" fillId="0" borderId="8" xfId="0" applyBorder="1"/>
    <xf numFmtId="0" fontId="0" fillId="0" borderId="6" xfId="0" applyBorder="1" applyAlignment="1">
      <alignment horizontal="center"/>
    </xf>
    <xf numFmtId="0" fontId="0" fillId="0" borderId="0" xfId="0" applyFill="1" applyBorder="1"/>
    <xf numFmtId="164" fontId="10" fillId="0" borderId="1" xfId="0" applyNumberFormat="1" applyFont="1" applyFill="1" applyBorder="1" applyAlignment="1" applyProtection="1">
      <alignment horizontal="center" vertical="center"/>
      <protection locked="0"/>
    </xf>
    <xf numFmtId="164" fontId="10" fillId="0" borderId="5" xfId="0" applyNumberFormat="1" applyFont="1" applyFill="1" applyBorder="1" applyAlignment="1" applyProtection="1">
      <alignment horizontal="center" vertical="center"/>
      <protection locked="0"/>
    </xf>
    <xf numFmtId="14" fontId="14" fillId="0" borderId="2" xfId="0" applyNumberFormat="1" applyFont="1" applyBorder="1" applyAlignment="1">
      <alignment horizontal="center" vertical="center"/>
    </xf>
    <xf numFmtId="0" fontId="0" fillId="0" borderId="2" xfId="0" applyBorder="1" applyAlignment="1">
      <alignment horizontal="center"/>
    </xf>
    <xf numFmtId="164" fontId="9" fillId="0" borderId="2" xfId="0" applyNumberFormat="1" applyFont="1" applyFill="1" applyBorder="1" applyAlignment="1" applyProtection="1">
      <alignment horizontal="center" vertical="center"/>
      <protection locked="0"/>
    </xf>
    <xf numFmtId="0" fontId="0" fillId="0" borderId="2" xfId="0" applyFill="1" applyBorder="1" applyAlignment="1">
      <alignment horizontal="center"/>
    </xf>
    <xf numFmtId="0" fontId="0" fillId="0" borderId="6" xfId="0" applyBorder="1" applyAlignment="1">
      <alignment horizontal="center" vertical="center"/>
    </xf>
    <xf numFmtId="0" fontId="0" fillId="0" borderId="8" xfId="0" applyBorder="1" applyAlignment="1">
      <alignment horizontal="center" vertical="center"/>
    </xf>
    <xf numFmtId="164" fontId="10" fillId="0" borderId="5" xfId="0" applyNumberFormat="1" applyFont="1" applyFill="1" applyBorder="1" applyAlignment="1" applyProtection="1">
      <alignment horizontal="center" vertical="center"/>
      <protection locked="0"/>
    </xf>
    <xf numFmtId="164" fontId="10" fillId="0" borderId="12" xfId="0" applyNumberFormat="1" applyFont="1" applyFill="1" applyBorder="1" applyAlignment="1" applyProtection="1">
      <alignment horizontal="center" vertical="center"/>
      <protection locked="0"/>
    </xf>
    <xf numFmtId="164" fontId="10" fillId="0" borderId="19" xfId="0" applyNumberFormat="1" applyFont="1" applyFill="1" applyBorder="1" applyAlignment="1" applyProtection="1">
      <alignment horizontal="center" vertical="center"/>
      <protection locked="0"/>
    </xf>
    <xf numFmtId="9" fontId="7" fillId="0" borderId="6" xfId="0" applyNumberFormat="1" applyFont="1" applyBorder="1" applyAlignment="1" applyProtection="1">
      <alignment horizontal="center" textRotation="90"/>
      <protection locked="0"/>
    </xf>
    <xf numFmtId="0" fontId="5" fillId="0" borderId="0" xfId="0" applyFont="1" applyFill="1" applyBorder="1" applyAlignment="1">
      <alignment horizontal="center" vertical="center" wrapText="1"/>
    </xf>
    <xf numFmtId="164" fontId="10" fillId="0" borderId="4" xfId="0" applyNumberFormat="1" applyFont="1" applyFill="1" applyBorder="1" applyAlignment="1" applyProtection="1">
      <alignment horizontal="center" vertical="center"/>
      <protection locked="0"/>
    </xf>
    <xf numFmtId="0" fontId="5" fillId="0" borderId="2" xfId="0" applyFont="1" applyBorder="1" applyAlignment="1">
      <alignment horizontal="center"/>
    </xf>
    <xf numFmtId="0" fontId="10" fillId="0" borderId="3" xfId="0" applyFont="1" applyBorder="1" applyAlignment="1">
      <alignment horizontal="center" vertical="center"/>
    </xf>
    <xf numFmtId="0" fontId="10" fillId="0" borderId="13" xfId="0" applyFont="1" applyBorder="1" applyAlignment="1">
      <alignment horizontal="center" vertical="center"/>
    </xf>
    <xf numFmtId="0" fontId="10" fillId="0" borderId="13" xfId="0" applyFont="1" applyBorder="1" applyAlignment="1">
      <alignment vertical="center"/>
    </xf>
    <xf numFmtId="0" fontId="10" fillId="0" borderId="9" xfId="0" applyFont="1" applyBorder="1" applyAlignment="1">
      <alignment vertical="center"/>
    </xf>
    <xf numFmtId="0" fontId="10" fillId="0" borderId="11" xfId="0" applyNumberFormat="1" applyFont="1" applyFill="1" applyBorder="1" applyAlignment="1" applyProtection="1">
      <alignment horizontal="center" vertical="center"/>
      <protection locked="0"/>
    </xf>
    <xf numFmtId="0" fontId="10" fillId="0" borderId="19" xfId="0" applyNumberFormat="1" applyFont="1" applyFill="1" applyBorder="1" applyAlignment="1" applyProtection="1">
      <alignment horizontal="center" vertical="center"/>
      <protection locked="0"/>
    </xf>
    <xf numFmtId="0" fontId="10" fillId="0" borderId="2" xfId="0" applyNumberFormat="1" applyFont="1" applyBorder="1" applyAlignment="1">
      <alignment horizontal="center" vertical="center"/>
    </xf>
    <xf numFmtId="0" fontId="10" fillId="0" borderId="9" xfId="0" applyNumberFormat="1" applyFont="1" applyBorder="1" applyAlignment="1">
      <alignment horizontal="center" vertical="center"/>
    </xf>
    <xf numFmtId="0" fontId="13" fillId="0" borderId="9" xfId="0" applyNumberFormat="1" applyFont="1" applyFill="1" applyBorder="1" applyAlignment="1" applyProtection="1">
      <alignment horizontal="center" vertical="center"/>
      <protection locked="0"/>
    </xf>
    <xf numFmtId="0" fontId="10" fillId="0" borderId="6" xfId="0" applyNumberFormat="1" applyFont="1" applyBorder="1" applyAlignment="1" applyProtection="1">
      <alignment horizontal="center"/>
      <protection locked="0"/>
    </xf>
    <xf numFmtId="0" fontId="10" fillId="0" borderId="2" xfId="0" applyNumberFormat="1" applyFont="1" applyFill="1" applyBorder="1" applyAlignment="1" applyProtection="1">
      <alignment horizontal="center" vertical="center"/>
      <protection locked="0"/>
    </xf>
    <xf numFmtId="0" fontId="10" fillId="0" borderId="2" xfId="0" applyNumberFormat="1" applyFont="1" applyFill="1" applyBorder="1" applyAlignment="1" applyProtection="1">
      <alignment horizontal="center" vertical="center"/>
    </xf>
    <xf numFmtId="0" fontId="13" fillId="0" borderId="2" xfId="0" applyNumberFormat="1" applyFont="1" applyFill="1" applyBorder="1" applyAlignment="1" applyProtection="1">
      <alignment horizontal="center" vertical="center"/>
    </xf>
    <xf numFmtId="0" fontId="10" fillId="0" borderId="0" xfId="0" applyNumberFormat="1" applyFont="1" applyAlignment="1">
      <alignment horizontal="center"/>
    </xf>
    <xf numFmtId="9" fontId="0" fillId="0" borderId="2" xfId="0" applyNumberFormat="1" applyBorder="1" applyAlignment="1">
      <alignment horizontal="center"/>
    </xf>
    <xf numFmtId="0" fontId="10" fillId="0" borderId="3" xfId="0" applyFont="1" applyBorder="1" applyAlignment="1">
      <alignment vertical="center"/>
    </xf>
    <xf numFmtId="0" fontId="5" fillId="0" borderId="0" xfId="0" applyFont="1" applyFill="1" applyBorder="1" applyAlignment="1">
      <alignment vertical="center" wrapText="1"/>
    </xf>
    <xf numFmtId="0" fontId="0" fillId="0" borderId="0" xfId="0" applyFill="1" applyBorder="1" applyAlignment="1"/>
    <xf numFmtId="0" fontId="0" fillId="0" borderId="0" xfId="0" applyAlignment="1">
      <alignment vertical="center"/>
    </xf>
    <xf numFmtId="0" fontId="0" fillId="0" borderId="0" xfId="0" applyBorder="1" applyAlignment="1">
      <alignment vertical="center"/>
    </xf>
    <xf numFmtId="0" fontId="0" fillId="0" borderId="0" xfId="0" applyAlignment="1">
      <alignment horizontal="center" vertical="center"/>
    </xf>
    <xf numFmtId="0" fontId="5" fillId="0" borderId="2" xfId="0" applyFont="1" applyFill="1" applyBorder="1" applyAlignment="1">
      <alignment horizontal="left" vertical="center" wrapText="1"/>
    </xf>
    <xf numFmtId="0" fontId="4" fillId="0" borderId="2" xfId="0" applyFont="1" applyFill="1" applyBorder="1" applyAlignment="1">
      <alignment horizontal="left" vertical="center" wrapText="1"/>
    </xf>
    <xf numFmtId="0" fontId="15" fillId="0" borderId="0" xfId="0" applyFont="1" applyAlignment="1">
      <alignment vertical="center"/>
    </xf>
    <xf numFmtId="0" fontId="16" fillId="0" borderId="0" xfId="0" applyFont="1" applyAlignment="1">
      <alignment horizontal="center" vertical="center"/>
    </xf>
    <xf numFmtId="0" fontId="16" fillId="0" borderId="0" xfId="0" applyFont="1" applyBorder="1" applyAlignment="1">
      <alignment horizontal="center" vertical="center"/>
    </xf>
    <xf numFmtId="0" fontId="15" fillId="0" borderId="0" xfId="0" applyFont="1" applyBorder="1" applyAlignment="1">
      <alignment vertical="center"/>
    </xf>
    <xf numFmtId="0" fontId="16" fillId="0" borderId="0" xfId="0" applyFont="1" applyBorder="1" applyAlignment="1">
      <alignment vertical="center"/>
    </xf>
    <xf numFmtId="0" fontId="1" fillId="0" borderId="0" xfId="0" applyFont="1" applyAlignment="1">
      <alignment vertical="center"/>
    </xf>
    <xf numFmtId="0" fontId="0" fillId="0" borderId="7" xfId="0" applyBorder="1" applyAlignment="1">
      <alignment horizontal="center" vertical="center"/>
    </xf>
    <xf numFmtId="0" fontId="0" fillId="0" borderId="6" xfId="0" applyBorder="1"/>
    <xf numFmtId="0" fontId="19" fillId="0" borderId="2" xfId="0" applyFont="1" applyFill="1" applyBorder="1" applyAlignment="1" applyProtection="1">
      <alignment vertical="center" wrapText="1"/>
      <protection locked="0"/>
    </xf>
    <xf numFmtId="0" fontId="0" fillId="0" borderId="2" xfId="0" applyBorder="1" applyAlignment="1">
      <alignment horizontal="center" vertical="center"/>
    </xf>
    <xf numFmtId="0" fontId="10" fillId="0" borderId="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15"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25" xfId="0" applyBorder="1" applyAlignment="1">
      <alignment horizontal="center" vertical="center"/>
    </xf>
    <xf numFmtId="0" fontId="0" fillId="5" borderId="2" xfId="0" applyFill="1" applyBorder="1" applyAlignment="1">
      <alignment horizontal="center" vertical="center"/>
    </xf>
    <xf numFmtId="0" fontId="0" fillId="4" borderId="21" xfId="0" applyFill="1" applyBorder="1" applyAlignment="1">
      <alignment horizontal="center" vertical="center"/>
    </xf>
    <xf numFmtId="0" fontId="0" fillId="2" borderId="2" xfId="0" applyFill="1" applyBorder="1" applyAlignment="1">
      <alignment horizontal="center" vertical="center"/>
    </xf>
    <xf numFmtId="0" fontId="0" fillId="3" borderId="2" xfId="0" applyFill="1" applyBorder="1" applyAlignment="1">
      <alignment horizontal="center" vertical="center"/>
    </xf>
    <xf numFmtId="0" fontId="0" fillId="0" borderId="0" xfId="0" applyFill="1" applyAlignment="1">
      <alignment horizontal="center" vertical="center"/>
    </xf>
    <xf numFmtId="0" fontId="0" fillId="0" borderId="20" xfId="0" applyFill="1" applyBorder="1" applyAlignment="1">
      <alignment horizontal="left" vertical="center"/>
    </xf>
    <xf numFmtId="0" fontId="0" fillId="0" borderId="14" xfId="0" applyFill="1" applyBorder="1" applyAlignment="1">
      <alignment horizontal="left" vertical="center"/>
    </xf>
    <xf numFmtId="0" fontId="0" fillId="0" borderId="16" xfId="0" applyFill="1" applyBorder="1" applyAlignment="1">
      <alignment horizontal="left" vertical="center"/>
    </xf>
    <xf numFmtId="0" fontId="0" fillId="0" borderId="2" xfId="0" applyFill="1" applyBorder="1" applyAlignment="1">
      <alignment horizontal="center" vertical="center"/>
    </xf>
    <xf numFmtId="0" fontId="0" fillId="0" borderId="26" xfId="0" applyFill="1" applyBorder="1" applyAlignment="1">
      <alignment horizontal="left" vertical="center"/>
    </xf>
    <xf numFmtId="0" fontId="0" fillId="0" borderId="9" xfId="0" applyFill="1" applyBorder="1" applyAlignment="1">
      <alignment horizontal="left" vertical="center"/>
    </xf>
    <xf numFmtId="0" fontId="0" fillId="0" borderId="27" xfId="0" applyFill="1" applyBorder="1" applyAlignment="1">
      <alignment horizontal="left" vertical="center"/>
    </xf>
    <xf numFmtId="0" fontId="0" fillId="6" borderId="2" xfId="0" applyFill="1" applyBorder="1" applyAlignment="1">
      <alignment horizontal="center" vertical="center"/>
    </xf>
    <xf numFmtId="0" fontId="0" fillId="0" borderId="0" xfId="0" applyFill="1" applyBorder="1" applyAlignment="1">
      <alignment horizontal="left" vertical="center"/>
    </xf>
    <xf numFmtId="0" fontId="0" fillId="0" borderId="0" xfId="0" applyFill="1" applyBorder="1" applyAlignment="1">
      <alignment horizontal="center" vertical="center"/>
    </xf>
    <xf numFmtId="0" fontId="0" fillId="0" borderId="2" xfId="0" applyFill="1" applyBorder="1" applyAlignment="1">
      <alignment horizontal="left" vertical="center"/>
    </xf>
    <xf numFmtId="14" fontId="11" fillId="0" borderId="2" xfId="0" applyNumberFormat="1" applyFont="1" applyBorder="1" applyAlignment="1">
      <alignment horizontal="center" vertical="center"/>
    </xf>
    <xf numFmtId="164" fontId="11" fillId="0" borderId="8" xfId="0" applyNumberFormat="1" applyFont="1" applyFill="1" applyBorder="1" applyAlignment="1" applyProtection="1">
      <alignment horizontal="center" vertical="center" wrapText="1"/>
      <protection locked="0"/>
    </xf>
    <xf numFmtId="0" fontId="20" fillId="0" borderId="2" xfId="0" applyFont="1" applyFill="1" applyBorder="1" applyAlignment="1">
      <alignment horizontal="left" vertical="center" wrapText="1"/>
    </xf>
    <xf numFmtId="0" fontId="25" fillId="0" borderId="8" xfId="0" applyFont="1" applyBorder="1" applyAlignment="1">
      <alignment vertical="center"/>
    </xf>
    <xf numFmtId="0" fontId="18" fillId="0" borderId="0" xfId="0" applyFont="1" applyAlignment="1">
      <alignment vertical="center"/>
    </xf>
    <xf numFmtId="0" fontId="26" fillId="0" borderId="8" xfId="0" applyFont="1" applyBorder="1" applyAlignment="1">
      <alignment vertical="center"/>
    </xf>
    <xf numFmtId="0" fontId="27" fillId="0" borderId="0" xfId="0" applyFont="1" applyAlignment="1">
      <alignment vertical="center"/>
    </xf>
    <xf numFmtId="0" fontId="0" fillId="4" borderId="2" xfId="0" applyFill="1" applyBorder="1" applyAlignment="1">
      <alignment horizontal="center" vertical="center"/>
    </xf>
    <xf numFmtId="0" fontId="0" fillId="0" borderId="0" xfId="0" applyAlignment="1">
      <alignment horizontal="center" vertical="center" wrapText="1"/>
    </xf>
    <xf numFmtId="0" fontId="0" fillId="0" borderId="0" xfId="0" applyFill="1" applyAlignment="1">
      <alignment horizontal="center" vertical="center" wrapText="1"/>
    </xf>
    <xf numFmtId="0" fontId="0" fillId="0" borderId="0" xfId="0" applyFill="1" applyAlignment="1">
      <alignment horizontal="center"/>
    </xf>
    <xf numFmtId="0" fontId="28" fillId="0" borderId="0" xfId="0" applyFont="1" applyFill="1" applyAlignment="1">
      <alignment horizontal="center"/>
    </xf>
    <xf numFmtId="0" fontId="0" fillId="0" borderId="11" xfId="0" applyBorder="1"/>
    <xf numFmtId="0" fontId="0" fillId="0" borderId="30" xfId="0" applyBorder="1"/>
    <xf numFmtId="0" fontId="0" fillId="0" borderId="19" xfId="0" applyBorder="1"/>
    <xf numFmtId="0" fontId="29" fillId="0" borderId="0" xfId="0" applyFont="1"/>
    <xf numFmtId="164" fontId="0" fillId="0" borderId="0" xfId="0" applyNumberFormat="1" applyAlignment="1">
      <alignment horizontal="center" vertical="center"/>
    </xf>
    <xf numFmtId="0" fontId="0" fillId="0" borderId="11" xfId="0" applyBorder="1" applyAlignment="1">
      <alignment horizont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xf>
    <xf numFmtId="0" fontId="0" fillId="0" borderId="1" xfId="0" applyFill="1" applyBorder="1" applyAlignment="1">
      <alignment horizontal="left"/>
    </xf>
    <xf numFmtId="0" fontId="0" fillId="0" borderId="10" xfId="0" applyBorder="1" applyAlignment="1">
      <alignment horizontal="center"/>
    </xf>
    <xf numFmtId="0" fontId="0" fillId="0" borderId="4" xfId="0" applyFill="1" applyBorder="1" applyAlignment="1">
      <alignment horizontal="left"/>
    </xf>
    <xf numFmtId="0" fontId="0" fillId="0" borderId="30" xfId="0" applyBorder="1" applyAlignment="1">
      <alignment horizontal="center"/>
    </xf>
    <xf numFmtId="0" fontId="0" fillId="0" borderId="4" xfId="0" applyBorder="1"/>
    <xf numFmtId="0" fontId="0" fillId="0" borderId="4" xfId="0" applyBorder="1" applyAlignment="1">
      <alignment horizontal="left"/>
    </xf>
    <xf numFmtId="0" fontId="0" fillId="0" borderId="10" xfId="0" applyBorder="1"/>
    <xf numFmtId="9" fontId="7" fillId="0" borderId="6" xfId="0" applyNumberFormat="1" applyFont="1" applyBorder="1" applyAlignment="1" applyProtection="1">
      <alignment horizontal="center" textRotation="90"/>
      <protection locked="0"/>
    </xf>
    <xf numFmtId="164" fontId="10" fillId="0" borderId="1" xfId="0" applyNumberFormat="1" applyFont="1" applyFill="1" applyBorder="1" applyAlignment="1" applyProtection="1">
      <alignment horizontal="center" vertical="center"/>
      <protection locked="0"/>
    </xf>
    <xf numFmtId="164" fontId="10" fillId="0" borderId="11" xfId="0" applyNumberFormat="1" applyFont="1" applyFill="1" applyBorder="1" applyAlignment="1" applyProtection="1">
      <alignment horizontal="center" vertical="center"/>
      <protection locked="0"/>
    </xf>
    <xf numFmtId="164" fontId="10" fillId="0" borderId="5" xfId="0" applyNumberFormat="1" applyFont="1" applyFill="1" applyBorder="1" applyAlignment="1" applyProtection="1">
      <alignment horizontal="center" vertical="center"/>
      <protection locked="0"/>
    </xf>
    <xf numFmtId="164" fontId="10" fillId="0" borderId="19" xfId="0" applyNumberFormat="1" applyFont="1" applyFill="1" applyBorder="1" applyAlignment="1" applyProtection="1">
      <alignment horizontal="center" vertical="center"/>
      <protection locked="0"/>
    </xf>
    <xf numFmtId="0" fontId="13" fillId="0" borderId="3" xfId="0" applyNumberFormat="1" applyFont="1" applyFill="1" applyBorder="1" applyAlignment="1" applyProtection="1">
      <alignment horizontal="right" vertical="center"/>
      <protection locked="0"/>
    </xf>
    <xf numFmtId="0" fontId="13" fillId="0" borderId="9" xfId="0" applyNumberFormat="1" applyFont="1" applyFill="1" applyBorder="1" applyAlignment="1" applyProtection="1">
      <alignment horizontal="right" vertical="center"/>
      <protection locked="0"/>
    </xf>
    <xf numFmtId="9" fontId="9" fillId="0" borderId="2" xfId="0" applyNumberFormat="1" applyFont="1" applyFill="1" applyBorder="1" applyAlignment="1" applyProtection="1">
      <alignment horizontal="center" vertical="center"/>
      <protection locked="0"/>
    </xf>
    <xf numFmtId="0" fontId="0" fillId="0" borderId="7" xfId="0" applyBorder="1"/>
    <xf numFmtId="0" fontId="0" fillId="0" borderId="8" xfId="0" applyBorder="1"/>
    <xf numFmtId="0" fontId="10" fillId="0" borderId="0" xfId="0" applyNumberFormat="1" applyFont="1" applyFill="1" applyAlignment="1">
      <alignment horizontal="center"/>
    </xf>
    <xf numFmtId="0" fontId="10" fillId="0" borderId="0" xfId="0" applyNumberFormat="1" applyFont="1" applyFill="1" applyBorder="1" applyAlignment="1">
      <alignment horizontal="center"/>
    </xf>
    <xf numFmtId="0" fontId="0" fillId="0" borderId="2" xfId="0" applyFill="1" applyBorder="1" applyAlignment="1"/>
    <xf numFmtId="0" fontId="13" fillId="0" borderId="2" xfId="0" applyNumberFormat="1" applyFont="1" applyFill="1" applyBorder="1" applyAlignment="1" applyProtection="1">
      <alignment horizontal="center" vertical="center"/>
      <protection locked="0"/>
    </xf>
    <xf numFmtId="0" fontId="13" fillId="0" borderId="2" xfId="0" applyFont="1" applyFill="1" applyBorder="1" applyAlignment="1" applyProtection="1">
      <alignment horizontal="center" vertical="center"/>
      <protection locked="0"/>
    </xf>
    <xf numFmtId="0" fontId="10" fillId="0" borderId="2" xfId="0" applyFont="1" applyFill="1" applyBorder="1" applyAlignment="1">
      <alignment horizontal="center"/>
    </xf>
    <xf numFmtId="9" fontId="10" fillId="0" borderId="2" xfId="0" applyNumberFormat="1" applyFont="1" applyFill="1" applyBorder="1" applyAlignment="1">
      <alignment horizontal="center"/>
    </xf>
    <xf numFmtId="9" fontId="1" fillId="0" borderId="0" xfId="0" applyNumberFormat="1" applyFont="1" applyAlignment="1" applyProtection="1">
      <alignment horizontal="center" vertical="center"/>
      <protection locked="0"/>
    </xf>
    <xf numFmtId="9" fontId="10" fillId="0" borderId="9" xfId="0" applyNumberFormat="1" applyFont="1" applyBorder="1" applyAlignment="1">
      <alignment vertical="center"/>
    </xf>
    <xf numFmtId="9" fontId="0" fillId="0" borderId="0" xfId="0" applyNumberFormat="1" applyAlignment="1"/>
    <xf numFmtId="0" fontId="10" fillId="0" borderId="2" xfId="0" applyNumberFormat="1" applyFont="1" applyBorder="1" applyAlignment="1" applyProtection="1">
      <alignment horizontal="center"/>
      <protection locked="0"/>
    </xf>
    <xf numFmtId="0" fontId="10" fillId="0" borderId="2" xfId="0" applyNumberFormat="1" applyFont="1" applyBorder="1" applyAlignment="1">
      <alignment horizontal="center"/>
    </xf>
    <xf numFmtId="0" fontId="0" fillId="0" borderId="0" xfId="0" quotePrefix="1" applyFill="1" applyAlignment="1">
      <alignment horizontal="center"/>
    </xf>
    <xf numFmtId="0" fontId="5" fillId="0" borderId="2" xfId="0" applyFont="1" applyFill="1" applyBorder="1" applyAlignment="1">
      <alignment horizontal="center" vertical="center" wrapText="1"/>
    </xf>
    <xf numFmtId="0" fontId="13" fillId="0" borderId="2" xfId="0" applyFont="1" applyFill="1" applyBorder="1" applyAlignment="1" applyProtection="1">
      <alignment vertical="center" wrapText="1"/>
      <protection locked="0"/>
    </xf>
    <xf numFmtId="164" fontId="10" fillId="0" borderId="19" xfId="0" applyNumberFormat="1" applyFont="1" applyFill="1" applyBorder="1" applyAlignment="1" applyProtection="1">
      <alignment horizontal="center" vertical="center"/>
      <protection locked="0"/>
    </xf>
    <xf numFmtId="0" fontId="30" fillId="0" borderId="2" xfId="0" applyFont="1" applyBorder="1" applyAlignment="1">
      <alignment horizontal="center" vertical="center"/>
    </xf>
    <xf numFmtId="164" fontId="23" fillId="0" borderId="0" xfId="0" applyNumberFormat="1" applyFont="1" applyFill="1" applyAlignment="1">
      <alignment horizontal="center" vertical="center"/>
    </xf>
    <xf numFmtId="164" fontId="22" fillId="0" borderId="0" xfId="0" applyNumberFormat="1" applyFont="1" applyFill="1" applyBorder="1" applyAlignment="1">
      <alignment horizontal="center" vertical="center"/>
    </xf>
    <xf numFmtId="164" fontId="21" fillId="0" borderId="0" xfId="0" applyNumberFormat="1" applyFont="1" applyFill="1" applyBorder="1" applyAlignment="1">
      <alignment horizontal="center" vertical="center"/>
    </xf>
    <xf numFmtId="165" fontId="21" fillId="0" borderId="0" xfId="0" applyNumberFormat="1" applyFont="1" applyFill="1" applyBorder="1" applyAlignment="1">
      <alignment horizontal="center" vertical="center"/>
    </xf>
    <xf numFmtId="0" fontId="16" fillId="0" borderId="0" xfId="0" applyFont="1" applyFill="1" applyBorder="1" applyAlignment="1">
      <alignment horizontal="center" vertical="center"/>
    </xf>
    <xf numFmtId="165" fontId="22" fillId="0" borderId="0" xfId="0" applyNumberFormat="1" applyFont="1" applyFill="1" applyBorder="1" applyAlignment="1">
      <alignment horizontal="center" vertical="center"/>
    </xf>
    <xf numFmtId="0" fontId="15" fillId="0" borderId="0" xfId="0" applyFont="1" applyFill="1" applyBorder="1" applyAlignment="1">
      <alignment vertical="center"/>
    </xf>
    <xf numFmtId="0" fontId="16" fillId="0" borderId="0" xfId="0" applyFont="1" applyFill="1" applyBorder="1" applyAlignment="1">
      <alignment vertical="center"/>
    </xf>
    <xf numFmtId="0" fontId="0" fillId="0" borderId="0" xfId="0" applyFill="1" applyBorder="1" applyAlignment="1">
      <alignment vertical="center"/>
    </xf>
    <xf numFmtId="164" fontId="24" fillId="0" borderId="0" xfId="0" applyNumberFormat="1" applyFont="1" applyFill="1" applyBorder="1" applyAlignment="1">
      <alignment horizontal="center" vertical="center"/>
    </xf>
    <xf numFmtId="165" fontId="24" fillId="0" borderId="0" xfId="0" applyNumberFormat="1" applyFont="1" applyFill="1" applyAlignment="1">
      <alignment horizontal="center" vertical="center"/>
    </xf>
    <xf numFmtId="0" fontId="16" fillId="0" borderId="0" xfId="0" applyFont="1" applyFill="1" applyAlignment="1">
      <alignment horizontal="center" vertical="center"/>
    </xf>
    <xf numFmtId="164" fontId="23" fillId="0" borderId="0" xfId="0" applyNumberFormat="1" applyFont="1" applyFill="1" applyBorder="1" applyAlignment="1">
      <alignment horizontal="center" vertical="center"/>
    </xf>
    <xf numFmtId="165" fontId="23" fillId="0" borderId="0" xfId="0" applyNumberFormat="1" applyFont="1" applyFill="1" applyAlignment="1">
      <alignment horizontal="center" vertical="center"/>
    </xf>
    <xf numFmtId="165" fontId="23" fillId="0" borderId="0" xfId="0" applyNumberFormat="1" applyFont="1" applyFill="1" applyAlignment="1">
      <alignment horizontal="left" vertical="center"/>
    </xf>
    <xf numFmtId="0" fontId="0" fillId="0" borderId="0" xfId="0" applyFill="1" applyAlignment="1">
      <alignment vertical="center"/>
    </xf>
    <xf numFmtId="164" fontId="24" fillId="0" borderId="0" xfId="0" applyNumberFormat="1" applyFont="1" applyFill="1" applyAlignment="1">
      <alignment horizontal="center" vertical="center"/>
    </xf>
    <xf numFmtId="0" fontId="15" fillId="0" borderId="0" xfId="0" applyFont="1" applyFill="1" applyAlignment="1">
      <alignment vertical="center"/>
    </xf>
    <xf numFmtId="165" fontId="24" fillId="0" borderId="0" xfId="0" applyNumberFormat="1" applyFont="1" applyFill="1" applyBorder="1" applyAlignment="1">
      <alignment horizontal="center" vertical="center"/>
    </xf>
    <xf numFmtId="165" fontId="23" fillId="0" borderId="0" xfId="0" applyNumberFormat="1" applyFont="1" applyFill="1" applyBorder="1" applyAlignment="1">
      <alignment horizontal="center" vertical="center"/>
    </xf>
    <xf numFmtId="0" fontId="31" fillId="0" borderId="0" xfId="0" applyFont="1" applyAlignment="1">
      <alignment horizontal="center" vertical="center"/>
    </xf>
    <xf numFmtId="0" fontId="32" fillId="0" borderId="0" xfId="0" applyFont="1" applyAlignment="1">
      <alignment horizontal="center" vertical="center"/>
    </xf>
    <xf numFmtId="164" fontId="0" fillId="0" borderId="0" xfId="0" applyNumberFormat="1" applyAlignment="1">
      <alignment horizontal="center" textRotation="90"/>
    </xf>
    <xf numFmtId="9" fontId="0" fillId="0" borderId="0" xfId="0" applyNumberFormat="1"/>
    <xf numFmtId="0" fontId="0" fillId="0" borderId="0" xfId="0" applyAlignment="1">
      <alignment horizontal="center" textRotation="90"/>
    </xf>
    <xf numFmtId="164" fontId="0" fillId="0" borderId="2" xfId="0" applyNumberFormat="1" applyBorder="1" applyAlignment="1">
      <alignment horizontal="center" vertical="center" textRotation="90"/>
    </xf>
    <xf numFmtId="164" fontId="10" fillId="0" borderId="2" xfId="0" applyNumberFormat="1" applyFont="1" applyFill="1" applyBorder="1" applyAlignment="1" applyProtection="1">
      <alignment horizontal="center" vertical="center"/>
      <protection locked="0"/>
    </xf>
    <xf numFmtId="164" fontId="11" fillId="0" borderId="0" xfId="0" applyNumberFormat="1" applyFont="1" applyFill="1" applyBorder="1" applyAlignment="1" applyProtection="1">
      <alignment horizontal="center" vertical="center" wrapText="1"/>
      <protection locked="0"/>
    </xf>
    <xf numFmtId="164" fontId="10" fillId="0" borderId="0" xfId="0" applyNumberFormat="1" applyFont="1" applyFill="1" applyBorder="1" applyAlignment="1" applyProtection="1">
      <alignment horizontal="center" vertical="center"/>
      <protection locked="0"/>
    </xf>
    <xf numFmtId="0" fontId="10" fillId="0" borderId="0" xfId="0" applyFont="1" applyFill="1" applyBorder="1" applyAlignment="1" applyProtection="1">
      <alignment vertical="center" wrapText="1"/>
      <protection locked="0"/>
    </xf>
    <xf numFmtId="0" fontId="10" fillId="0" borderId="0" xfId="0" applyFont="1" applyFill="1" applyBorder="1" applyAlignment="1" applyProtection="1">
      <alignment horizontal="center" vertical="center" wrapText="1"/>
      <protection locked="0"/>
    </xf>
    <xf numFmtId="0" fontId="19" fillId="0" borderId="0" xfId="0" applyFont="1" applyFill="1" applyBorder="1" applyAlignment="1" applyProtection="1">
      <alignment vertical="center" wrapText="1"/>
      <protection locked="0"/>
    </xf>
    <xf numFmtId="0" fontId="0" fillId="0" borderId="0" xfId="0" applyFill="1" applyAlignment="1">
      <alignment horizontal="center"/>
    </xf>
    <xf numFmtId="9" fontId="0" fillId="0" borderId="2" xfId="0" applyNumberFormat="1" applyBorder="1" applyAlignment="1">
      <alignment horizontal="center"/>
    </xf>
    <xf numFmtId="0" fontId="0" fillId="0" borderId="2" xfId="0" applyBorder="1" applyAlignment="1">
      <alignment horizontal="center"/>
    </xf>
    <xf numFmtId="0" fontId="0" fillId="0" borderId="2" xfId="0" applyFill="1" applyBorder="1" applyAlignment="1">
      <alignment horizontal="center"/>
    </xf>
    <xf numFmtId="0" fontId="10" fillId="7" borderId="2" xfId="0" applyFont="1" applyFill="1" applyBorder="1" applyAlignment="1" applyProtection="1">
      <alignment horizontal="center" vertical="center" wrapText="1"/>
      <protection locked="0"/>
    </xf>
    <xf numFmtId="164" fontId="0" fillId="0" borderId="2" xfId="0" applyNumberFormat="1" applyFill="1" applyBorder="1" applyAlignment="1">
      <alignment horizontal="center" vertical="center"/>
    </xf>
    <xf numFmtId="0" fontId="1" fillId="0" borderId="0" xfId="0" applyFont="1" applyFill="1" applyAlignment="1">
      <alignment horizontal="center" vertical="center"/>
    </xf>
    <xf numFmtId="16" fontId="0" fillId="5" borderId="2" xfId="0" quotePrefix="1" applyNumberFormat="1" applyFill="1" applyBorder="1" applyAlignment="1">
      <alignment horizontal="center" vertical="center"/>
    </xf>
    <xf numFmtId="0" fontId="0" fillId="5" borderId="2" xfId="0" quotePrefix="1" applyFill="1" applyBorder="1" applyAlignment="1">
      <alignment horizontal="center" vertical="center"/>
    </xf>
    <xf numFmtId="14" fontId="0" fillId="4" borderId="2" xfId="0" quotePrefix="1" applyNumberFormat="1" applyFill="1" applyBorder="1" applyAlignment="1">
      <alignment horizontal="center" vertical="center"/>
    </xf>
    <xf numFmtId="0" fontId="26" fillId="0" borderId="2" xfId="0" applyFont="1" applyBorder="1" applyAlignment="1">
      <alignment vertical="center"/>
    </xf>
    <xf numFmtId="0" fontId="27" fillId="0" borderId="10" xfId="0" applyFont="1" applyBorder="1" applyAlignment="1">
      <alignment vertical="center"/>
    </xf>
    <xf numFmtId="0" fontId="1" fillId="0" borderId="0" xfId="0" applyFont="1" applyFill="1" applyBorder="1" applyAlignment="1">
      <alignment horizontal="center" vertical="center"/>
    </xf>
    <xf numFmtId="0" fontId="1" fillId="0" borderId="12" xfId="0" applyFont="1" applyFill="1" applyBorder="1" applyAlignment="1">
      <alignment horizontal="center" vertical="center"/>
    </xf>
    <xf numFmtId="9" fontId="0" fillId="0" borderId="2" xfId="0" applyNumberFormat="1" applyBorder="1" applyAlignment="1">
      <alignment horizontal="center"/>
    </xf>
    <xf numFmtId="9" fontId="0" fillId="0" borderId="2" xfId="0" applyNumberFormat="1" applyFill="1" applyBorder="1"/>
    <xf numFmtId="9" fontId="0" fillId="0" borderId="2" xfId="0" applyNumberFormat="1" applyFill="1" applyBorder="1" applyAlignment="1">
      <alignment horizontal="left"/>
    </xf>
    <xf numFmtId="0" fontId="0" fillId="0" borderId="2" xfId="0" applyFill="1" applyBorder="1" applyAlignment="1">
      <alignment horizontal="left"/>
    </xf>
    <xf numFmtId="0" fontId="0" fillId="5" borderId="6" xfId="0" applyNumberFormat="1" applyFill="1" applyBorder="1" applyAlignment="1">
      <alignment horizontal="center"/>
    </xf>
    <xf numFmtId="0" fontId="0" fillId="0" borderId="6" xfId="0" applyFill="1" applyBorder="1" applyAlignment="1"/>
    <xf numFmtId="0" fontId="13" fillId="0" borderId="0" xfId="0" applyFont="1" applyFill="1" applyBorder="1" applyAlignment="1" applyProtection="1">
      <alignment vertical="center" wrapText="1"/>
      <protection locked="0"/>
    </xf>
    <xf numFmtId="0" fontId="35" fillId="0" borderId="2" xfId="0" applyFont="1" applyBorder="1" applyAlignment="1">
      <alignment horizontal="center" vertical="center"/>
    </xf>
    <xf numFmtId="0" fontId="0" fillId="0" borderId="0" xfId="0" applyFill="1" applyAlignment="1">
      <alignment horizontal="center"/>
    </xf>
    <xf numFmtId="0" fontId="0" fillId="0" borderId="2" xfId="0" applyBorder="1" applyAlignment="1">
      <alignment horizontal="center"/>
    </xf>
    <xf numFmtId="0" fontId="0" fillId="0" borderId="2" xfId="0" applyBorder="1" applyAlignment="1">
      <alignment horizontal="center"/>
    </xf>
    <xf numFmtId="9" fontId="0" fillId="0" borderId="2" xfId="0" applyNumberFormat="1" applyBorder="1" applyAlignment="1">
      <alignment horizontal="center"/>
    </xf>
    <xf numFmtId="0" fontId="0" fillId="0" borderId="2" xfId="0" applyFill="1" applyBorder="1" applyAlignment="1">
      <alignment horizontal="center"/>
    </xf>
    <xf numFmtId="0" fontId="0" fillId="0" borderId="0" xfId="0" applyAlignment="1">
      <alignment vertical="center" wrapText="1"/>
    </xf>
    <xf numFmtId="0" fontId="2" fillId="0" borderId="0" xfId="0" applyFont="1" applyAlignment="1">
      <alignment vertical="center" wrapText="1"/>
    </xf>
    <xf numFmtId="0" fontId="13" fillId="0" borderId="0" xfId="0" applyNumberFormat="1" applyFont="1" applyFill="1" applyBorder="1" applyAlignment="1" applyProtection="1">
      <alignment horizontal="right" vertical="center"/>
      <protection locked="0"/>
    </xf>
    <xf numFmtId="0" fontId="0" fillId="0" borderId="0" xfId="0" applyBorder="1" applyAlignment="1">
      <alignment horizontal="center" textRotation="90"/>
    </xf>
    <xf numFmtId="0" fontId="37" fillId="0" borderId="0" xfId="0" applyFont="1" applyAlignment="1">
      <alignment horizontal="center" vertical="center"/>
    </xf>
    <xf numFmtId="0" fontId="5" fillId="0" borderId="2" xfId="0" applyFont="1" applyFill="1" applyBorder="1" applyAlignment="1">
      <alignment horizontal="center" vertical="center" wrapText="1"/>
    </xf>
    <xf numFmtId="0" fontId="0" fillId="0" borderId="0" xfId="0" applyFill="1" applyAlignment="1">
      <alignment horizontal="center"/>
    </xf>
    <xf numFmtId="0" fontId="0" fillId="0" borderId="2" xfId="0" applyFill="1" applyBorder="1" applyAlignment="1">
      <alignment horizontal="center"/>
    </xf>
    <xf numFmtId="0" fontId="0" fillId="0" borderId="9" xfId="0" applyFill="1" applyBorder="1" applyAlignment="1">
      <alignment horizontal="center" vertical="center"/>
    </xf>
    <xf numFmtId="0" fontId="0" fillId="0" borderId="2" xfId="0" applyFill="1" applyBorder="1" applyAlignment="1">
      <alignment horizontal="center" vertical="center"/>
    </xf>
    <xf numFmtId="0" fontId="29" fillId="0" borderId="7" xfId="0" applyFont="1" applyFill="1" applyBorder="1" applyAlignment="1">
      <alignment horizontal="center" vertical="center"/>
    </xf>
    <xf numFmtId="164" fontId="2" fillId="0" borderId="2" xfId="0" applyNumberFormat="1" applyFont="1" applyFill="1" applyBorder="1" applyAlignment="1">
      <alignment horizontal="center" vertical="center"/>
    </xf>
    <xf numFmtId="0" fontId="0" fillId="0" borderId="2" xfId="0" applyFont="1" applyFill="1" applyBorder="1" applyAlignment="1">
      <alignment horizontal="center" vertical="center"/>
    </xf>
    <xf numFmtId="0" fontId="29" fillId="0" borderId="8" xfId="0" applyFont="1" applyFill="1" applyBorder="1" applyAlignment="1">
      <alignment horizontal="center" vertical="center"/>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8" xfId="0" applyFill="1" applyBorder="1" applyAlignment="1">
      <alignment horizontal="center" vertical="center"/>
    </xf>
    <xf numFmtId="164" fontId="9" fillId="0" borderId="3" xfId="0" applyNumberFormat="1" applyFont="1" applyFill="1" applyBorder="1" applyAlignment="1" applyProtection="1">
      <alignment horizontal="center" vertical="center"/>
      <protection locked="0"/>
    </xf>
    <xf numFmtId="0" fontId="0" fillId="0" borderId="2" xfId="0" applyFill="1" applyBorder="1" applyAlignment="1" applyProtection="1">
      <alignment horizontal="center" vertical="center"/>
      <protection locked="0"/>
    </xf>
    <xf numFmtId="0" fontId="13" fillId="0" borderId="2" xfId="0" applyFont="1" applyFill="1" applyBorder="1" applyAlignment="1">
      <alignment horizontal="center"/>
    </xf>
    <xf numFmtId="0" fontId="9" fillId="0" borderId="7" xfId="0" applyNumberFormat="1" applyFont="1" applyFill="1" applyBorder="1" applyAlignment="1" applyProtection="1">
      <alignment horizontal="center" vertical="center"/>
      <protection locked="0"/>
    </xf>
    <xf numFmtId="0" fontId="0" fillId="0" borderId="0" xfId="0" applyNumberFormat="1" applyAlignment="1"/>
    <xf numFmtId="164" fontId="0" fillId="0" borderId="0" xfId="0" applyNumberFormat="1"/>
    <xf numFmtId="0" fontId="9" fillId="0" borderId="8" xfId="0" applyNumberFormat="1" applyFont="1" applyFill="1" applyBorder="1" applyAlignment="1" applyProtection="1">
      <alignment horizontal="center" vertical="center"/>
      <protection locked="0"/>
    </xf>
    <xf numFmtId="0" fontId="0" fillId="0" borderId="0" xfId="0" applyNumberFormat="1"/>
    <xf numFmtId="0" fontId="0" fillId="0" borderId="0" xfId="0" applyNumberFormat="1" applyAlignment="1">
      <alignment horizontal="center" vertical="center" wrapText="1"/>
    </xf>
    <xf numFmtId="0" fontId="1" fillId="0" borderId="0" xfId="0" applyNumberFormat="1" applyFont="1" applyAlignment="1">
      <alignment horizontal="center" vertical="center"/>
    </xf>
    <xf numFmtId="0" fontId="1" fillId="0" borderId="0" xfId="0" applyNumberFormat="1" applyFont="1" applyAlignment="1" applyProtection="1">
      <alignment horizontal="center" vertical="center"/>
      <protection locked="0"/>
    </xf>
    <xf numFmtId="0" fontId="7" fillId="0" borderId="6" xfId="0" applyNumberFormat="1" applyFont="1" applyBorder="1" applyAlignment="1" applyProtection="1">
      <alignment horizontal="center" textRotation="90"/>
      <protection locked="0"/>
    </xf>
    <xf numFmtId="0" fontId="8" fillId="0" borderId="2" xfId="0" applyNumberFormat="1" applyFont="1" applyFill="1" applyBorder="1" applyAlignment="1" applyProtection="1">
      <alignment horizontal="center" vertical="center"/>
      <protection locked="0"/>
    </xf>
    <xf numFmtId="0" fontId="0" fillId="0" borderId="6" xfId="0" applyFill="1" applyBorder="1" applyAlignment="1">
      <alignment horizontal="center"/>
    </xf>
    <xf numFmtId="0" fontId="0" fillId="0" borderId="10" xfId="0" applyFill="1" applyBorder="1" applyAlignment="1">
      <alignment horizontal="center"/>
    </xf>
    <xf numFmtId="0" fontId="0" fillId="0" borderId="11"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0" xfId="0" applyFill="1" applyBorder="1" applyAlignment="1">
      <alignment horizontal="center" vertical="center"/>
    </xf>
    <xf numFmtId="0" fontId="0" fillId="0" borderId="19" xfId="0" applyFill="1" applyBorder="1" applyAlignment="1">
      <alignment horizontal="center" vertical="center"/>
    </xf>
    <xf numFmtId="0" fontId="0" fillId="0" borderId="4" xfId="0" applyFill="1" applyBorder="1"/>
    <xf numFmtId="0" fontId="0" fillId="0" borderId="30" xfId="0" applyFill="1" applyBorder="1"/>
    <xf numFmtId="0" fontId="10" fillId="0" borderId="0" xfId="0" applyFont="1" applyFill="1"/>
    <xf numFmtId="0" fontId="10" fillId="0" borderId="0" xfId="0" applyFont="1" applyFill="1" applyAlignment="1">
      <alignment horizontal="center"/>
    </xf>
    <xf numFmtId="0" fontId="0" fillId="0" borderId="11" xfId="0" applyFill="1" applyBorder="1" applyAlignment="1">
      <alignment horizontal="center" vertical="center"/>
    </xf>
    <xf numFmtId="0" fontId="0" fillId="0" borderId="6" xfId="0" applyFill="1" applyBorder="1"/>
    <xf numFmtId="0" fontId="0" fillId="0" borderId="7" xfId="0" applyFill="1" applyBorder="1" applyAlignment="1">
      <alignment horizontal="right"/>
    </xf>
    <xf numFmtId="0" fontId="0" fillId="0" borderId="7" xfId="0" applyFill="1" applyBorder="1"/>
    <xf numFmtId="0" fontId="0" fillId="0" borderId="0" xfId="0" applyFill="1" applyBorder="1" applyAlignment="1">
      <alignment horizontal="right"/>
    </xf>
    <xf numFmtId="0" fontId="0" fillId="0" borderId="7" xfId="0" applyFill="1" applyBorder="1" applyAlignment="1">
      <alignment horizontal="left"/>
    </xf>
    <xf numFmtId="0" fontId="0" fillId="0" borderId="8" xfId="0" applyFill="1" applyBorder="1"/>
    <xf numFmtId="0" fontId="0" fillId="0" borderId="4" xfId="0" applyFill="1" applyBorder="1" applyAlignment="1">
      <alignment horizontal="center"/>
    </xf>
    <xf numFmtId="0" fontId="0" fillId="0" borderId="1" xfId="0" applyFill="1" applyBorder="1" applyAlignment="1">
      <alignment horizontal="center"/>
    </xf>
    <xf numFmtId="0" fontId="0" fillId="0" borderId="11" xfId="0" applyFill="1" applyBorder="1"/>
    <xf numFmtId="0" fontId="0" fillId="0" borderId="5" xfId="0" applyFill="1" applyBorder="1"/>
    <xf numFmtId="0" fontId="0" fillId="0" borderId="8" xfId="0" applyFill="1" applyBorder="1" applyAlignment="1">
      <alignment horizontal="center"/>
    </xf>
    <xf numFmtId="0" fontId="0" fillId="0" borderId="19" xfId="0" applyFill="1" applyBorder="1" applyAlignment="1">
      <alignment horizontal="center"/>
    </xf>
    <xf numFmtId="0" fontId="0" fillId="0" borderId="5" xfId="0" applyFill="1" applyBorder="1" applyAlignment="1">
      <alignment horizontal="center"/>
    </xf>
    <xf numFmtId="0" fontId="0" fillId="0" borderId="12" xfId="0" applyFill="1" applyBorder="1"/>
    <xf numFmtId="0" fontId="0" fillId="0" borderId="19" xfId="0" applyFill="1" applyBorder="1"/>
    <xf numFmtId="14" fontId="14" fillId="0" borderId="0" xfId="0" applyNumberFormat="1" applyFont="1" applyFill="1" applyBorder="1" applyAlignment="1">
      <alignment horizontal="center" vertical="center"/>
    </xf>
    <xf numFmtId="0" fontId="10" fillId="0" borderId="0" xfId="0" applyFont="1" applyFill="1" applyBorder="1" applyAlignment="1">
      <alignment horizontal="center" vertical="center"/>
    </xf>
    <xf numFmtId="14" fontId="11" fillId="0" borderId="0" xfId="0" applyNumberFormat="1" applyFont="1" applyFill="1" applyBorder="1" applyAlignment="1">
      <alignment horizontal="center" vertical="center"/>
    </xf>
    <xf numFmtId="9" fontId="11" fillId="0" borderId="0" xfId="0" applyNumberFormat="1" applyFont="1" applyFill="1" applyBorder="1" applyAlignment="1">
      <alignment horizontal="center" vertical="center"/>
    </xf>
    <xf numFmtId="9" fontId="10" fillId="0" borderId="0" xfId="0" applyNumberFormat="1" applyFont="1" applyFill="1" applyBorder="1" applyAlignment="1">
      <alignment horizontal="center" vertical="center"/>
    </xf>
    <xf numFmtId="0" fontId="36" fillId="0" borderId="0" xfId="0" applyFont="1" applyFill="1" applyBorder="1"/>
    <xf numFmtId="0" fontId="0" fillId="0" borderId="0" xfId="0" quotePrefix="1" applyFill="1" applyBorder="1"/>
    <xf numFmtId="0" fontId="0" fillId="0" borderId="7" xfId="0" applyNumberFormat="1" applyBorder="1"/>
    <xf numFmtId="0" fontId="9" fillId="0" borderId="2" xfId="0" applyNumberFormat="1" applyFont="1" applyFill="1" applyBorder="1" applyAlignment="1" applyProtection="1">
      <alignment horizontal="center" textRotation="90"/>
      <protection locked="0"/>
    </xf>
    <xf numFmtId="0" fontId="13" fillId="0" borderId="2" xfId="0" applyFont="1" applyFill="1" applyBorder="1" applyAlignment="1" applyProtection="1">
      <alignment horizontal="center" vertical="center" wrapText="1"/>
      <protection locked="0"/>
    </xf>
    <xf numFmtId="14" fontId="39" fillId="0" borderId="3" xfId="0" applyNumberFormat="1" applyFont="1" applyBorder="1" applyAlignment="1">
      <alignment horizontal="center" vertical="center"/>
    </xf>
    <xf numFmtId="0" fontId="39" fillId="0" borderId="3" xfId="0" applyNumberFormat="1" applyFont="1" applyBorder="1" applyAlignment="1">
      <alignment horizontal="center" vertical="center"/>
    </xf>
    <xf numFmtId="0" fontId="13" fillId="0" borderId="5" xfId="0" applyNumberFormat="1" applyFont="1" applyFill="1" applyBorder="1" applyAlignment="1" applyProtection="1">
      <alignment horizontal="right" vertical="center"/>
      <protection locked="0"/>
    </xf>
    <xf numFmtId="0" fontId="11" fillId="0" borderId="8" xfId="0" applyFont="1" applyBorder="1" applyAlignment="1">
      <alignment horizontal="center" vertical="center"/>
    </xf>
    <xf numFmtId="0" fontId="10" fillId="0" borderId="7" xfId="0" applyNumberFormat="1" applyFont="1" applyFill="1" applyBorder="1" applyAlignment="1">
      <alignment horizontal="center"/>
    </xf>
    <xf numFmtId="0" fontId="10" fillId="0" borderId="8" xfId="0" applyNumberFormat="1" applyFont="1" applyFill="1" applyBorder="1" applyAlignment="1">
      <alignment horizontal="center"/>
    </xf>
    <xf numFmtId="0" fontId="10" fillId="0" borderId="2" xfId="0" applyFont="1" applyBorder="1" applyAlignment="1">
      <alignment horizontal="right" vertical="center"/>
    </xf>
    <xf numFmtId="1" fontId="0" fillId="0" borderId="2" xfId="0" applyNumberFormat="1" applyBorder="1" applyAlignment="1">
      <alignment horizontal="center" vertical="center"/>
    </xf>
    <xf numFmtId="9" fontId="7" fillId="0" borderId="2" xfId="0" applyNumberFormat="1" applyFont="1" applyBorder="1" applyAlignment="1" applyProtection="1">
      <alignment horizontal="center"/>
      <protection locked="0"/>
    </xf>
    <xf numFmtId="9" fontId="10" fillId="0" borderId="2" xfId="0" applyNumberFormat="1" applyFont="1" applyBorder="1" applyAlignment="1">
      <alignment vertical="center"/>
    </xf>
    <xf numFmtId="0" fontId="26" fillId="0" borderId="8" xfId="0" applyFont="1" applyBorder="1" applyAlignment="1">
      <alignment horizontal="left" vertical="center"/>
    </xf>
    <xf numFmtId="0" fontId="0" fillId="0" borderId="0" xfId="0" applyAlignment="1">
      <alignment horizontal="left" vertical="center"/>
    </xf>
    <xf numFmtId="14" fontId="16" fillId="0" borderId="3" xfId="0" applyNumberFormat="1" applyFont="1" applyBorder="1" applyAlignment="1">
      <alignment horizontal="center" vertical="center"/>
    </xf>
    <xf numFmtId="14" fontId="16" fillId="0" borderId="9"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0" fillId="0" borderId="2" xfId="0" applyFill="1" applyBorder="1" applyAlignment="1">
      <alignment horizontal="center" vertical="center"/>
    </xf>
    <xf numFmtId="0" fontId="8" fillId="0" borderId="2" xfId="0" applyNumberFormat="1" applyFont="1" applyBorder="1" applyAlignment="1">
      <alignment horizontal="center" vertical="center"/>
    </xf>
    <xf numFmtId="0" fontId="35" fillId="0" borderId="3" xfId="0" applyFont="1" applyBorder="1" applyAlignment="1">
      <alignment horizontal="center" vertical="center"/>
    </xf>
    <xf numFmtId="0" fontId="8" fillId="0" borderId="3" xfId="0" applyNumberFormat="1" applyFont="1" applyFill="1" applyBorder="1" applyAlignment="1">
      <alignment horizontal="center" vertical="center"/>
    </xf>
    <xf numFmtId="0" fontId="1" fillId="0" borderId="2" xfId="0" applyNumberFormat="1" applyFont="1" applyBorder="1" applyAlignment="1">
      <alignment horizontal="center" vertical="center"/>
    </xf>
    <xf numFmtId="0" fontId="8" fillId="0" borderId="3" xfId="0" applyNumberFormat="1" applyFont="1" applyBorder="1" applyAlignment="1">
      <alignment horizontal="center" vertical="center"/>
    </xf>
    <xf numFmtId="14" fontId="16" fillId="0" borderId="2" xfId="0" applyNumberFormat="1" applyFont="1" applyBorder="1" applyAlignment="1">
      <alignment horizontal="center" vertical="center"/>
    </xf>
    <xf numFmtId="0" fontId="0" fillId="0" borderId="11" xfId="0" applyBorder="1" applyAlignment="1">
      <alignment vertical="center" wrapText="1"/>
    </xf>
    <xf numFmtId="0" fontId="0" fillId="0" borderId="30" xfId="0" applyBorder="1" applyAlignment="1">
      <alignment vertical="center" wrapText="1"/>
    </xf>
    <xf numFmtId="0" fontId="29" fillId="0" borderId="2" xfId="0" applyFont="1" applyFill="1" applyBorder="1" applyAlignment="1">
      <alignment horizontal="center" vertical="center"/>
    </xf>
    <xf numFmtId="0" fontId="0" fillId="0" borderId="6" xfId="0" applyNumberFormat="1" applyFont="1" applyFill="1" applyBorder="1" applyAlignment="1">
      <alignment horizontal="center" vertical="center"/>
    </xf>
    <xf numFmtId="0" fontId="29" fillId="0" borderId="2" xfId="0" applyFont="1" applyFill="1" applyBorder="1"/>
    <xf numFmtId="0" fontId="0" fillId="2" borderId="9" xfId="0" applyFill="1" applyBorder="1" applyAlignment="1">
      <alignment horizontal="center" vertical="center"/>
    </xf>
    <xf numFmtId="0" fontId="0" fillId="2" borderId="2" xfId="0" applyFill="1" applyBorder="1" applyAlignment="1">
      <alignment horizontal="center"/>
    </xf>
    <xf numFmtId="0" fontId="29" fillId="2" borderId="2" xfId="0" applyFont="1" applyFill="1" applyBorder="1" applyAlignment="1">
      <alignment horizontal="center"/>
    </xf>
    <xf numFmtId="164" fontId="10" fillId="0" borderId="6" xfId="0" applyNumberFormat="1" applyFont="1" applyFill="1" applyBorder="1" applyAlignment="1" applyProtection="1">
      <alignment horizontal="center" vertical="center"/>
      <protection locked="0"/>
    </xf>
    <xf numFmtId="0" fontId="10" fillId="0" borderId="9" xfId="0" applyNumberFormat="1" applyFont="1" applyBorder="1" applyAlignment="1">
      <alignment horizontal="center"/>
    </xf>
    <xf numFmtId="0" fontId="10" fillId="0" borderId="9" xfId="0" applyNumberFormat="1" applyFont="1" applyBorder="1" applyAlignment="1" applyProtection="1">
      <alignment horizontal="center"/>
      <protection locked="0"/>
    </xf>
    <xf numFmtId="0" fontId="13" fillId="0" borderId="11" xfId="0" applyNumberFormat="1" applyFont="1" applyFill="1" applyBorder="1" applyAlignment="1" applyProtection="1">
      <alignment horizontal="center" vertical="center"/>
      <protection locked="0"/>
    </xf>
    <xf numFmtId="164" fontId="10" fillId="0" borderId="8" xfId="0" applyNumberFormat="1" applyFont="1" applyFill="1" applyBorder="1" applyAlignment="1" applyProtection="1">
      <alignment horizontal="center" vertical="center"/>
      <protection locked="0"/>
    </xf>
    <xf numFmtId="164" fontId="39" fillId="0" borderId="2" xfId="0" applyNumberFormat="1" applyFont="1" applyFill="1" applyBorder="1" applyAlignment="1" applyProtection="1">
      <alignment horizontal="center" vertical="center" wrapText="1"/>
      <protection locked="0"/>
    </xf>
    <xf numFmtId="0" fontId="11" fillId="0" borderId="0" xfId="0" applyFont="1" applyBorder="1" applyAlignment="1">
      <alignment horizontal="center" vertical="center"/>
    </xf>
    <xf numFmtId="164" fontId="39" fillId="0" borderId="0" xfId="0" applyNumberFormat="1" applyFont="1" applyFill="1" applyBorder="1" applyAlignment="1" applyProtection="1">
      <alignment horizontal="center" vertical="center" wrapText="1"/>
      <protection locked="0"/>
    </xf>
    <xf numFmtId="14" fontId="40" fillId="0" borderId="0" xfId="0" applyNumberFormat="1" applyFont="1" applyBorder="1" applyAlignment="1">
      <alignment horizontal="center"/>
    </xf>
    <xf numFmtId="14" fontId="40" fillId="0" borderId="0" xfId="0" applyNumberFormat="1" applyFont="1" applyBorder="1" applyAlignment="1">
      <alignment vertical="center" wrapText="1"/>
    </xf>
    <xf numFmtId="14" fontId="11" fillId="0" borderId="6" xfId="0" applyNumberFormat="1" applyFont="1" applyBorder="1" applyAlignment="1">
      <alignment horizontal="center" vertical="center" wrapText="1"/>
    </xf>
    <xf numFmtId="14" fontId="11" fillId="0" borderId="7" xfId="0" applyNumberFormat="1" applyFont="1" applyBorder="1" applyAlignment="1">
      <alignment horizontal="center" vertical="center" wrapText="1"/>
    </xf>
    <xf numFmtId="0" fontId="41" fillId="0" borderId="3" xfId="0" applyFont="1" applyFill="1" applyBorder="1" applyAlignment="1">
      <alignment horizontal="left" vertical="center" wrapText="1"/>
    </xf>
    <xf numFmtId="0" fontId="42" fillId="0" borderId="2" xfId="0" applyFont="1" applyFill="1" applyBorder="1" applyAlignment="1" applyProtection="1">
      <alignment vertical="center" wrapText="1"/>
      <protection locked="0"/>
    </xf>
    <xf numFmtId="0" fontId="5" fillId="0" borderId="2" xfId="0" applyFont="1" applyFill="1" applyBorder="1" applyAlignment="1">
      <alignment horizontal="center" vertical="center" wrapText="1"/>
    </xf>
    <xf numFmtId="0" fontId="1" fillId="0" borderId="8" xfId="0" applyFont="1" applyFill="1" applyBorder="1" applyAlignment="1">
      <alignment horizontal="center" vertical="center"/>
    </xf>
    <xf numFmtId="9" fontId="0" fillId="0" borderId="2" xfId="0" applyNumberFormat="1" applyBorder="1" applyAlignment="1">
      <alignment horizontal="center"/>
    </xf>
    <xf numFmtId="0" fontId="2" fillId="0" borderId="11" xfId="0" applyFont="1" applyBorder="1" applyAlignment="1">
      <alignment wrapText="1"/>
    </xf>
    <xf numFmtId="0" fontId="2" fillId="0" borderId="30" xfId="0" applyFont="1" applyBorder="1" applyAlignment="1">
      <alignment wrapText="1"/>
    </xf>
    <xf numFmtId="0" fontId="0" fillId="0" borderId="30" xfId="0" applyBorder="1" applyAlignment="1">
      <alignment wrapText="1"/>
    </xf>
    <xf numFmtId="0" fontId="0" fillId="0" borderId="10" xfId="0" applyBorder="1" applyAlignment="1">
      <alignment vertical="center" wrapText="1"/>
    </xf>
    <xf numFmtId="0" fontId="0" fillId="0" borderId="0" xfId="0" applyBorder="1" applyAlignment="1">
      <alignment vertical="center" wrapText="1"/>
    </xf>
    <xf numFmtId="0" fontId="0" fillId="0" borderId="0" xfId="0" applyBorder="1" applyAlignment="1">
      <alignment horizontal="left" vertical="center" wrapText="1"/>
    </xf>
    <xf numFmtId="0" fontId="0" fillId="0" borderId="0" xfId="0" applyBorder="1" applyAlignment="1">
      <alignment horizontal="right" vertical="center" wrapText="1"/>
    </xf>
    <xf numFmtId="0" fontId="29" fillId="0" borderId="54" xfId="0" applyFont="1" applyBorder="1" applyAlignment="1">
      <alignment vertical="center" wrapText="1"/>
    </xf>
    <xf numFmtId="0" fontId="0" fillId="0" borderId="55" xfId="0" applyBorder="1" applyAlignment="1">
      <alignment vertical="center" wrapText="1"/>
    </xf>
    <xf numFmtId="0" fontId="0" fillId="0" borderId="15" xfId="0" applyBorder="1" applyAlignment="1">
      <alignment vertical="center" wrapText="1"/>
    </xf>
    <xf numFmtId="0" fontId="0" fillId="0" borderId="56" xfId="0" applyBorder="1" applyAlignment="1">
      <alignment vertical="center" wrapText="1"/>
    </xf>
    <xf numFmtId="0" fontId="0" fillId="0" borderId="31" xfId="0" applyBorder="1" applyAlignment="1">
      <alignment vertical="center" wrapText="1"/>
    </xf>
    <xf numFmtId="0" fontId="0" fillId="0" borderId="25" xfId="0" applyBorder="1" applyAlignment="1">
      <alignment vertical="center" wrapText="1"/>
    </xf>
    <xf numFmtId="0" fontId="0" fillId="0" borderId="18" xfId="0" applyBorder="1" applyAlignment="1">
      <alignment vertical="center" wrapText="1"/>
    </xf>
    <xf numFmtId="0" fontId="0" fillId="0" borderId="39" xfId="0" applyBorder="1" applyAlignment="1">
      <alignment vertical="center" wrapText="1"/>
    </xf>
    <xf numFmtId="0" fontId="0" fillId="0" borderId="50" xfId="0" applyBorder="1" applyAlignment="1">
      <alignment vertical="center" wrapText="1"/>
    </xf>
    <xf numFmtId="0" fontId="21" fillId="0" borderId="52" xfId="0" applyFont="1" applyBorder="1" applyAlignment="1">
      <alignment vertical="center" wrapText="1"/>
    </xf>
    <xf numFmtId="0" fontId="0" fillId="0" borderId="53" xfId="0" applyBorder="1" applyAlignment="1">
      <alignment vertical="center" wrapText="1"/>
    </xf>
    <xf numFmtId="0" fontId="0" fillId="0" borderId="54" xfId="0" applyBorder="1" applyAlignment="1">
      <alignment vertical="center" wrapText="1"/>
    </xf>
    <xf numFmtId="0" fontId="2" fillId="0" borderId="53" xfId="0" applyFont="1" applyBorder="1" applyAlignment="1">
      <alignment wrapText="1"/>
    </xf>
    <xf numFmtId="0" fontId="2" fillId="0" borderId="54" xfId="0" applyFont="1" applyBorder="1" applyAlignment="1">
      <alignment wrapText="1"/>
    </xf>
    <xf numFmtId="0" fontId="2" fillId="0" borderId="55" xfId="0" applyFont="1" applyBorder="1" applyAlignment="1">
      <alignment wrapText="1"/>
    </xf>
    <xf numFmtId="0" fontId="2" fillId="0" borderId="15" xfId="0" applyFont="1" applyBorder="1" applyAlignment="1">
      <alignment wrapText="1"/>
    </xf>
    <xf numFmtId="0" fontId="2" fillId="0" borderId="56" xfId="0" applyFont="1" applyBorder="1" applyAlignment="1">
      <alignment wrapText="1"/>
    </xf>
    <xf numFmtId="0" fontId="0" fillId="0" borderId="56" xfId="0" applyBorder="1" applyAlignment="1">
      <alignment wrapText="1"/>
    </xf>
    <xf numFmtId="0" fontId="0" fillId="0" borderId="15" xfId="0" applyBorder="1" applyAlignment="1">
      <alignment wrapText="1"/>
    </xf>
    <xf numFmtId="0" fontId="0" fillId="0" borderId="31" xfId="0" applyBorder="1" applyAlignment="1">
      <alignment wrapText="1"/>
    </xf>
    <xf numFmtId="0" fontId="0" fillId="0" borderId="50" xfId="0" applyBorder="1" applyAlignment="1">
      <alignment wrapText="1"/>
    </xf>
    <xf numFmtId="0" fontId="2" fillId="0" borderId="18" xfId="0" applyFont="1" applyFill="1" applyBorder="1" applyAlignment="1">
      <alignment wrapText="1"/>
    </xf>
    <xf numFmtId="0" fontId="5" fillId="0" borderId="2" xfId="0" applyFont="1" applyFill="1" applyBorder="1" applyAlignment="1">
      <alignment horizontal="center" vertical="center" wrapText="1"/>
    </xf>
    <xf numFmtId="0" fontId="0" fillId="0" borderId="2" xfId="0" applyFill="1" applyBorder="1" applyAlignment="1">
      <alignment horizontal="center"/>
    </xf>
    <xf numFmtId="0" fontId="8" fillId="8" borderId="2" xfId="0" applyNumberFormat="1" applyFont="1" applyFill="1" applyBorder="1" applyAlignment="1" applyProtection="1">
      <alignment horizontal="center" vertical="center"/>
      <protection locked="0"/>
    </xf>
    <xf numFmtId="0" fontId="41" fillId="0" borderId="2"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2" fillId="0" borderId="0" xfId="0" applyFont="1" applyBorder="1" applyAlignment="1">
      <alignment horizontal="center" vertical="center" wrapText="1"/>
    </xf>
    <xf numFmtId="0" fontId="12" fillId="0" borderId="0" xfId="0" applyFont="1" applyFill="1" applyBorder="1" applyAlignment="1">
      <alignment vertical="center" textRotation="90" wrapText="1"/>
    </xf>
    <xf numFmtId="0" fontId="12" fillId="0" borderId="2"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2" xfId="0" applyFont="1" applyFill="1" applyBorder="1" applyAlignment="1">
      <alignment horizontal="center" vertical="center" wrapText="1"/>
    </xf>
    <xf numFmtId="0" fontId="12" fillId="0" borderId="3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vertical="center" wrapText="1"/>
    </xf>
    <xf numFmtId="0" fontId="12" fillId="5" borderId="0" xfId="0" applyFont="1" applyFill="1" applyAlignment="1">
      <alignment horizontal="center" vertical="center" wrapText="1"/>
    </xf>
    <xf numFmtId="0" fontId="38" fillId="0" borderId="2" xfId="0" applyFont="1" applyBorder="1" applyAlignment="1">
      <alignment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2" xfId="0" applyFont="1" applyBorder="1" applyAlignment="1">
      <alignment vertical="center" wrapText="1"/>
    </xf>
    <xf numFmtId="0" fontId="12" fillId="0" borderId="37"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0"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7"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2" fillId="0" borderId="0" xfId="0" applyFont="1" applyFill="1" applyBorder="1" applyAlignment="1">
      <alignment vertical="center" wrapText="1"/>
    </xf>
    <xf numFmtId="0" fontId="12" fillId="0" borderId="13"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0" xfId="0" applyFont="1" applyBorder="1" applyAlignment="1">
      <alignment vertical="center" wrapText="1"/>
    </xf>
    <xf numFmtId="0" fontId="12" fillId="0" borderId="36" xfId="0" applyFont="1" applyBorder="1" applyAlignment="1">
      <alignment vertical="center" wrapText="1"/>
    </xf>
    <xf numFmtId="0" fontId="12" fillId="0" borderId="37" xfId="0" applyFont="1" applyBorder="1" applyAlignment="1">
      <alignment vertical="center" wrapText="1"/>
    </xf>
    <xf numFmtId="0" fontId="12" fillId="0" borderId="35" xfId="0" applyFont="1" applyBorder="1" applyAlignment="1">
      <alignment horizontal="center" vertical="center" wrapText="1"/>
    </xf>
    <xf numFmtId="0" fontId="12" fillId="0" borderId="38" xfId="0" applyFont="1" applyBorder="1" applyAlignment="1">
      <alignment vertical="center" wrapText="1"/>
    </xf>
    <xf numFmtId="0" fontId="12" fillId="0" borderId="31" xfId="0" applyFont="1" applyBorder="1" applyAlignment="1">
      <alignment vertical="center" wrapText="1"/>
    </xf>
    <xf numFmtId="0" fontId="12" fillId="0" borderId="25" xfId="0" applyFont="1" applyBorder="1" applyAlignment="1">
      <alignment vertical="center" wrapText="1"/>
    </xf>
    <xf numFmtId="0" fontId="12" fillId="5" borderId="39" xfId="0" applyFont="1" applyFill="1" applyBorder="1" applyAlignment="1">
      <alignment vertical="center" wrapText="1"/>
    </xf>
    <xf numFmtId="0" fontId="8" fillId="8" borderId="2" xfId="0" applyFont="1" applyFill="1" applyBorder="1" applyAlignment="1" applyProtection="1">
      <alignment horizontal="center" vertical="center"/>
      <protection locked="0"/>
    </xf>
    <xf numFmtId="0" fontId="12" fillId="0" borderId="2" xfId="0" applyFont="1" applyBorder="1" applyAlignment="1">
      <alignment horizontal="center" vertical="center" wrapText="1"/>
    </xf>
    <xf numFmtId="0" fontId="5" fillId="0" borderId="6"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3" fillId="5" borderId="2" xfId="0" applyFont="1" applyFill="1" applyBorder="1" applyAlignment="1" applyProtection="1">
      <alignment vertical="center" wrapText="1"/>
      <protection locked="0"/>
    </xf>
    <xf numFmtId="0" fontId="8" fillId="9" borderId="2" xfId="0" applyNumberFormat="1" applyFont="1" applyFill="1" applyBorder="1" applyAlignment="1" applyProtection="1">
      <alignment horizontal="center" vertical="center"/>
      <protection locked="0"/>
    </xf>
    <xf numFmtId="0" fontId="0" fillId="0" borderId="0" xfId="0" applyBorder="1" applyAlignment="1">
      <alignment horizontal="center"/>
    </xf>
    <xf numFmtId="0" fontId="19" fillId="0" borderId="8" xfId="0" applyFont="1" applyFill="1" applyBorder="1" applyAlignment="1" applyProtection="1">
      <alignment vertical="center" wrapText="1"/>
      <protection locked="0"/>
    </xf>
    <xf numFmtId="0" fontId="10" fillId="0" borderId="8" xfId="0" applyFont="1" applyFill="1" applyBorder="1" applyAlignment="1" applyProtection="1">
      <alignment horizontal="center" vertical="center" wrapText="1"/>
      <protection locked="0"/>
    </xf>
    <xf numFmtId="9" fontId="9" fillId="0" borderId="8" xfId="0" applyNumberFormat="1" applyFont="1" applyFill="1" applyBorder="1" applyAlignment="1" applyProtection="1">
      <alignment horizontal="center" vertical="center"/>
    </xf>
    <xf numFmtId="0" fontId="0" fillId="0" borderId="11" xfId="0" applyBorder="1" applyAlignment="1">
      <alignment horizontal="center"/>
    </xf>
    <xf numFmtId="0" fontId="0" fillId="0" borderId="30" xfId="0" applyFill="1" applyBorder="1" applyAlignment="1">
      <alignment horizontal="right"/>
    </xf>
    <xf numFmtId="0" fontId="0" fillId="0" borderId="0" xfId="0" applyBorder="1" applyAlignment="1">
      <alignment horizontal="center"/>
    </xf>
    <xf numFmtId="0" fontId="44" fillId="0" borderId="0" xfId="0" applyNumberFormat="1" applyFont="1" applyFill="1" applyBorder="1" applyAlignment="1" applyProtection="1">
      <alignment horizontal="center" vertical="center"/>
      <protection locked="0"/>
    </xf>
    <xf numFmtId="164" fontId="13" fillId="0" borderId="0" xfId="0" applyNumberFormat="1" applyFont="1" applyFill="1" applyBorder="1" applyAlignment="1" applyProtection="1">
      <alignment horizontal="center" vertical="center" wrapText="1"/>
      <protection locked="0"/>
    </xf>
    <xf numFmtId="0" fontId="2" fillId="0" borderId="0" xfId="0" applyFont="1" applyFill="1" applyBorder="1" applyAlignment="1">
      <alignment horizontal="left"/>
    </xf>
    <xf numFmtId="0" fontId="2" fillId="0" borderId="0" xfId="0" applyFont="1" applyFill="1" applyBorder="1"/>
    <xf numFmtId="0" fontId="2" fillId="0" borderId="0" xfId="0" applyFont="1" applyFill="1" applyBorder="1" applyAlignment="1">
      <alignment horizontal="center"/>
    </xf>
    <xf numFmtId="0" fontId="2" fillId="0" borderId="0" xfId="0" applyFont="1" applyBorder="1"/>
    <xf numFmtId="0" fontId="2" fillId="0" borderId="0" xfId="0" applyFont="1"/>
    <xf numFmtId="0" fontId="0" fillId="0" borderId="0" xfId="0" applyFill="1" applyBorder="1" applyAlignment="1">
      <alignment vertical="top" wrapText="1"/>
    </xf>
    <xf numFmtId="0" fontId="0" fillId="0" borderId="0" xfId="0" applyFill="1" applyBorder="1" applyAlignment="1">
      <alignment vertical="top"/>
    </xf>
    <xf numFmtId="0" fontId="0" fillId="0" borderId="0" xfId="0" applyBorder="1" applyAlignment="1"/>
    <xf numFmtId="0" fontId="29" fillId="0" borderId="3" xfId="0" applyFont="1" applyBorder="1" applyAlignment="1">
      <alignment horizontal="center"/>
    </xf>
    <xf numFmtId="0" fontId="29" fillId="0" borderId="9" xfId="0" applyFont="1" applyBorder="1" applyAlignment="1">
      <alignment horizontal="center"/>
    </xf>
    <xf numFmtId="0" fontId="12" fillId="0" borderId="2" xfId="0" applyFont="1" applyBorder="1" applyAlignment="1">
      <alignment horizontal="center" vertical="center" wrapText="1"/>
    </xf>
    <xf numFmtId="14" fontId="11" fillId="0" borderId="0" xfId="0" applyNumberFormat="1" applyFont="1" applyBorder="1" applyAlignment="1">
      <alignment horizontal="center" vertical="center"/>
    </xf>
    <xf numFmtId="164" fontId="29" fillId="0" borderId="3" xfId="0" applyNumberFormat="1" applyFont="1" applyBorder="1" applyAlignment="1">
      <alignment vertical="center"/>
    </xf>
    <xf numFmtId="164" fontId="29" fillId="0" borderId="13" xfId="0" applyNumberFormat="1" applyFont="1" applyBorder="1" applyAlignment="1">
      <alignment vertical="center"/>
    </xf>
    <xf numFmtId="164" fontId="29" fillId="0" borderId="9" xfId="0" applyNumberFormat="1" applyFont="1" applyBorder="1" applyAlignment="1">
      <alignment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29" fillId="0" borderId="0" xfId="0" applyFont="1" applyFill="1" applyBorder="1" applyAlignment="1">
      <alignment vertical="center"/>
    </xf>
    <xf numFmtId="14" fontId="39" fillId="0" borderId="12" xfId="0" applyNumberFormat="1" applyFont="1" applyBorder="1" applyAlignment="1">
      <alignment horizontal="center" vertical="center"/>
    </xf>
    <xf numFmtId="14" fontId="11" fillId="0" borderId="12" xfId="0" applyNumberFormat="1" applyFont="1" applyBorder="1" applyAlignment="1">
      <alignment horizontal="center" vertical="center" wrapText="1"/>
    </xf>
    <xf numFmtId="0" fontId="10" fillId="5" borderId="2" xfId="0" applyNumberFormat="1" applyFont="1" applyFill="1" applyBorder="1" applyAlignment="1" applyProtection="1">
      <alignment horizontal="center" vertical="center"/>
      <protection locked="0"/>
    </xf>
    <xf numFmtId="164" fontId="0" fillId="0" borderId="2" xfId="0" quotePrefix="1" applyNumberFormat="1" applyFill="1" applyBorder="1" applyAlignment="1">
      <alignment horizontal="center" vertical="center"/>
    </xf>
    <xf numFmtId="0" fontId="1" fillId="8" borderId="0" xfId="0" applyNumberFormat="1" applyFont="1" applyFill="1" applyAlignment="1">
      <alignment horizontal="center" vertical="center"/>
    </xf>
    <xf numFmtId="0" fontId="13" fillId="0" borderId="1" xfId="0" applyFont="1" applyFill="1" applyBorder="1" applyAlignment="1" applyProtection="1">
      <alignment vertical="center" wrapText="1"/>
      <protection locked="0"/>
    </xf>
    <xf numFmtId="0" fontId="10" fillId="0" borderId="6" xfId="0" applyFont="1" applyFill="1" applyBorder="1" applyAlignment="1" applyProtection="1">
      <alignment horizontal="center" vertical="center" wrapText="1"/>
      <protection locked="0"/>
    </xf>
    <xf numFmtId="0" fontId="10" fillId="0" borderId="10" xfId="0" applyFont="1" applyFill="1" applyBorder="1" applyAlignment="1" applyProtection="1">
      <alignment horizontal="center" vertical="center" wrapText="1"/>
      <protection locked="0"/>
    </xf>
    <xf numFmtId="1" fontId="9" fillId="0" borderId="11" xfId="0" applyNumberFormat="1" applyFont="1" applyFill="1" applyBorder="1" applyAlignment="1" applyProtection="1">
      <alignment horizontal="center" vertical="center"/>
    </xf>
    <xf numFmtId="9" fontId="9" fillId="0" borderId="6" xfId="0" applyNumberFormat="1" applyFont="1" applyFill="1" applyBorder="1" applyAlignment="1" applyProtection="1">
      <alignment horizontal="center" vertical="center"/>
    </xf>
    <xf numFmtId="9" fontId="9" fillId="0" borderId="0"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horizontal="center" vertical="center"/>
    </xf>
    <xf numFmtId="9" fontId="9" fillId="0" borderId="10" xfId="0" applyNumberFormat="1" applyFont="1" applyFill="1" applyBorder="1" applyAlignment="1" applyProtection="1">
      <alignment horizontal="center" vertical="center"/>
    </xf>
    <xf numFmtId="0" fontId="10" fillId="9" borderId="2" xfId="0" applyNumberFormat="1" applyFont="1" applyFill="1" applyBorder="1" applyAlignment="1" applyProtection="1">
      <alignment horizontal="center" vertical="center"/>
      <protection locked="0"/>
    </xf>
    <xf numFmtId="0" fontId="8" fillId="9" borderId="2" xfId="0" applyFont="1" applyFill="1" applyBorder="1" applyAlignment="1" applyProtection="1">
      <alignment horizontal="center" vertical="center"/>
      <protection locked="0"/>
    </xf>
    <xf numFmtId="9" fontId="9" fillId="5" borderId="2" xfId="0" applyNumberFormat="1" applyFont="1" applyFill="1" applyBorder="1" applyAlignment="1" applyProtection="1">
      <alignment horizontal="center" vertical="center"/>
    </xf>
    <xf numFmtId="0" fontId="12" fillId="0" borderId="2" xfId="0" applyFont="1" applyBorder="1" applyAlignment="1">
      <alignment horizontal="center" vertical="center" wrapText="1"/>
    </xf>
    <xf numFmtId="0" fontId="0" fillId="0" borderId="0" xfId="0" applyBorder="1"/>
    <xf numFmtId="0" fontId="12" fillId="0" borderId="0" xfId="0" applyFont="1" applyBorder="1" applyAlignment="1">
      <alignment horizontal="center"/>
    </xf>
    <xf numFmtId="0" fontId="12" fillId="0" borderId="0" xfId="0" applyFont="1" applyBorder="1" applyAlignment="1">
      <alignment horizontal="center" vertical="center"/>
    </xf>
    <xf numFmtId="0" fontId="12" fillId="0" borderId="0" xfId="0" applyFont="1" applyBorder="1" applyAlignment="1">
      <alignment vertical="center" textRotation="90"/>
    </xf>
    <xf numFmtId="0" fontId="12" fillId="0" borderId="0" xfId="0" applyFont="1" applyBorder="1" applyAlignment="1">
      <alignment vertical="center"/>
    </xf>
    <xf numFmtId="0" fontId="12" fillId="0" borderId="0" xfId="0" applyFont="1" applyFill="1" applyBorder="1" applyAlignment="1">
      <alignment vertical="center"/>
    </xf>
    <xf numFmtId="0" fontId="12" fillId="0" borderId="0" xfId="0" applyFont="1" applyBorder="1" applyAlignment="1">
      <alignment vertical="center" textRotation="90" wrapText="1"/>
    </xf>
    <xf numFmtId="0" fontId="39" fillId="0" borderId="2" xfId="0" applyNumberFormat="1" applyFont="1" applyBorder="1" applyAlignment="1">
      <alignment horizontal="center" vertical="center"/>
    </xf>
    <xf numFmtId="0" fontId="0" fillId="0" borderId="0" xfId="0" applyAlignment="1">
      <alignment horizontal="right" vertical="center" wrapText="1"/>
    </xf>
    <xf numFmtId="9" fontId="0" fillId="0" borderId="2" xfId="0" applyNumberFormat="1" applyFill="1" applyBorder="1" applyAlignment="1">
      <alignment horizontal="left"/>
    </xf>
    <xf numFmtId="0" fontId="0" fillId="0" borderId="0" xfId="0" applyBorder="1" applyAlignment="1">
      <alignment horizontal="center"/>
    </xf>
    <xf numFmtId="0" fontId="0" fillId="0" borderId="30" xfId="0" applyBorder="1" applyAlignment="1">
      <alignment horizontal="center"/>
    </xf>
    <xf numFmtId="9" fontId="0" fillId="0" borderId="2" xfId="0" applyNumberFormat="1" applyBorder="1" applyAlignment="1">
      <alignment horizontal="center"/>
    </xf>
    <xf numFmtId="9" fontId="0" fillId="0" borderId="0" xfId="0" applyNumberFormat="1" applyBorder="1" applyAlignment="1"/>
    <xf numFmtId="0" fontId="0" fillId="0" borderId="0" xfId="0" applyNumberFormat="1" applyFill="1" applyBorder="1" applyAlignment="1"/>
    <xf numFmtId="0" fontId="0" fillId="0" borderId="0" xfId="0" applyBorder="1" applyAlignment="1">
      <alignment horizontal="left"/>
    </xf>
    <xf numFmtId="14" fontId="0" fillId="0" borderId="0" xfId="0" applyNumberFormat="1"/>
    <xf numFmtId="14" fontId="0" fillId="0" borderId="0" xfId="0" applyNumberFormat="1" applyFill="1"/>
    <xf numFmtId="14" fontId="0" fillId="0" borderId="0" xfId="0" applyNumberFormat="1" applyAlignment="1"/>
    <xf numFmtId="14" fontId="0" fillId="0" borderId="0" xfId="0" applyNumberFormat="1" applyAlignment="1">
      <alignment horizontal="center"/>
    </xf>
    <xf numFmtId="14" fontId="0" fillId="0" borderId="0" xfId="0" applyNumberFormat="1" applyBorder="1" applyAlignment="1"/>
    <xf numFmtId="14" fontId="0" fillId="0" borderId="0" xfId="0" applyNumberFormat="1" applyFill="1" applyBorder="1" applyAlignment="1"/>
    <xf numFmtId="14" fontId="0" fillId="0" borderId="0" xfId="0" applyNumberFormat="1" applyFill="1" applyAlignment="1">
      <alignment horizontal="center"/>
    </xf>
    <xf numFmtId="164" fontId="9" fillId="10" borderId="2" xfId="0" applyNumberFormat="1" applyFont="1" applyFill="1" applyBorder="1" applyAlignment="1" applyProtection="1">
      <alignment horizontal="center" textRotation="90"/>
      <protection locked="0"/>
    </xf>
    <xf numFmtId="0" fontId="0" fillId="0" borderId="0" xfId="0" applyFill="1" applyAlignment="1">
      <alignment vertical="top" wrapText="1"/>
    </xf>
    <xf numFmtId="0" fontId="0" fillId="0" borderId="0" xfId="0" applyFill="1" applyAlignment="1">
      <alignment vertical="top"/>
    </xf>
    <xf numFmtId="14" fontId="14" fillId="0" borderId="3" xfId="0" applyNumberFormat="1" applyFont="1" applyBorder="1" applyAlignment="1">
      <alignment horizontal="center" vertical="center"/>
    </xf>
    <xf numFmtId="14" fontId="14" fillId="0" borderId="9"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0" fillId="0" borderId="4" xfId="0" applyFill="1" applyBorder="1" applyAlignment="1">
      <alignment vertical="center"/>
    </xf>
    <xf numFmtId="0" fontId="0" fillId="0" borderId="0" xfId="0" quotePrefix="1" applyFill="1" applyBorder="1" applyAlignment="1">
      <alignment vertical="center"/>
    </xf>
    <xf numFmtId="0" fontId="37" fillId="0" borderId="0" xfId="0" applyFont="1" applyAlignment="1">
      <alignment vertical="center"/>
    </xf>
    <xf numFmtId="0" fontId="1" fillId="9" borderId="0" xfId="0" applyNumberFormat="1" applyFont="1" applyFill="1" applyAlignment="1">
      <alignment horizontal="center" vertical="center"/>
    </xf>
    <xf numFmtId="0" fontId="0" fillId="0" borderId="0" xfId="0" applyAlignment="1">
      <alignment horizontal="right" vertical="center"/>
    </xf>
    <xf numFmtId="0" fontId="0" fillId="0" borderId="0" xfId="0" applyFill="1" applyAlignment="1">
      <alignment horizontal="right" vertical="center"/>
    </xf>
    <xf numFmtId="166" fontId="1" fillId="0" borderId="0" xfId="0" applyNumberFormat="1" applyFont="1" applyAlignment="1">
      <alignment horizontal="right" vertical="center"/>
    </xf>
    <xf numFmtId="20" fontId="0" fillId="9" borderId="2" xfId="0" applyNumberFormat="1" applyFill="1" applyBorder="1" applyAlignment="1" applyProtection="1">
      <alignment horizontal="center" vertical="center"/>
      <protection locked="0"/>
    </xf>
    <xf numFmtId="164" fontId="0" fillId="9" borderId="2" xfId="0" applyNumberFormat="1" applyFont="1" applyFill="1" applyBorder="1" applyAlignment="1">
      <alignment horizontal="center" vertical="center"/>
    </xf>
    <xf numFmtId="0" fontId="29" fillId="0" borderId="19" xfId="0" applyFont="1" applyFill="1" applyBorder="1" applyAlignment="1">
      <alignment horizontal="center" vertical="center"/>
    </xf>
    <xf numFmtId="0" fontId="0" fillId="0" borderId="2" xfId="0" applyBorder="1" applyAlignment="1">
      <alignment horizontal="center"/>
    </xf>
    <xf numFmtId="0" fontId="1" fillId="0" borderId="30" xfId="0" applyNumberFormat="1" applyFont="1" applyBorder="1" applyAlignment="1">
      <alignment horizontal="center" vertical="center"/>
    </xf>
    <xf numFmtId="0" fontId="0" fillId="0" borderId="0" xfId="0" applyNumberFormat="1" applyAlignment="1">
      <alignment horizontal="right" vertical="center"/>
    </xf>
    <xf numFmtId="0" fontId="0" fillId="0" borderId="0" xfId="0" applyNumberFormat="1" applyAlignment="1">
      <alignment horizontal="right" vertical="center" wrapText="1"/>
    </xf>
    <xf numFmtId="0" fontId="1" fillId="0" borderId="0" xfId="0" applyNumberFormat="1" applyFont="1" applyAlignment="1">
      <alignment horizontal="right" vertical="center"/>
    </xf>
    <xf numFmtId="0" fontId="0" fillId="0" borderId="0" xfId="0" quotePrefix="1" applyNumberFormat="1" applyFill="1" applyAlignment="1">
      <alignment horizontal="right" vertical="center"/>
    </xf>
    <xf numFmtId="0" fontId="0" fillId="0" borderId="0" xfId="0" applyNumberFormat="1" applyFill="1" applyAlignment="1">
      <alignment horizontal="right" vertical="center"/>
    </xf>
    <xf numFmtId="0" fontId="5" fillId="0" borderId="2" xfId="0" applyFont="1" applyFill="1" applyBorder="1" applyAlignment="1">
      <alignment horizontal="center" vertical="center" wrapText="1"/>
    </xf>
    <xf numFmtId="0" fontId="45" fillId="0" borderId="2" xfId="0" applyFont="1" applyFill="1" applyBorder="1" applyAlignment="1" applyProtection="1">
      <alignment vertical="center" wrapText="1"/>
      <protection locked="0"/>
    </xf>
    <xf numFmtId="0" fontId="0" fillId="0" borderId="2" xfId="0" applyBorder="1" applyAlignment="1">
      <alignment horizontal="center"/>
    </xf>
    <xf numFmtId="0" fontId="0" fillId="0" borderId="2" xfId="0" applyFill="1" applyBorder="1" applyAlignment="1">
      <alignment horizontal="center"/>
    </xf>
    <xf numFmtId="164" fontId="0" fillId="9" borderId="2" xfId="0" applyNumberFormat="1" applyFill="1" applyBorder="1" applyAlignment="1">
      <alignment horizontal="center" vertical="center"/>
    </xf>
    <xf numFmtId="0" fontId="2" fillId="0" borderId="30" xfId="0" applyFont="1" applyBorder="1" applyAlignment="1">
      <alignment vertical="center" wrapText="1"/>
    </xf>
    <xf numFmtId="0" fontId="21" fillId="0" borderId="54" xfId="0" applyFont="1" applyBorder="1" applyAlignment="1">
      <alignment vertical="center" wrapText="1"/>
    </xf>
    <xf numFmtId="0" fontId="5" fillId="0" borderId="2" xfId="0" applyFont="1" applyFill="1" applyBorder="1" applyAlignment="1">
      <alignment horizontal="center" vertical="center" wrapText="1"/>
    </xf>
    <xf numFmtId="0" fontId="47" fillId="0" borderId="0" xfId="0" applyFont="1"/>
    <xf numFmtId="0" fontId="12" fillId="0" borderId="3" xfId="0" applyFont="1" applyFill="1" applyBorder="1" applyAlignment="1">
      <alignment horizontal="left" vertical="center" wrapText="1"/>
    </xf>
    <xf numFmtId="0" fontId="39" fillId="0" borderId="0" xfId="0" applyNumberFormat="1" applyFont="1" applyBorder="1" applyAlignment="1">
      <alignment horizontal="center" vertical="center"/>
    </xf>
    <xf numFmtId="0" fontId="13" fillId="5" borderId="2" xfId="0" applyNumberFormat="1" applyFont="1" applyFill="1" applyBorder="1" applyAlignment="1" applyProtection="1">
      <alignment horizontal="center" vertical="center"/>
      <protection locked="0"/>
    </xf>
    <xf numFmtId="14" fontId="39" fillId="0" borderId="2" xfId="0" applyNumberFormat="1" applyFont="1" applyBorder="1" applyAlignment="1">
      <alignment horizontal="center" vertical="center"/>
    </xf>
    <xf numFmtId="14" fontId="11" fillId="0" borderId="2" xfId="0" applyNumberFormat="1" applyFont="1" applyBorder="1" applyAlignment="1">
      <alignment horizontal="center" vertical="center" wrapText="1"/>
    </xf>
    <xf numFmtId="0" fontId="11" fillId="0" borderId="2" xfId="0" applyFont="1" applyBorder="1" applyAlignment="1">
      <alignment horizontal="center" vertical="center"/>
    </xf>
    <xf numFmtId="0" fontId="0" fillId="5" borderId="2" xfId="0" applyFont="1" applyFill="1" applyBorder="1"/>
    <xf numFmtId="0" fontId="0" fillId="0" borderId="2" xfId="0" applyFill="1" applyBorder="1" applyAlignment="1">
      <alignment horizontal="center"/>
    </xf>
    <xf numFmtId="0" fontId="48" fillId="0" borderId="2" xfId="0" applyFont="1" applyFill="1" applyBorder="1" applyAlignment="1" applyProtection="1">
      <alignment vertical="center" wrapText="1"/>
      <protection locked="0"/>
    </xf>
    <xf numFmtId="0" fontId="13" fillId="0" borderId="7" xfId="0" applyFont="1" applyFill="1" applyBorder="1" applyAlignment="1" applyProtection="1">
      <alignment vertical="center" wrapText="1"/>
      <protection locked="0"/>
    </xf>
    <xf numFmtId="0" fontId="10" fillId="0" borderId="7" xfId="0" applyFont="1" applyFill="1" applyBorder="1" applyAlignment="1" applyProtection="1">
      <alignment horizontal="center" vertical="center" wrapText="1"/>
      <protection locked="0"/>
    </xf>
    <xf numFmtId="0" fontId="20" fillId="0" borderId="2" xfId="0" applyFont="1" applyBorder="1" applyAlignment="1">
      <alignment vertical="center" wrapText="1"/>
    </xf>
    <xf numFmtId="0" fontId="20" fillId="0" borderId="0" xfId="0" applyFont="1" applyAlignment="1">
      <alignment vertical="center" wrapText="1"/>
    </xf>
    <xf numFmtId="0" fontId="12" fillId="0" borderId="2" xfId="0" applyFont="1" applyBorder="1" applyAlignment="1">
      <alignment horizontal="center" vertical="center" wrapText="1"/>
    </xf>
    <xf numFmtId="0" fontId="17" fillId="0" borderId="3" xfId="0" applyFont="1" applyBorder="1" applyAlignment="1">
      <alignment horizontal="center" vertical="center"/>
    </xf>
    <xf numFmtId="14" fontId="16" fillId="0" borderId="9" xfId="0" applyNumberFormat="1" applyFont="1" applyBorder="1" applyAlignment="1">
      <alignment horizontal="center" vertical="center"/>
    </xf>
    <xf numFmtId="0" fontId="5" fillId="0" borderId="0" xfId="0" applyFont="1" applyAlignment="1">
      <alignment vertical="center" wrapText="1"/>
    </xf>
    <xf numFmtId="0" fontId="5" fillId="0" borderId="2" xfId="0" applyFont="1" applyFill="1" applyBorder="1" applyAlignment="1">
      <alignment horizontal="center" vertical="center" wrapText="1"/>
    </xf>
    <xf numFmtId="0" fontId="0" fillId="0" borderId="3" xfId="0" applyBorder="1"/>
    <xf numFmtId="0" fontId="0" fillId="6" borderId="0" xfId="0" applyFill="1"/>
    <xf numFmtId="0" fontId="1" fillId="0" borderId="0" xfId="0" applyNumberFormat="1" applyFont="1" applyFill="1" applyAlignment="1">
      <alignment horizontal="right" vertical="center"/>
    </xf>
    <xf numFmtId="20" fontId="0" fillId="0" borderId="2" xfId="0" applyNumberFormat="1" applyFill="1" applyBorder="1" applyAlignment="1" applyProtection="1">
      <alignment horizontal="center" vertical="center"/>
      <protection locked="0"/>
    </xf>
    <xf numFmtId="0" fontId="0" fillId="11" borderId="30" xfId="0" applyFill="1" applyBorder="1" applyAlignment="1">
      <alignment vertical="center" wrapText="1"/>
    </xf>
    <xf numFmtId="0" fontId="0" fillId="11" borderId="15" xfId="0" applyFill="1" applyBorder="1" applyAlignment="1">
      <alignment vertical="center" wrapText="1"/>
    </xf>
    <xf numFmtId="0" fontId="0" fillId="11" borderId="15" xfId="0" applyFill="1" applyBorder="1" applyAlignment="1">
      <alignment horizontal="left" vertical="center" wrapText="1"/>
    </xf>
    <xf numFmtId="0" fontId="0" fillId="0" borderId="59" xfId="0" applyBorder="1" applyAlignment="1">
      <alignment vertical="center" wrapText="1"/>
    </xf>
    <xf numFmtId="0" fontId="0" fillId="0" borderId="19" xfId="0" applyBorder="1" applyAlignment="1">
      <alignment vertical="center" wrapText="1"/>
    </xf>
    <xf numFmtId="0" fontId="12" fillId="0" borderId="2" xfId="0" applyFont="1" applyBorder="1" applyAlignment="1">
      <alignment horizontal="center" vertical="center" wrapText="1"/>
    </xf>
    <xf numFmtId="0" fontId="17" fillId="0" borderId="3" xfId="0" applyFont="1" applyBorder="1" applyAlignment="1">
      <alignment horizontal="center" vertical="center"/>
    </xf>
    <xf numFmtId="0" fontId="12" fillId="8" borderId="0" xfId="0" applyFont="1" applyFill="1" applyAlignment="1">
      <alignment horizontal="center" vertical="center" wrapText="1"/>
    </xf>
    <xf numFmtId="0" fontId="12" fillId="11" borderId="0" xfId="0" applyFont="1" applyFill="1" applyAlignment="1">
      <alignment horizontal="center" vertical="center" wrapText="1"/>
    </xf>
    <xf numFmtId="0" fontId="0" fillId="8" borderId="0" xfId="0" applyFill="1" applyAlignment="1">
      <alignment vertical="center"/>
    </xf>
    <xf numFmtId="0" fontId="5" fillId="0" borderId="9" xfId="0" applyFont="1" applyFill="1" applyBorder="1" applyAlignment="1">
      <alignment horizontal="left" vertical="center" wrapText="1"/>
    </xf>
    <xf numFmtId="0" fontId="8" fillId="0" borderId="8" xfId="0" applyNumberFormat="1" applyFont="1" applyBorder="1" applyAlignment="1">
      <alignment horizontal="center" vertical="center"/>
    </xf>
    <xf numFmtId="0" fontId="1" fillId="0" borderId="7" xfId="0" applyFont="1" applyFill="1" applyBorder="1" applyAlignment="1">
      <alignment horizontal="center" vertical="center"/>
    </xf>
    <xf numFmtId="0" fontId="1" fillId="0" borderId="2" xfId="0" applyFont="1" applyFill="1" applyBorder="1" applyAlignment="1">
      <alignment horizontal="center" vertical="center"/>
    </xf>
    <xf numFmtId="0" fontId="0" fillId="0" borderId="0" xfId="0" applyAlignment="1">
      <alignment horizontal="left"/>
    </xf>
    <xf numFmtId="49" fontId="0" fillId="0" borderId="0" xfId="0" quotePrefix="1" applyNumberFormat="1" applyAlignment="1">
      <alignment horizontal="center"/>
    </xf>
    <xf numFmtId="49" fontId="0" fillId="0" borderId="0" xfId="0" applyNumberFormat="1" applyAlignment="1">
      <alignment horizontal="center"/>
    </xf>
    <xf numFmtId="9" fontId="0" fillId="0" borderId="2" xfId="0" applyNumberFormat="1" applyFill="1" applyBorder="1" applyAlignment="1">
      <alignment horizontal="left"/>
    </xf>
    <xf numFmtId="0" fontId="51" fillId="0" borderId="2" xfId="0" applyFont="1" applyFill="1" applyBorder="1" applyAlignment="1"/>
    <xf numFmtId="0" fontId="47" fillId="0" borderId="2" xfId="0" applyFont="1" applyFill="1" applyBorder="1" applyAlignment="1"/>
    <xf numFmtId="0" fontId="47" fillId="0" borderId="2" xfId="0" applyFont="1" applyFill="1" applyBorder="1"/>
    <xf numFmtId="0" fontId="47" fillId="0" borderId="2" xfId="0" applyFont="1" applyBorder="1"/>
    <xf numFmtId="0" fontId="0" fillId="0" borderId="2" xfId="0" applyBorder="1" applyAlignment="1">
      <alignment horizontal="center"/>
    </xf>
    <xf numFmtId="0" fontId="10" fillId="0" borderId="2" xfId="0" applyFont="1" applyBorder="1" applyAlignment="1">
      <alignment horizontal="center"/>
    </xf>
    <xf numFmtId="0" fontId="10" fillId="0" borderId="0" xfId="0" applyFont="1" applyAlignment="1">
      <alignment horizontal="center"/>
    </xf>
    <xf numFmtId="164" fontId="10" fillId="0" borderId="0" xfId="0" applyNumberFormat="1" applyFont="1" applyAlignment="1">
      <alignment horizontal="center" textRotation="90"/>
    </xf>
    <xf numFmtId="9" fontId="10" fillId="0" borderId="0" xfId="0" applyNumberFormat="1" applyFont="1" applyAlignment="1">
      <alignment horizontal="center"/>
    </xf>
    <xf numFmtId="0" fontId="0" fillId="0" borderId="2" xfId="0" applyFill="1" applyBorder="1" applyAlignment="1">
      <alignment horizontal="center"/>
    </xf>
    <xf numFmtId="14" fontId="39" fillId="0" borderId="0" xfId="0" applyNumberFormat="1" applyFont="1" applyBorder="1" applyAlignment="1">
      <alignment horizontal="center" vertical="center"/>
    </xf>
    <xf numFmtId="14" fontId="11" fillId="0" borderId="0" xfId="0" applyNumberFormat="1" applyFont="1" applyBorder="1" applyAlignment="1">
      <alignment horizontal="center" vertical="center" wrapText="1"/>
    </xf>
    <xf numFmtId="10" fontId="1" fillId="0" borderId="0" xfId="0" applyNumberFormat="1" applyFont="1" applyAlignment="1" applyProtection="1">
      <alignment horizontal="center" vertical="center"/>
      <protection locked="0"/>
    </xf>
    <xf numFmtId="10" fontId="11" fillId="0" borderId="2" xfId="0" applyNumberFormat="1" applyFont="1" applyBorder="1" applyAlignment="1">
      <alignment horizontal="center" vertical="center"/>
    </xf>
    <xf numFmtId="10" fontId="10" fillId="0" borderId="3" xfId="0" applyNumberFormat="1" applyFont="1" applyBorder="1" applyAlignment="1">
      <alignment horizontal="center" vertical="center"/>
    </xf>
    <xf numFmtId="10" fontId="10" fillId="0" borderId="2" xfId="0" applyNumberFormat="1" applyFont="1" applyBorder="1" applyAlignment="1">
      <alignment horizontal="center" vertical="center"/>
    </xf>
    <xf numFmtId="10" fontId="0" fillId="0" borderId="2" xfId="0" applyNumberFormat="1" applyBorder="1" applyAlignment="1">
      <alignment horizontal="center" vertical="center"/>
    </xf>
    <xf numFmtId="10" fontId="10" fillId="0" borderId="2" xfId="0" applyNumberFormat="1" applyFont="1" applyBorder="1" applyAlignment="1">
      <alignment horizontal="left" vertical="center"/>
    </xf>
    <xf numFmtId="10" fontId="10" fillId="0" borderId="9" xfId="0" applyNumberFormat="1" applyFont="1" applyBorder="1" applyAlignment="1">
      <alignment vertical="center"/>
    </xf>
    <xf numFmtId="10" fontId="10" fillId="0" borderId="9" xfId="0" applyNumberFormat="1" applyFont="1" applyBorder="1" applyAlignment="1">
      <alignment horizontal="center" vertical="center"/>
    </xf>
    <xf numFmtId="10" fontId="0" fillId="0" borderId="0" xfId="0" applyNumberFormat="1" applyAlignment="1"/>
    <xf numFmtId="10" fontId="0" fillId="0" borderId="4" xfId="0" applyNumberFormat="1" applyBorder="1" applyAlignment="1">
      <alignment horizontal="center"/>
    </xf>
    <xf numFmtId="10" fontId="0" fillId="0" borderId="0" xfId="0" applyNumberFormat="1" applyBorder="1" applyAlignment="1">
      <alignment horizontal="center"/>
    </xf>
    <xf numFmtId="10" fontId="0" fillId="0" borderId="30" xfId="0" applyNumberFormat="1" applyBorder="1" applyAlignment="1">
      <alignment horizontal="center"/>
    </xf>
    <xf numFmtId="9" fontId="10" fillId="0" borderId="2" xfId="0" applyNumberFormat="1" applyFont="1" applyBorder="1" applyAlignment="1">
      <alignment horizontal="center" vertical="center"/>
    </xf>
    <xf numFmtId="0" fontId="0" fillId="0" borderId="0" xfId="0" applyFill="1" applyBorder="1" applyAlignment="1">
      <alignment horizontal="right" vertical="center"/>
    </xf>
    <xf numFmtId="0" fontId="0" fillId="0" borderId="2" xfId="0" applyFill="1" applyBorder="1" applyAlignment="1">
      <alignment horizontal="center"/>
    </xf>
    <xf numFmtId="0" fontId="10" fillId="5" borderId="2" xfId="0" applyFont="1" applyFill="1" applyBorder="1" applyAlignment="1" applyProtection="1">
      <alignment horizontal="center" vertical="center" wrapText="1"/>
      <protection locked="0"/>
    </xf>
    <xf numFmtId="0" fontId="0" fillId="5" borderId="0" xfId="0" applyFill="1" applyBorder="1" applyAlignment="1">
      <alignment vertical="center"/>
    </xf>
    <xf numFmtId="0" fontId="0" fillId="5" borderId="0" xfId="0" applyFill="1" applyBorder="1"/>
    <xf numFmtId="0" fontId="29" fillId="0" borderId="4" xfId="0" applyFont="1" applyFill="1" applyBorder="1" applyAlignment="1">
      <alignment horizontal="center" vertical="center"/>
    </xf>
    <xf numFmtId="0" fontId="0" fillId="0" borderId="2" xfId="0" applyBorder="1" applyAlignment="1">
      <alignment horizontal="center"/>
    </xf>
    <xf numFmtId="0" fontId="0" fillId="0" borderId="2" xfId="0" applyFill="1" applyBorder="1" applyAlignment="1">
      <alignment horizontal="center"/>
    </xf>
    <xf numFmtId="164" fontId="9" fillId="0" borderId="7" xfId="0" applyNumberFormat="1" applyFont="1" applyFill="1" applyBorder="1" applyAlignment="1" applyProtection="1">
      <alignment horizontal="center" vertical="center"/>
      <protection locked="0"/>
    </xf>
    <xf numFmtId="0" fontId="29" fillId="0" borderId="7" xfId="0" applyFont="1" applyBorder="1"/>
    <xf numFmtId="0" fontId="30" fillId="0" borderId="2" xfId="0" applyFont="1" applyBorder="1" applyAlignment="1">
      <alignment horizontal="center" vertical="center"/>
    </xf>
    <xf numFmtId="164" fontId="0" fillId="0" borderId="2" xfId="0" applyNumberFormat="1" applyBorder="1" applyAlignment="1">
      <alignment horizontal="center" vertical="center"/>
    </xf>
    <xf numFmtId="0" fontId="0" fillId="0" borderId="7" xfId="0" applyFill="1" applyBorder="1" applyAlignment="1">
      <alignment horizontal="center"/>
    </xf>
    <xf numFmtId="9" fontId="0" fillId="0" borderId="0" xfId="0" applyNumberFormat="1" applyAlignment="1">
      <alignment horizontal="center"/>
    </xf>
    <xf numFmtId="0" fontId="21" fillId="0" borderId="52" xfId="0" applyFont="1" applyBorder="1" applyAlignment="1">
      <alignment horizontal="center" vertical="center" wrapText="1"/>
    </xf>
    <xf numFmtId="0" fontId="21" fillId="0" borderId="53" xfId="0" applyFont="1" applyBorder="1" applyAlignment="1">
      <alignment horizontal="center" vertical="center" wrapText="1"/>
    </xf>
    <xf numFmtId="0" fontId="21" fillId="0" borderId="47" xfId="0" applyFont="1" applyBorder="1" applyAlignment="1">
      <alignment horizontal="left" vertical="center" wrapText="1"/>
    </xf>
    <xf numFmtId="0" fontId="21" fillId="0" borderId="58" xfId="0" applyFont="1" applyBorder="1" applyAlignment="1">
      <alignment horizontal="left" vertical="center" wrapText="1"/>
    </xf>
    <xf numFmtId="0" fontId="16" fillId="0" borderId="57"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39" xfId="0" applyFont="1" applyBorder="1" applyAlignment="1">
      <alignment horizontal="center" vertical="center" wrapText="1"/>
    </xf>
    <xf numFmtId="0" fontId="21" fillId="0" borderId="52" xfId="0" applyFont="1" applyBorder="1" applyAlignment="1">
      <alignment horizontal="left" vertical="center" wrapText="1"/>
    </xf>
    <xf numFmtId="0" fontId="21" fillId="0" borderId="53" xfId="0" applyFont="1" applyBorder="1" applyAlignment="1">
      <alignment horizontal="left" vertical="center" wrapText="1"/>
    </xf>
    <xf numFmtId="0" fontId="21" fillId="0" borderId="57" xfId="0" applyFont="1" applyBorder="1" applyAlignment="1">
      <alignment horizontal="left" vertical="center" wrapText="1"/>
    </xf>
    <xf numFmtId="0" fontId="21" fillId="0" borderId="40" xfId="0" applyFont="1" applyBorder="1" applyAlignment="1">
      <alignment horizontal="left" vertical="center" wrapText="1"/>
    </xf>
    <xf numFmtId="0" fontId="0" fillId="11" borderId="56" xfId="0" applyFill="1" applyBorder="1" applyAlignment="1">
      <alignment horizontal="center" vertical="center" wrapText="1"/>
    </xf>
    <xf numFmtId="0" fontId="0" fillId="5" borderId="6" xfId="0" applyFill="1" applyBorder="1" applyAlignment="1">
      <alignment horizontal="center" vertical="center"/>
    </xf>
    <xf numFmtId="0" fontId="0" fillId="5" borderId="28" xfId="0" applyFill="1" applyBorder="1" applyAlignment="1">
      <alignment horizontal="center" vertical="center"/>
    </xf>
    <xf numFmtId="0" fontId="29" fillId="0" borderId="6" xfId="0" applyFont="1" applyBorder="1" applyAlignment="1">
      <alignment horizontal="center" vertical="center" wrapText="1"/>
    </xf>
    <xf numFmtId="0" fontId="29" fillId="0" borderId="8" xfId="0" applyFont="1" applyBorder="1" applyAlignment="1">
      <alignment horizontal="center" vertical="center" wrapText="1"/>
    </xf>
    <xf numFmtId="164" fontId="29" fillId="0" borderId="6" xfId="0" applyNumberFormat="1" applyFont="1" applyBorder="1" applyAlignment="1">
      <alignment horizontal="center" vertical="center" wrapText="1"/>
    </xf>
    <xf numFmtId="164" fontId="29" fillId="0" borderId="8" xfId="0" applyNumberFormat="1" applyFont="1" applyBorder="1" applyAlignment="1">
      <alignment horizontal="center" vertical="center" wrapText="1"/>
    </xf>
    <xf numFmtId="0" fontId="29" fillId="0" borderId="1" xfId="0" applyFont="1" applyFill="1" applyBorder="1" applyAlignment="1">
      <alignment horizontal="center" vertical="center"/>
    </xf>
    <xf numFmtId="0" fontId="29" fillId="0" borderId="10" xfId="0" applyFont="1" applyFill="1" applyBorder="1" applyAlignment="1">
      <alignment horizontal="center" vertical="center"/>
    </xf>
    <xf numFmtId="0" fontId="29" fillId="0" borderId="11"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0" xfId="0" applyFont="1" applyFill="1" applyBorder="1" applyAlignment="1">
      <alignment horizontal="center" vertical="center"/>
    </xf>
    <xf numFmtId="0" fontId="29" fillId="0" borderId="30" xfId="0" applyFont="1" applyFill="1" applyBorder="1" applyAlignment="1">
      <alignment horizontal="center" vertical="center"/>
    </xf>
    <xf numFmtId="0" fontId="29" fillId="0" borderId="5" xfId="0" applyFont="1" applyFill="1" applyBorder="1" applyAlignment="1">
      <alignment horizontal="center" vertical="center"/>
    </xf>
    <xf numFmtId="0" fontId="29" fillId="0" borderId="12" xfId="0" applyFont="1" applyFill="1" applyBorder="1" applyAlignment="1">
      <alignment horizontal="center" vertical="center"/>
    </xf>
    <xf numFmtId="0" fontId="29" fillId="0" borderId="19" xfId="0" applyFont="1" applyFill="1" applyBorder="1" applyAlignment="1">
      <alignment horizontal="center" vertical="center"/>
    </xf>
    <xf numFmtId="0" fontId="0" fillId="4" borderId="6" xfId="0" applyFill="1" applyBorder="1" applyAlignment="1">
      <alignment horizontal="center" vertical="center"/>
    </xf>
    <xf numFmtId="0" fontId="0" fillId="4" borderId="28" xfId="0" applyFill="1" applyBorder="1" applyAlignment="1">
      <alignment horizontal="center" vertical="center"/>
    </xf>
    <xf numFmtId="0" fontId="0" fillId="2" borderId="3" xfId="0" applyFill="1" applyBorder="1" applyAlignment="1">
      <alignment horizontal="center" vertical="center"/>
    </xf>
    <xf numFmtId="0" fontId="0" fillId="2" borderId="29" xfId="0" applyFill="1" applyBorder="1" applyAlignment="1">
      <alignment horizontal="center" vertical="center"/>
    </xf>
    <xf numFmtId="0" fontId="0" fillId="2" borderId="7" xfId="0" applyFill="1" applyBorder="1" applyAlignment="1">
      <alignment horizontal="center" vertical="center"/>
    </xf>
    <xf numFmtId="0" fontId="0" fillId="2" borderId="28" xfId="0" applyFill="1" applyBorder="1" applyAlignment="1">
      <alignment horizontal="center" vertical="center"/>
    </xf>
    <xf numFmtId="0" fontId="0" fillId="5" borderId="8" xfId="0" applyFill="1" applyBorder="1" applyAlignment="1">
      <alignment horizontal="center" vertical="center"/>
    </xf>
    <xf numFmtId="0" fontId="0" fillId="0" borderId="0" xfId="0" applyFill="1" applyBorder="1" applyAlignment="1">
      <alignment horizontal="right" vertical="center"/>
    </xf>
    <xf numFmtId="0" fontId="0" fillId="0" borderId="30" xfId="0" applyFill="1" applyBorder="1" applyAlignment="1">
      <alignment horizontal="right" vertical="center"/>
    </xf>
    <xf numFmtId="0" fontId="0" fillId="0" borderId="30" xfId="0" applyBorder="1" applyAlignment="1">
      <alignment horizontal="right" vertical="center"/>
    </xf>
    <xf numFmtId="0" fontId="29" fillId="0" borderId="3" xfId="0" applyFont="1" applyBorder="1" applyAlignment="1">
      <alignment horizontal="center" vertical="center"/>
    </xf>
    <xf numFmtId="0" fontId="29" fillId="0" borderId="13"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wrapText="1"/>
    </xf>
    <xf numFmtId="0" fontId="0" fillId="4" borderId="2" xfId="0" applyFill="1" applyBorder="1" applyAlignment="1">
      <alignment horizontal="center" vertical="center"/>
    </xf>
    <xf numFmtId="0" fontId="5" fillId="0" borderId="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0" xfId="0" applyFont="1" applyFill="1" applyAlignment="1">
      <alignment horizontal="center" vertical="center" wrapText="1"/>
    </xf>
    <xf numFmtId="0" fontId="12" fillId="0" borderId="2"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49" xfId="0" applyFont="1" applyBorder="1" applyAlignment="1">
      <alignment horizontal="center" vertical="center" wrapText="1"/>
    </xf>
    <xf numFmtId="0" fontId="12" fillId="0" borderId="2" xfId="0" applyFont="1" applyBorder="1" applyAlignment="1">
      <alignment horizontal="center" vertical="center"/>
    </xf>
    <xf numFmtId="0" fontId="12" fillId="0" borderId="40" xfId="0" applyFont="1" applyBorder="1" applyAlignment="1">
      <alignment horizontal="right" vertical="center" wrapText="1"/>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45" xfId="0" applyFont="1" applyBorder="1" applyAlignment="1">
      <alignment horizontal="center" vertical="center" wrapText="1"/>
    </xf>
    <xf numFmtId="0" fontId="12" fillId="5" borderId="50" xfId="0" applyFont="1" applyFill="1" applyBorder="1" applyAlignment="1">
      <alignment horizontal="center" vertical="center" wrapText="1"/>
    </xf>
    <xf numFmtId="0" fontId="12" fillId="5" borderId="28" xfId="0" applyFont="1" applyFill="1" applyBorder="1" applyAlignment="1">
      <alignment horizontal="center" vertical="center" wrapText="1"/>
    </xf>
    <xf numFmtId="0" fontId="12" fillId="5" borderId="51" xfId="0" applyFont="1" applyFill="1" applyBorder="1" applyAlignment="1">
      <alignment horizontal="center" vertical="center" wrapText="1"/>
    </xf>
    <xf numFmtId="0" fontId="12" fillId="0" borderId="42"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 xfId="0" applyFont="1" applyBorder="1" applyAlignment="1">
      <alignment horizontal="center" vertical="center" wrapText="1"/>
    </xf>
    <xf numFmtId="0" fontId="5" fillId="0" borderId="6"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6" xfId="0" applyFont="1" applyBorder="1" applyAlignment="1">
      <alignment horizontal="center" vertical="center" textRotation="90" wrapText="1"/>
    </xf>
    <xf numFmtId="0" fontId="12" fillId="0" borderId="7" xfId="0" applyFont="1" applyBorder="1" applyAlignment="1">
      <alignment horizontal="center" vertical="center" textRotation="90" wrapText="1"/>
    </xf>
    <xf numFmtId="0" fontId="5" fillId="0" borderId="2"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8" xfId="0" applyFont="1" applyBorder="1" applyAlignment="1">
      <alignment horizontal="center" vertical="center" textRotation="90" wrapText="1"/>
    </xf>
    <xf numFmtId="0" fontId="5" fillId="0" borderId="3"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12" fillId="0" borderId="2" xfId="0" applyFont="1" applyBorder="1" applyAlignment="1">
      <alignment horizontal="center" vertical="center" textRotation="90" wrapText="1"/>
    </xf>
    <xf numFmtId="0" fontId="43" fillId="0" borderId="0" xfId="0" applyFont="1" applyAlignment="1">
      <alignment horizontal="left" vertical="top" wrapText="1"/>
    </xf>
    <xf numFmtId="0" fontId="5" fillId="0" borderId="2" xfId="0" applyFont="1" applyFill="1" applyBorder="1" applyAlignment="1">
      <alignment horizontal="right" vertical="center" wrapText="1"/>
    </xf>
    <xf numFmtId="0" fontId="5" fillId="0" borderId="3" xfId="0" applyFont="1" applyFill="1" applyBorder="1" applyAlignment="1">
      <alignment horizontal="right" vertical="center" wrapText="1"/>
    </xf>
    <xf numFmtId="0" fontId="12" fillId="0" borderId="2" xfId="0" applyFont="1" applyBorder="1" applyAlignment="1">
      <alignment horizontal="right" vertical="center" wrapText="1"/>
    </xf>
    <xf numFmtId="0" fontId="12" fillId="0" borderId="3" xfId="0" applyFont="1" applyBorder="1" applyAlignment="1">
      <alignment horizontal="right" vertical="center" wrapText="1"/>
    </xf>
    <xf numFmtId="0" fontId="12" fillId="0" borderId="46" xfId="0" applyFont="1" applyBorder="1" applyAlignment="1">
      <alignment horizontal="center" vertical="center" wrapText="1"/>
    </xf>
    <xf numFmtId="0" fontId="46" fillId="0" borderId="2" xfId="0" applyFont="1" applyFill="1" applyBorder="1" applyAlignment="1" applyProtection="1">
      <alignment horizontal="center" vertical="center" wrapText="1"/>
      <protection locked="0"/>
    </xf>
    <xf numFmtId="0" fontId="46" fillId="0" borderId="6" xfId="0" applyFont="1" applyFill="1" applyBorder="1" applyAlignment="1" applyProtection="1">
      <alignment horizontal="center" vertical="center" wrapText="1"/>
      <protection locked="0"/>
    </xf>
    <xf numFmtId="0" fontId="0" fillId="0" borderId="1"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9" fontId="7" fillId="0" borderId="2" xfId="0" applyNumberFormat="1" applyFont="1" applyBorder="1" applyAlignment="1" applyProtection="1">
      <alignment horizontal="center" textRotation="90" wrapText="1"/>
      <protection locked="0"/>
    </xf>
    <xf numFmtId="9" fontId="7" fillId="0" borderId="9" xfId="0" applyNumberFormat="1" applyFont="1" applyBorder="1" applyAlignment="1" applyProtection="1">
      <alignment horizontal="center" textRotation="90" wrapText="1"/>
      <protection locked="0"/>
    </xf>
    <xf numFmtId="0" fontId="0" fillId="0" borderId="4" xfId="0" applyFill="1" applyBorder="1" applyAlignment="1">
      <alignment horizontal="right"/>
    </xf>
    <xf numFmtId="0" fontId="0" fillId="0" borderId="0" xfId="0" applyFill="1" applyBorder="1" applyAlignment="1">
      <alignment horizontal="right"/>
    </xf>
    <xf numFmtId="0" fontId="0" fillId="0" borderId="30" xfId="0" applyFill="1" applyBorder="1" applyAlignment="1">
      <alignment horizontal="right"/>
    </xf>
    <xf numFmtId="9" fontId="7" fillId="0" borderId="6" xfId="0" applyNumberFormat="1" applyFont="1" applyBorder="1" applyAlignment="1" applyProtection="1">
      <alignment horizontal="center" textRotation="90"/>
      <protection locked="0"/>
    </xf>
    <xf numFmtId="0" fontId="0" fillId="0" borderId="7" xfId="0" applyBorder="1"/>
    <xf numFmtId="0" fontId="0" fillId="0" borderId="8" xfId="0" applyBorder="1"/>
    <xf numFmtId="164" fontId="10" fillId="0" borderId="1" xfId="0" applyNumberFormat="1" applyFont="1" applyFill="1" applyBorder="1" applyAlignment="1" applyProtection="1">
      <alignment horizontal="center" vertical="center"/>
      <protection locked="0"/>
    </xf>
    <xf numFmtId="164" fontId="10" fillId="0" borderId="10" xfId="0" applyNumberFormat="1" applyFont="1" applyFill="1" applyBorder="1" applyAlignment="1" applyProtection="1">
      <alignment horizontal="center" vertical="center"/>
      <protection locked="0"/>
    </xf>
    <xf numFmtId="164" fontId="10" fillId="0" borderId="11" xfId="0" applyNumberFormat="1" applyFont="1" applyFill="1" applyBorder="1" applyAlignment="1" applyProtection="1">
      <alignment horizontal="center" vertical="center"/>
      <protection locked="0"/>
    </xf>
    <xf numFmtId="164" fontId="10" fillId="0" borderId="5" xfId="0" applyNumberFormat="1" applyFont="1" applyFill="1" applyBorder="1" applyAlignment="1" applyProtection="1">
      <alignment horizontal="center" vertical="center"/>
      <protection locked="0"/>
    </xf>
    <xf numFmtId="164" fontId="10" fillId="0" borderId="12" xfId="0" applyNumberFormat="1" applyFont="1" applyFill="1" applyBorder="1" applyAlignment="1" applyProtection="1">
      <alignment horizontal="center" vertical="center"/>
      <protection locked="0"/>
    </xf>
    <xf numFmtId="164" fontId="10" fillId="0" borderId="19" xfId="0" applyNumberFormat="1" applyFont="1" applyFill="1" applyBorder="1" applyAlignment="1" applyProtection="1">
      <alignment horizontal="center" vertical="center"/>
      <protection locked="0"/>
    </xf>
    <xf numFmtId="0" fontId="13" fillId="0" borderId="3" xfId="0" applyNumberFormat="1" applyFont="1" applyFill="1" applyBorder="1" applyAlignment="1" applyProtection="1">
      <alignment horizontal="center" vertical="center"/>
      <protection locked="0"/>
    </xf>
    <xf numFmtId="0" fontId="13" fillId="0" borderId="13" xfId="0" applyNumberFormat="1" applyFont="1" applyFill="1" applyBorder="1" applyAlignment="1" applyProtection="1">
      <alignment horizontal="center" vertical="center"/>
      <protection locked="0"/>
    </xf>
    <xf numFmtId="0" fontId="13" fillId="0" borderId="9" xfId="0" applyNumberFormat="1" applyFont="1" applyFill="1" applyBorder="1" applyAlignment="1" applyProtection="1">
      <alignment horizontal="center" vertical="center"/>
      <protection locked="0"/>
    </xf>
    <xf numFmtId="9" fontId="10" fillId="0" borderId="3" xfId="0" applyNumberFormat="1" applyFont="1" applyBorder="1" applyAlignment="1">
      <alignment horizontal="center" vertical="center"/>
    </xf>
    <xf numFmtId="9" fontId="10" fillId="0" borderId="13" xfId="0" applyNumberFormat="1" applyFont="1" applyBorder="1" applyAlignment="1">
      <alignment horizontal="center" vertical="center"/>
    </xf>
    <xf numFmtId="9" fontId="10" fillId="0" borderId="9" xfId="0" applyNumberFormat="1" applyFont="1" applyBorder="1" applyAlignment="1">
      <alignment horizontal="center" vertical="center"/>
    </xf>
    <xf numFmtId="9" fontId="7" fillId="0" borderId="7" xfId="0" applyNumberFormat="1" applyFont="1" applyBorder="1" applyAlignment="1" applyProtection="1">
      <alignment horizontal="center" textRotation="90"/>
      <protection locked="0"/>
    </xf>
    <xf numFmtId="9" fontId="7" fillId="0" borderId="8" xfId="0" applyNumberFormat="1" applyFont="1" applyBorder="1" applyAlignment="1" applyProtection="1">
      <alignment horizontal="center" textRotation="90"/>
      <protection locked="0"/>
    </xf>
    <xf numFmtId="9" fontId="7" fillId="0" borderId="6" xfId="0" applyNumberFormat="1" applyFont="1" applyBorder="1" applyAlignment="1" applyProtection="1">
      <alignment horizontal="center" textRotation="90" wrapText="1"/>
      <protection locked="0"/>
    </xf>
    <xf numFmtId="0" fontId="0" fillId="0" borderId="7" xfId="0" applyBorder="1" applyAlignment="1">
      <alignment horizontal="center"/>
    </xf>
    <xf numFmtId="0" fontId="0" fillId="0" borderId="8" xfId="0" applyBorder="1" applyAlignment="1">
      <alignment horizontal="center"/>
    </xf>
    <xf numFmtId="0" fontId="28" fillId="0" borderId="4" xfId="0" applyFont="1" applyBorder="1" applyAlignment="1">
      <alignment horizontal="center"/>
    </xf>
    <xf numFmtId="0" fontId="28" fillId="0" borderId="30" xfId="0" applyFont="1" applyBorder="1" applyAlignment="1">
      <alignment horizontal="center"/>
    </xf>
    <xf numFmtId="164" fontId="36" fillId="0" borderId="5" xfId="0" applyNumberFormat="1" applyFont="1" applyBorder="1" applyAlignment="1">
      <alignment horizontal="center"/>
    </xf>
    <xf numFmtId="164" fontId="36" fillId="0" borderId="19" xfId="0" applyNumberFormat="1" applyFont="1" applyBorder="1" applyAlignment="1">
      <alignment horizontal="center"/>
    </xf>
    <xf numFmtId="0" fontId="6" fillId="0" borderId="6" xfId="0" applyFont="1" applyFill="1" applyBorder="1" applyAlignment="1" applyProtection="1">
      <alignment horizontal="center" vertical="center" wrapText="1"/>
      <protection locked="0"/>
    </xf>
    <xf numFmtId="0" fontId="6" fillId="0" borderId="7" xfId="0" applyFont="1" applyFill="1" applyBorder="1" applyAlignment="1" applyProtection="1">
      <alignment horizontal="center" vertical="center" wrapText="1"/>
      <protection locked="0"/>
    </xf>
    <xf numFmtId="0" fontId="6" fillId="0" borderId="8" xfId="0" applyFont="1" applyFill="1" applyBorder="1" applyAlignment="1" applyProtection="1">
      <alignment horizontal="center" vertical="center" wrapText="1"/>
      <protection locked="0"/>
    </xf>
    <xf numFmtId="0" fontId="0" fillId="0" borderId="0" xfId="0" applyFill="1" applyBorder="1" applyAlignment="1">
      <alignment horizontal="left"/>
    </xf>
    <xf numFmtId="164" fontId="10" fillId="0" borderId="6" xfId="0" applyNumberFormat="1" applyFont="1" applyFill="1" applyBorder="1" applyAlignment="1" applyProtection="1">
      <alignment horizontal="center" vertical="center" wrapText="1"/>
      <protection locked="0"/>
    </xf>
    <xf numFmtId="164" fontId="10" fillId="0" borderId="7" xfId="0" applyNumberFormat="1" applyFont="1" applyFill="1" applyBorder="1" applyAlignment="1" applyProtection="1">
      <alignment horizontal="center" vertical="center" wrapText="1"/>
      <protection locked="0"/>
    </xf>
    <xf numFmtId="164" fontId="10" fillId="0" borderId="8" xfId="0" applyNumberFormat="1" applyFont="1" applyFill="1" applyBorder="1" applyAlignment="1" applyProtection="1">
      <alignment horizontal="center" vertical="center" wrapText="1"/>
      <protection locked="0"/>
    </xf>
    <xf numFmtId="0" fontId="6" fillId="0" borderId="6" xfId="0" applyFont="1" applyFill="1" applyBorder="1" applyAlignment="1" applyProtection="1">
      <alignment horizontal="center" textRotation="90" wrapText="1"/>
      <protection locked="0"/>
    </xf>
    <xf numFmtId="0" fontId="6" fillId="0" borderId="7" xfId="0" applyFont="1" applyFill="1" applyBorder="1" applyAlignment="1" applyProtection="1">
      <alignment horizontal="center" textRotation="90" wrapText="1"/>
      <protection locked="0"/>
    </xf>
    <xf numFmtId="0" fontId="0" fillId="0" borderId="3" xfId="0" applyBorder="1" applyAlignment="1">
      <alignment horizontal="center"/>
    </xf>
    <xf numFmtId="0" fontId="0" fillId="0" borderId="13" xfId="0" applyBorder="1" applyAlignment="1">
      <alignment horizontal="center"/>
    </xf>
    <xf numFmtId="0" fontId="0" fillId="0" borderId="9" xfId="0" applyBorder="1" applyAlignment="1">
      <alignment horizontal="center"/>
    </xf>
    <xf numFmtId="0" fontId="0" fillId="0" borderId="9" xfId="0" applyFill="1" applyBorder="1" applyAlignment="1">
      <alignment horizontal="center"/>
    </xf>
    <xf numFmtId="0" fontId="0" fillId="0" borderId="2" xfId="0" applyFill="1" applyBorder="1" applyAlignment="1">
      <alignment horizontal="center"/>
    </xf>
    <xf numFmtId="9" fontId="0" fillId="0" borderId="2" xfId="0" applyNumberFormat="1" applyFill="1" applyBorder="1" applyAlignment="1">
      <alignment horizontal="left"/>
    </xf>
    <xf numFmtId="0" fontId="13" fillId="0" borderId="2" xfId="0" applyNumberFormat="1" applyFont="1" applyFill="1" applyBorder="1" applyAlignment="1" applyProtection="1">
      <alignment horizontal="right" vertical="center"/>
      <protection locked="0"/>
    </xf>
    <xf numFmtId="164" fontId="10" fillId="0" borderId="2" xfId="0" applyNumberFormat="1" applyFont="1" applyFill="1" applyBorder="1" applyAlignment="1" applyProtection="1">
      <alignment horizontal="center" vertical="center"/>
      <protection locked="0"/>
    </xf>
    <xf numFmtId="0" fontId="6" fillId="0" borderId="8" xfId="0" applyFont="1" applyFill="1" applyBorder="1" applyAlignment="1" applyProtection="1">
      <alignment horizontal="center" textRotation="90" wrapText="1"/>
      <protection locked="0"/>
    </xf>
    <xf numFmtId="0" fontId="0" fillId="0" borderId="2" xfId="0" applyBorder="1" applyAlignment="1">
      <alignment horizontal="center"/>
    </xf>
    <xf numFmtId="0" fontId="0" fillId="0" borderId="4" xfId="0" applyBorder="1" applyAlignment="1">
      <alignment horizontal="center"/>
    </xf>
    <xf numFmtId="0" fontId="0" fillId="0" borderId="0" xfId="0" applyBorder="1" applyAlignment="1">
      <alignment horizontal="center"/>
    </xf>
    <xf numFmtId="0" fontId="0" fillId="0" borderId="30" xfId="0" applyBorder="1" applyAlignment="1">
      <alignment horizontal="center"/>
    </xf>
    <xf numFmtId="9" fontId="0" fillId="0" borderId="9" xfId="0" applyNumberFormat="1" applyBorder="1" applyAlignment="1">
      <alignment horizontal="center"/>
    </xf>
    <xf numFmtId="9" fontId="0" fillId="0" borderId="2" xfId="0" applyNumberFormat="1" applyBorder="1" applyAlignment="1">
      <alignment horizontal="center"/>
    </xf>
    <xf numFmtId="14" fontId="36" fillId="0" borderId="5" xfId="0" applyNumberFormat="1" applyFont="1" applyBorder="1" applyAlignment="1">
      <alignment horizontal="center"/>
    </xf>
    <xf numFmtId="14" fontId="36" fillId="0" borderId="12" xfId="0" applyNumberFormat="1" applyFont="1" applyBorder="1" applyAlignment="1">
      <alignment horizontal="center"/>
    </xf>
    <xf numFmtId="14" fontId="36" fillId="0" borderId="19" xfId="0" applyNumberFormat="1" applyFont="1" applyBorder="1" applyAlignment="1">
      <alignment horizontal="center"/>
    </xf>
    <xf numFmtId="0" fontId="45" fillId="0" borderId="1" xfId="0" applyFont="1" applyFill="1" applyBorder="1" applyAlignment="1" applyProtection="1">
      <alignment horizontal="center" vertical="center" wrapText="1"/>
      <protection locked="0"/>
    </xf>
    <xf numFmtId="0" fontId="45" fillId="0" borderId="10" xfId="0" applyFont="1" applyFill="1" applyBorder="1" applyAlignment="1" applyProtection="1">
      <alignment horizontal="center" vertical="center" wrapText="1"/>
      <protection locked="0"/>
    </xf>
    <xf numFmtId="0" fontId="45" fillId="0" borderId="11" xfId="0" applyFont="1" applyFill="1" applyBorder="1" applyAlignment="1" applyProtection="1">
      <alignment horizontal="center" vertical="center" wrapText="1"/>
      <protection locked="0"/>
    </xf>
    <xf numFmtId="0" fontId="45" fillId="0" borderId="4" xfId="0" applyFont="1" applyFill="1" applyBorder="1" applyAlignment="1" applyProtection="1">
      <alignment horizontal="center" vertical="center" wrapText="1"/>
      <protection locked="0"/>
    </xf>
    <xf numFmtId="0" fontId="45" fillId="0" borderId="0" xfId="0" applyFont="1" applyFill="1" applyBorder="1" applyAlignment="1" applyProtection="1">
      <alignment horizontal="center" vertical="center" wrapText="1"/>
      <protection locked="0"/>
    </xf>
    <xf numFmtId="0" fontId="45" fillId="0" borderId="30" xfId="0" applyFont="1" applyFill="1" applyBorder="1" applyAlignment="1" applyProtection="1">
      <alignment horizontal="center" vertical="center" wrapText="1"/>
      <protection locked="0"/>
    </xf>
    <xf numFmtId="0" fontId="45" fillId="0" borderId="5" xfId="0" applyFont="1" applyFill="1" applyBorder="1" applyAlignment="1" applyProtection="1">
      <alignment horizontal="center" vertical="center" wrapText="1"/>
      <protection locked="0"/>
    </xf>
    <xf numFmtId="0" fontId="45" fillId="0" borderId="12" xfId="0" applyFont="1" applyFill="1" applyBorder="1" applyAlignment="1" applyProtection="1">
      <alignment horizontal="center" vertical="center" wrapText="1"/>
      <protection locked="0"/>
    </xf>
    <xf numFmtId="0" fontId="45" fillId="0" borderId="19" xfId="0" applyFont="1" applyFill="1" applyBorder="1" applyAlignment="1" applyProtection="1">
      <alignment horizontal="center" vertical="center" wrapText="1"/>
      <protection locked="0"/>
    </xf>
    <xf numFmtId="0" fontId="25" fillId="0" borderId="3" xfId="0" applyFont="1" applyBorder="1" applyAlignment="1">
      <alignment horizontal="center" vertical="center"/>
    </xf>
    <xf numFmtId="0" fontId="25" fillId="0" borderId="13" xfId="0" applyFont="1" applyBorder="1" applyAlignment="1">
      <alignment horizontal="center" vertical="center"/>
    </xf>
    <xf numFmtId="0" fontId="25" fillId="0" borderId="9" xfId="0" applyFont="1" applyBorder="1" applyAlignment="1">
      <alignment horizontal="center" vertical="center"/>
    </xf>
    <xf numFmtId="0" fontId="0" fillId="0" borderId="3" xfId="0" applyFill="1" applyBorder="1" applyAlignment="1">
      <alignment horizontal="center" vertical="center"/>
    </xf>
    <xf numFmtId="0" fontId="0" fillId="0" borderId="13" xfId="0" applyFill="1" applyBorder="1" applyAlignment="1">
      <alignment horizontal="center" vertical="center"/>
    </xf>
    <xf numFmtId="0" fontId="0" fillId="0" borderId="9" xfId="0" applyFill="1" applyBorder="1" applyAlignment="1">
      <alignment horizontal="center" vertical="center"/>
    </xf>
    <xf numFmtId="14" fontId="16" fillId="0" borderId="3" xfId="0" applyNumberFormat="1" applyFont="1" applyBorder="1" applyAlignment="1">
      <alignment horizontal="center" vertical="center"/>
    </xf>
    <xf numFmtId="14" fontId="16" fillId="0" borderId="13" xfId="0" applyNumberFormat="1" applyFont="1" applyBorder="1" applyAlignment="1">
      <alignment horizontal="center" vertical="center"/>
    </xf>
    <xf numFmtId="14" fontId="16" fillId="0" borderId="9" xfId="0" applyNumberFormat="1" applyFont="1" applyBorder="1" applyAlignment="1">
      <alignment horizontal="center" vertical="center"/>
    </xf>
    <xf numFmtId="0" fontId="17" fillId="0" borderId="3" xfId="0" applyFont="1" applyBorder="1" applyAlignment="1">
      <alignment horizontal="center" vertical="center"/>
    </xf>
    <xf numFmtId="0" fontId="17" fillId="0" borderId="13" xfId="0" applyFont="1" applyBorder="1" applyAlignment="1">
      <alignment horizontal="center" vertical="center"/>
    </xf>
    <xf numFmtId="0" fontId="26" fillId="0" borderId="3" xfId="0" applyFont="1" applyBorder="1" applyAlignment="1">
      <alignment horizontal="center" vertical="center"/>
    </xf>
    <xf numFmtId="0" fontId="26" fillId="0" borderId="13" xfId="0" applyFont="1" applyBorder="1" applyAlignment="1">
      <alignment horizontal="center" vertical="center"/>
    </xf>
    <xf numFmtId="0" fontId="26" fillId="0" borderId="9" xfId="0" applyFont="1" applyBorder="1" applyAlignment="1">
      <alignment horizontal="center" vertical="center"/>
    </xf>
    <xf numFmtId="0" fontId="0" fillId="0" borderId="2" xfId="0" applyFill="1" applyBorder="1" applyAlignment="1">
      <alignment horizontal="center" vertical="center"/>
    </xf>
    <xf numFmtId="0" fontId="17" fillId="0" borderId="9" xfId="0" applyFont="1" applyBorder="1" applyAlignment="1">
      <alignment horizontal="center" vertical="center"/>
    </xf>
    <xf numFmtId="0" fontId="48" fillId="0" borderId="0" xfId="0" applyFont="1" applyFill="1" applyBorder="1" applyAlignment="1" applyProtection="1">
      <alignment horizontal="center" vertical="center" wrapText="1"/>
      <protection locked="0"/>
    </xf>
    <xf numFmtId="14" fontId="14" fillId="0" borderId="3" xfId="0" applyNumberFormat="1" applyFont="1" applyBorder="1" applyAlignment="1">
      <alignment horizontal="center" vertical="center"/>
    </xf>
    <xf numFmtId="14" fontId="14" fillId="0" borderId="9" xfId="0" applyNumberFormat="1" applyFont="1" applyBorder="1" applyAlignment="1">
      <alignment horizontal="center" vertical="center"/>
    </xf>
    <xf numFmtId="14" fontId="40" fillId="0" borderId="0" xfId="0" applyNumberFormat="1" applyFont="1" applyBorder="1" applyAlignment="1">
      <alignment horizontal="center" vertical="center" wrapText="1"/>
    </xf>
    <xf numFmtId="0" fontId="30" fillId="0" borderId="2" xfId="0" applyFont="1" applyBorder="1" applyAlignment="1">
      <alignment horizontal="center" vertical="center"/>
    </xf>
  </cellXfs>
  <cellStyles count="1">
    <cellStyle name="Normal" xfId="0" builtinId="0"/>
  </cellStyles>
  <dxfs count="21">
    <dxf>
      <font>
        <color rgb="FFFF0000"/>
      </font>
    </dxf>
    <dxf>
      <fill>
        <patternFill>
          <bgColor rgb="FFCCFFFF"/>
        </patternFill>
      </fill>
    </dxf>
    <dxf>
      <fill>
        <patternFill>
          <bgColor rgb="FF92D050"/>
        </patternFill>
      </fill>
    </dxf>
    <dxf>
      <fill>
        <patternFill>
          <bgColor rgb="FFFFFF00"/>
        </patternFill>
      </fill>
    </dxf>
    <dxf>
      <fill>
        <patternFill>
          <bgColor theme="0" tint="-0.14996795556505021"/>
        </patternFill>
      </fill>
    </dxf>
    <dxf>
      <fill>
        <patternFill>
          <bgColor rgb="FFFFCCFF"/>
        </patternFill>
      </fill>
    </dxf>
    <dxf>
      <fill>
        <patternFill>
          <bgColor rgb="FFCCFFFF"/>
        </patternFill>
      </fill>
    </dxf>
    <dxf>
      <fill>
        <patternFill>
          <bgColor rgb="FF92D050"/>
        </patternFill>
      </fill>
    </dxf>
    <dxf>
      <font>
        <color rgb="FFFF0000"/>
      </font>
    </dxf>
    <dxf>
      <fill>
        <patternFill>
          <bgColor rgb="FFCCFFFF"/>
        </patternFill>
      </fill>
    </dxf>
    <dxf>
      <fill>
        <patternFill>
          <bgColor rgb="FF92D050"/>
        </patternFill>
      </fill>
    </dxf>
    <dxf>
      <fill>
        <patternFill>
          <bgColor rgb="FFFFFF00"/>
        </patternFill>
      </fill>
    </dxf>
    <dxf>
      <fill>
        <patternFill>
          <bgColor theme="0" tint="-0.14996795556505021"/>
        </patternFill>
      </fill>
    </dxf>
    <dxf>
      <fill>
        <patternFill>
          <bgColor rgb="FFFFCCFF"/>
        </patternFill>
      </fill>
    </dxf>
    <dxf>
      <fill>
        <patternFill>
          <bgColor rgb="FFCCFFFF"/>
        </patternFill>
      </fill>
    </dxf>
    <dxf>
      <fill>
        <patternFill>
          <bgColor rgb="FF92D050"/>
        </patternFill>
      </fill>
    </dxf>
    <dxf>
      <fill>
        <patternFill>
          <bgColor rgb="FFCCFFFF"/>
        </patternFill>
      </fill>
    </dxf>
    <dxf>
      <fill>
        <patternFill>
          <bgColor rgb="FF92D050"/>
        </patternFill>
      </fill>
    </dxf>
    <dxf>
      <fill>
        <patternFill>
          <bgColor rgb="FFFFFF00"/>
        </patternFill>
      </fill>
    </dxf>
    <dxf>
      <fill>
        <patternFill>
          <bgColor theme="0" tint="-0.14996795556505021"/>
        </patternFill>
      </fill>
    </dxf>
    <dxf>
      <fill>
        <patternFill>
          <bgColor rgb="FFFFCCFF"/>
        </patternFill>
      </fill>
    </dxf>
  </dxfs>
  <tableStyles count="0" defaultTableStyle="TableStyleMedium9" defaultPivotStyle="PivotStyleLight16"/>
  <colors>
    <mruColors>
      <color rgb="FFFFCC00"/>
      <color rgb="FF0000FF"/>
      <color rgb="FF66FFFF"/>
      <color rgb="FFFFCCFF"/>
      <color rgb="FFFFCCCC"/>
      <color rgb="FF00FF00"/>
      <color rgb="FFCCFF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plotArea>
      <c:layout/>
      <c:lineChart>
        <c:grouping val="standard"/>
        <c:ser>
          <c:idx val="0"/>
          <c:order val="0"/>
          <c:tx>
            <c:v>% Présence du Choeur</c:v>
          </c:tx>
          <c:val>
            <c:numRef>
              <c:f>'Présences, Excuses, et Tx P G'!$P$156:$CR$156</c:f>
              <c:numCache>
                <c:formatCode>0%</c:formatCode>
                <c:ptCount val="81"/>
                <c:pt idx="0">
                  <c:v>0.78409090909090906</c:v>
                </c:pt>
                <c:pt idx="1">
                  <c:v>0.76136363636363635</c:v>
                </c:pt>
                <c:pt idx="2">
                  <c:v>0.72</c:v>
                </c:pt>
                <c:pt idx="3">
                  <c:v>0.76190476190476186</c:v>
                </c:pt>
                <c:pt idx="4">
                  <c:v>0.92</c:v>
                </c:pt>
                <c:pt idx="5">
                  <c:v>0.74603174603174605</c:v>
                </c:pt>
                <c:pt idx="6">
                  <c:v>0.63636363636363635</c:v>
                </c:pt>
                <c:pt idx="7">
                  <c:v>0.68181818181818177</c:v>
                </c:pt>
                <c:pt idx="8">
                  <c:v>0.64772727272727271</c:v>
                </c:pt>
                <c:pt idx="9">
                  <c:v>0.84</c:v>
                </c:pt>
                <c:pt idx="10">
                  <c:v>0.82539682539682535</c:v>
                </c:pt>
                <c:pt idx="11">
                  <c:v>0.92</c:v>
                </c:pt>
                <c:pt idx="12">
                  <c:v>0.77777777777777779</c:v>
                </c:pt>
                <c:pt idx="13">
                  <c:v>0.88</c:v>
                </c:pt>
                <c:pt idx="14">
                  <c:v>0.79365079365079361</c:v>
                </c:pt>
                <c:pt idx="15">
                  <c:v>0.79</c:v>
                </c:pt>
                <c:pt idx="16">
                  <c:v>0.80681818181818177</c:v>
                </c:pt>
                <c:pt idx="17">
                  <c:v>0.80681818181818177</c:v>
                </c:pt>
                <c:pt idx="18">
                  <c:v>0.7</c:v>
                </c:pt>
                <c:pt idx="19">
                  <c:v>0.8</c:v>
                </c:pt>
                <c:pt idx="20">
                  <c:v>0.79365079365079361</c:v>
                </c:pt>
                <c:pt idx="21">
                  <c:v>0.73333333333333328</c:v>
                </c:pt>
                <c:pt idx="22">
                  <c:v>0.875</c:v>
                </c:pt>
                <c:pt idx="23">
                  <c:v>0.85227272727272729</c:v>
                </c:pt>
                <c:pt idx="24">
                  <c:v>0.82954545454545459</c:v>
                </c:pt>
                <c:pt idx="25">
                  <c:v>0.8</c:v>
                </c:pt>
                <c:pt idx="26">
                  <c:v>0.73015873015873012</c:v>
                </c:pt>
                <c:pt idx="27">
                  <c:v>0.57954545454545459</c:v>
                </c:pt>
                <c:pt idx="28">
                  <c:v>0.78409090909090906</c:v>
                </c:pt>
                <c:pt idx="29">
                  <c:v>0.81818181818181823</c:v>
                </c:pt>
                <c:pt idx="30">
                  <c:v>0.79545454545454541</c:v>
                </c:pt>
                <c:pt idx="31">
                  <c:v>0.96</c:v>
                </c:pt>
                <c:pt idx="32">
                  <c:v>0.7142857142857143</c:v>
                </c:pt>
                <c:pt idx="33">
                  <c:v>0.71</c:v>
                </c:pt>
                <c:pt idx="34">
                  <c:v>0.79545454545454541</c:v>
                </c:pt>
                <c:pt idx="35">
                  <c:v>0.8</c:v>
                </c:pt>
                <c:pt idx="36">
                  <c:v>0.84090909090909094</c:v>
                </c:pt>
                <c:pt idx="37">
                  <c:v>0.84</c:v>
                </c:pt>
                <c:pt idx="38">
                  <c:v>0.76</c:v>
                </c:pt>
                <c:pt idx="39">
                  <c:v>0.66666666666666663</c:v>
                </c:pt>
                <c:pt idx="40">
                  <c:v>0.92</c:v>
                </c:pt>
                <c:pt idx="41">
                  <c:v>0.73015873015873012</c:v>
                </c:pt>
                <c:pt idx="42">
                  <c:v>0.80681818181818177</c:v>
                </c:pt>
                <c:pt idx="43">
                  <c:v>0.86363636363636365</c:v>
                </c:pt>
                <c:pt idx="44">
                  <c:v>0.92045454545454541</c:v>
                </c:pt>
                <c:pt idx="45">
                  <c:v>0.86363636363636365</c:v>
                </c:pt>
                <c:pt idx="46">
                  <c:v>0.86</c:v>
                </c:pt>
                <c:pt idx="47">
                  <c:v>0.92</c:v>
                </c:pt>
                <c:pt idx="48">
                  <c:v>0.73015873015873012</c:v>
                </c:pt>
                <c:pt idx="49">
                  <c:v>0.82954545454545459</c:v>
                </c:pt>
                <c:pt idx="50">
                  <c:v>0.88</c:v>
                </c:pt>
                <c:pt idx="51">
                  <c:v>0.80952380952380953</c:v>
                </c:pt>
                <c:pt idx="52">
                  <c:v>0.81</c:v>
                </c:pt>
                <c:pt idx="53">
                  <c:v>0.81</c:v>
                </c:pt>
                <c:pt idx="54">
                  <c:v>0.86363636363636365</c:v>
                </c:pt>
                <c:pt idx="55">
                  <c:v>0.95454545454545459</c:v>
                </c:pt>
                <c:pt idx="56">
                  <c:v>0.93181818181818177</c:v>
                </c:pt>
                <c:pt idx="57">
                  <c:v>0.96</c:v>
                </c:pt>
                <c:pt idx="58">
                  <c:v>0.69841269841269837</c:v>
                </c:pt>
                <c:pt idx="59">
                  <c:v>0.7</c:v>
                </c:pt>
                <c:pt idx="60">
                  <c:v>0.7</c:v>
                </c:pt>
                <c:pt idx="61">
                  <c:v>0.92045454545454541</c:v>
                </c:pt>
                <c:pt idx="62">
                  <c:v>0.94318181818181823</c:v>
                </c:pt>
                <c:pt idx="63">
                  <c:v>0.90909090909090906</c:v>
                </c:pt>
                <c:pt idx="64">
                  <c:v>0.8</c:v>
                </c:pt>
                <c:pt idx="65">
                  <c:v>0.65079365079365081</c:v>
                </c:pt>
                <c:pt idx="66">
                  <c:v>0.81818181818181823</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numCache>
            </c:numRef>
          </c:val>
        </c:ser>
        <c:marker val="1"/>
        <c:axId val="113064960"/>
        <c:axId val="113857280"/>
      </c:lineChart>
      <c:catAx>
        <c:axId val="113064960"/>
        <c:scaling>
          <c:orientation val="minMax"/>
        </c:scaling>
        <c:axPos val="b"/>
        <c:tickLblPos val="nextTo"/>
        <c:crossAx val="113857280"/>
        <c:crosses val="autoZero"/>
        <c:lblAlgn val="ctr"/>
        <c:lblOffset val="100"/>
      </c:catAx>
      <c:valAx>
        <c:axId val="113857280"/>
        <c:scaling>
          <c:orientation val="minMax"/>
        </c:scaling>
        <c:axPos val="l"/>
        <c:majorGridlines/>
        <c:numFmt formatCode="0%" sourceLinked="1"/>
        <c:tickLblPos val="nextTo"/>
        <c:crossAx val="113064960"/>
        <c:crosses val="autoZero"/>
        <c:crossBetween val="between"/>
      </c:valAx>
    </c:plotArea>
    <c:legend>
      <c:legendPos val="r"/>
      <c:layout>
        <c:manualLayout>
          <c:xMode val="edge"/>
          <c:yMode val="edge"/>
          <c:x val="0.79550277493155819"/>
          <c:y val="0.43886031050363988"/>
          <c:w val="8.5841520767758445E-2"/>
          <c:h val="7.1080634378249893E-2"/>
        </c:manualLayout>
      </c:layout>
    </c:legend>
    <c:plotVisOnly val="1"/>
    <c:dispBlanksAs val="gap"/>
  </c:chart>
  <c:printSettings>
    <c:headerFooter/>
    <c:pageMargins b="0.75000000000000355" l="0.70000000000000062" r="0.70000000000000062" t="0.75000000000000355" header="0.30000000000000032" footer="0.30000000000000032"/>
    <c:pageSetup paperSize="9" orientation="landscape" horizontalDpi="0"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3.7641776625515669E-2"/>
          <c:y val="2.5843854015454852E-2"/>
          <c:w val="0.84455923059943494"/>
          <c:h val="0.83817889558500114"/>
        </c:manualLayout>
      </c:layout>
      <c:lineChart>
        <c:grouping val="standard"/>
        <c:ser>
          <c:idx val="0"/>
          <c:order val="0"/>
          <c:tx>
            <c:strRef>
              <c:f>'Tx P Ind'!$D$158:$I$158</c:f>
              <c:strCache>
                <c:ptCount val="1"/>
                <c:pt idx="0">
                  <c:v>T = 100%</c:v>
                </c:pt>
              </c:strCache>
            </c:strRef>
          </c:tx>
          <c:marker>
            <c:symbol val="none"/>
          </c:marker>
          <c:cat>
            <c:numRef>
              <c:f>'Tx P Ind'!$L$157:$DP$157</c:f>
              <c:numCache>
                <c:formatCode>dd/mm/yy;@</c:formatCode>
                <c:ptCount val="109"/>
                <c:pt idx="0">
                  <c:v>42988</c:v>
                </c:pt>
                <c:pt idx="1">
                  <c:v>42988</c:v>
                </c:pt>
                <c:pt idx="2">
                  <c:v>42996</c:v>
                </c:pt>
                <c:pt idx="3">
                  <c:v>42997</c:v>
                </c:pt>
                <c:pt idx="4">
                  <c:v>43003</c:v>
                </c:pt>
                <c:pt idx="5">
                  <c:v>43004</c:v>
                </c:pt>
                <c:pt idx="6">
                  <c:v>43008</c:v>
                </c:pt>
                <c:pt idx="7">
                  <c:v>43009</c:v>
                </c:pt>
                <c:pt idx="8">
                  <c:v>43009</c:v>
                </c:pt>
                <c:pt idx="9">
                  <c:v>43017</c:v>
                </c:pt>
                <c:pt idx="10">
                  <c:v>43018</c:v>
                </c:pt>
                <c:pt idx="11">
                  <c:v>43024</c:v>
                </c:pt>
                <c:pt idx="12">
                  <c:v>43025</c:v>
                </c:pt>
                <c:pt idx="13">
                  <c:v>43045</c:v>
                </c:pt>
                <c:pt idx="14">
                  <c:v>43046</c:v>
                </c:pt>
                <c:pt idx="15">
                  <c:v>43050</c:v>
                </c:pt>
                <c:pt idx="16">
                  <c:v>43050</c:v>
                </c:pt>
                <c:pt idx="17">
                  <c:v>43051</c:v>
                </c:pt>
                <c:pt idx="18">
                  <c:v>43060</c:v>
                </c:pt>
                <c:pt idx="19">
                  <c:v>43066</c:v>
                </c:pt>
                <c:pt idx="20">
                  <c:v>43067</c:v>
                </c:pt>
                <c:pt idx="21">
                  <c:v>43071</c:v>
                </c:pt>
                <c:pt idx="22">
                  <c:v>43071</c:v>
                </c:pt>
                <c:pt idx="23">
                  <c:v>43072</c:v>
                </c:pt>
                <c:pt idx="24">
                  <c:v>43072</c:v>
                </c:pt>
                <c:pt idx="25">
                  <c:v>43080</c:v>
                </c:pt>
                <c:pt idx="26">
                  <c:v>43081</c:v>
                </c:pt>
                <c:pt idx="27">
                  <c:v>43088</c:v>
                </c:pt>
                <c:pt idx="28">
                  <c:v>43106</c:v>
                </c:pt>
                <c:pt idx="29">
                  <c:v>43107</c:v>
                </c:pt>
                <c:pt idx="30">
                  <c:v>43107</c:v>
                </c:pt>
                <c:pt idx="31">
                  <c:v>43115</c:v>
                </c:pt>
                <c:pt idx="32">
                  <c:v>43116</c:v>
                </c:pt>
                <c:pt idx="33">
                  <c:v>43123</c:v>
                </c:pt>
                <c:pt idx="34">
                  <c:v>43126</c:v>
                </c:pt>
                <c:pt idx="35">
                  <c:v>43127</c:v>
                </c:pt>
                <c:pt idx="36">
                  <c:v>43127</c:v>
                </c:pt>
                <c:pt idx="37">
                  <c:v>43128</c:v>
                </c:pt>
                <c:pt idx="38">
                  <c:v>43136</c:v>
                </c:pt>
                <c:pt idx="39">
                  <c:v>43137</c:v>
                </c:pt>
                <c:pt idx="40">
                  <c:v>43157</c:v>
                </c:pt>
                <c:pt idx="41">
                  <c:v>43158</c:v>
                </c:pt>
                <c:pt idx="42">
                  <c:v>43162</c:v>
                </c:pt>
                <c:pt idx="43">
                  <c:v>43162</c:v>
                </c:pt>
                <c:pt idx="44">
                  <c:v>43163</c:v>
                </c:pt>
                <c:pt idx="45">
                  <c:v>43163</c:v>
                </c:pt>
                <c:pt idx="46">
                  <c:v>43165</c:v>
                </c:pt>
                <c:pt idx="47">
                  <c:v>43171</c:v>
                </c:pt>
                <c:pt idx="48">
                  <c:v>43172</c:v>
                </c:pt>
                <c:pt idx="49">
                  <c:v>43179</c:v>
                </c:pt>
                <c:pt idx="50">
                  <c:v>43185</c:v>
                </c:pt>
                <c:pt idx="51">
                  <c:v>43186</c:v>
                </c:pt>
                <c:pt idx="52">
                  <c:v>43193</c:v>
                </c:pt>
                <c:pt idx="53">
                  <c:v>43197</c:v>
                </c:pt>
                <c:pt idx="54">
                  <c:v>43197</c:v>
                </c:pt>
                <c:pt idx="55">
                  <c:v>43198</c:v>
                </c:pt>
                <c:pt idx="56">
                  <c:v>43198</c:v>
                </c:pt>
                <c:pt idx="57">
                  <c:v>43213</c:v>
                </c:pt>
                <c:pt idx="58">
                  <c:v>43214</c:v>
                </c:pt>
                <c:pt idx="59">
                  <c:v>43221</c:v>
                </c:pt>
                <c:pt idx="60">
                  <c:v>43225</c:v>
                </c:pt>
                <c:pt idx="61">
                  <c:v>43225</c:v>
                </c:pt>
                <c:pt idx="62">
                  <c:v>43226</c:v>
                </c:pt>
                <c:pt idx="63">
                  <c:v>43226</c:v>
                </c:pt>
                <c:pt idx="64">
                  <c:v>43234</c:v>
                </c:pt>
                <c:pt idx="65">
                  <c:v>43235</c:v>
                </c:pt>
                <c:pt idx="66">
                  <c:v>43242</c:v>
                </c:pt>
                <c:pt idx="67">
                  <c:v>43243</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numCache>
            </c:numRef>
          </c:cat>
          <c:val>
            <c:numRef>
              <c:f>'Tx P Ind'!$L$158:$DP$158</c:f>
              <c:numCache>
                <c:formatCode>General</c:formatCode>
                <c:ptCount val="109"/>
                <c:pt idx="0">
                  <c:v>70</c:v>
                </c:pt>
                <c:pt idx="1">
                  <c:v>66</c:v>
                </c:pt>
                <c:pt idx="2">
                  <c:v>63</c:v>
                </c:pt>
                <c:pt idx="3">
                  <c:v>51</c:v>
                </c:pt>
                <c:pt idx="4">
                  <c:v>50</c:v>
                </c:pt>
                <c:pt idx="5">
                  <c:v>44</c:v>
                </c:pt>
                <c:pt idx="6">
                  <c:v>33</c:v>
                </c:pt>
                <c:pt idx="7">
                  <c:v>31</c:v>
                </c:pt>
                <c:pt idx="8">
                  <c:v>29</c:v>
                </c:pt>
                <c:pt idx="9">
                  <c:v>26</c:v>
                </c:pt>
                <c:pt idx="10">
                  <c:v>26</c:v>
                </c:pt>
                <c:pt idx="11">
                  <c:v>26</c:v>
                </c:pt>
                <c:pt idx="12">
                  <c:v>26</c:v>
                </c:pt>
                <c:pt idx="13">
                  <c:v>26</c:v>
                </c:pt>
                <c:pt idx="14">
                  <c:v>25</c:v>
                </c:pt>
                <c:pt idx="15">
                  <c:v>25</c:v>
                </c:pt>
                <c:pt idx="16">
                  <c:v>25</c:v>
                </c:pt>
                <c:pt idx="17">
                  <c:v>24</c:v>
                </c:pt>
                <c:pt idx="18">
                  <c:v>22</c:v>
                </c:pt>
                <c:pt idx="19">
                  <c:v>22</c:v>
                </c:pt>
                <c:pt idx="20">
                  <c:v>22</c:v>
                </c:pt>
                <c:pt idx="21">
                  <c:v>22</c:v>
                </c:pt>
                <c:pt idx="22">
                  <c:v>22</c:v>
                </c:pt>
                <c:pt idx="23">
                  <c:v>21</c:v>
                </c:pt>
                <c:pt idx="24">
                  <c:v>21</c:v>
                </c:pt>
                <c:pt idx="25">
                  <c:v>20</c:v>
                </c:pt>
                <c:pt idx="26">
                  <c:v>18</c:v>
                </c:pt>
                <c:pt idx="27">
                  <c:v>12</c:v>
                </c:pt>
                <c:pt idx="28">
                  <c:v>10</c:v>
                </c:pt>
                <c:pt idx="29">
                  <c:v>10</c:v>
                </c:pt>
                <c:pt idx="30">
                  <c:v>10</c:v>
                </c:pt>
                <c:pt idx="31">
                  <c:v>10</c:v>
                </c:pt>
                <c:pt idx="32">
                  <c:v>10</c:v>
                </c:pt>
                <c:pt idx="33">
                  <c:v>10</c:v>
                </c:pt>
                <c:pt idx="34">
                  <c:v>9</c:v>
                </c:pt>
                <c:pt idx="35">
                  <c:v>9</c:v>
                </c:pt>
                <c:pt idx="36">
                  <c:v>8</c:v>
                </c:pt>
                <c:pt idx="37">
                  <c:v>7</c:v>
                </c:pt>
                <c:pt idx="38">
                  <c:v>7</c:v>
                </c:pt>
                <c:pt idx="39">
                  <c:v>4</c:v>
                </c:pt>
                <c:pt idx="40">
                  <c:v>4</c:v>
                </c:pt>
                <c:pt idx="41">
                  <c:v>4</c:v>
                </c:pt>
                <c:pt idx="42">
                  <c:v>4</c:v>
                </c:pt>
                <c:pt idx="43">
                  <c:v>3</c:v>
                </c:pt>
                <c:pt idx="44">
                  <c:v>3</c:v>
                </c:pt>
                <c:pt idx="45">
                  <c:v>3</c:v>
                </c:pt>
                <c:pt idx="46">
                  <c:v>3</c:v>
                </c:pt>
                <c:pt idx="47">
                  <c:v>3</c:v>
                </c:pt>
                <c:pt idx="48">
                  <c:v>3</c:v>
                </c:pt>
                <c:pt idx="49">
                  <c:v>3</c:v>
                </c:pt>
                <c:pt idx="50">
                  <c:v>3</c:v>
                </c:pt>
                <c:pt idx="51">
                  <c:v>3</c:v>
                </c:pt>
                <c:pt idx="52">
                  <c:v>3</c:v>
                </c:pt>
                <c:pt idx="53">
                  <c:v>3</c:v>
                </c:pt>
                <c:pt idx="54">
                  <c:v>3</c:v>
                </c:pt>
                <c:pt idx="55">
                  <c:v>3</c:v>
                </c:pt>
                <c:pt idx="56">
                  <c:v>3</c:v>
                </c:pt>
                <c:pt idx="57">
                  <c:v>3</c:v>
                </c:pt>
                <c:pt idx="58">
                  <c:v>3</c:v>
                </c:pt>
                <c:pt idx="59">
                  <c:v>3</c:v>
                </c:pt>
                <c:pt idx="60">
                  <c:v>3</c:v>
                </c:pt>
                <c:pt idx="61">
                  <c:v>3</c:v>
                </c:pt>
                <c:pt idx="62">
                  <c:v>3</c:v>
                </c:pt>
                <c:pt idx="63">
                  <c:v>3</c:v>
                </c:pt>
                <c:pt idx="64">
                  <c:v>3</c:v>
                </c:pt>
                <c:pt idx="65">
                  <c:v>3</c:v>
                </c:pt>
              </c:numCache>
            </c:numRef>
          </c:val>
        </c:ser>
        <c:ser>
          <c:idx val="1"/>
          <c:order val="1"/>
          <c:tx>
            <c:strRef>
              <c:f>'Tx P Ind'!$D$159:$K$159</c:f>
              <c:strCache>
                <c:ptCount val="1"/>
                <c:pt idx="0">
                  <c:v>100&gt;T&gt;=75%</c:v>
                </c:pt>
              </c:strCache>
            </c:strRef>
          </c:tx>
          <c:marker>
            <c:symbol val="none"/>
          </c:marker>
          <c:cat>
            <c:numRef>
              <c:f>'Tx P Ind'!$L$157:$DP$157</c:f>
              <c:numCache>
                <c:formatCode>dd/mm/yy;@</c:formatCode>
                <c:ptCount val="109"/>
                <c:pt idx="0">
                  <c:v>42988</c:v>
                </c:pt>
                <c:pt idx="1">
                  <c:v>42988</c:v>
                </c:pt>
                <c:pt idx="2">
                  <c:v>42996</c:v>
                </c:pt>
                <c:pt idx="3">
                  <c:v>42997</c:v>
                </c:pt>
                <c:pt idx="4">
                  <c:v>43003</c:v>
                </c:pt>
                <c:pt idx="5">
                  <c:v>43004</c:v>
                </c:pt>
                <c:pt idx="6">
                  <c:v>43008</c:v>
                </c:pt>
                <c:pt idx="7">
                  <c:v>43009</c:v>
                </c:pt>
                <c:pt idx="8">
                  <c:v>43009</c:v>
                </c:pt>
                <c:pt idx="9">
                  <c:v>43017</c:v>
                </c:pt>
                <c:pt idx="10">
                  <c:v>43018</c:v>
                </c:pt>
                <c:pt idx="11">
                  <c:v>43024</c:v>
                </c:pt>
                <c:pt idx="12">
                  <c:v>43025</c:v>
                </c:pt>
                <c:pt idx="13">
                  <c:v>43045</c:v>
                </c:pt>
                <c:pt idx="14">
                  <c:v>43046</c:v>
                </c:pt>
                <c:pt idx="15">
                  <c:v>43050</c:v>
                </c:pt>
                <c:pt idx="16">
                  <c:v>43050</c:v>
                </c:pt>
                <c:pt idx="17">
                  <c:v>43051</c:v>
                </c:pt>
                <c:pt idx="18">
                  <c:v>43060</c:v>
                </c:pt>
                <c:pt idx="19">
                  <c:v>43066</c:v>
                </c:pt>
                <c:pt idx="20">
                  <c:v>43067</c:v>
                </c:pt>
                <c:pt idx="21">
                  <c:v>43071</c:v>
                </c:pt>
                <c:pt idx="22">
                  <c:v>43071</c:v>
                </c:pt>
                <c:pt idx="23">
                  <c:v>43072</c:v>
                </c:pt>
                <c:pt idx="24">
                  <c:v>43072</c:v>
                </c:pt>
                <c:pt idx="25">
                  <c:v>43080</c:v>
                </c:pt>
                <c:pt idx="26">
                  <c:v>43081</c:v>
                </c:pt>
                <c:pt idx="27">
                  <c:v>43088</c:v>
                </c:pt>
                <c:pt idx="28">
                  <c:v>43106</c:v>
                </c:pt>
                <c:pt idx="29">
                  <c:v>43107</c:v>
                </c:pt>
                <c:pt idx="30">
                  <c:v>43107</c:v>
                </c:pt>
                <c:pt idx="31">
                  <c:v>43115</c:v>
                </c:pt>
                <c:pt idx="32">
                  <c:v>43116</c:v>
                </c:pt>
                <c:pt idx="33">
                  <c:v>43123</c:v>
                </c:pt>
                <c:pt idx="34">
                  <c:v>43126</c:v>
                </c:pt>
                <c:pt idx="35">
                  <c:v>43127</c:v>
                </c:pt>
                <c:pt idx="36">
                  <c:v>43127</c:v>
                </c:pt>
                <c:pt idx="37">
                  <c:v>43128</c:v>
                </c:pt>
                <c:pt idx="38">
                  <c:v>43136</c:v>
                </c:pt>
                <c:pt idx="39">
                  <c:v>43137</c:v>
                </c:pt>
                <c:pt idx="40">
                  <c:v>43157</c:v>
                </c:pt>
                <c:pt idx="41">
                  <c:v>43158</c:v>
                </c:pt>
                <c:pt idx="42">
                  <c:v>43162</c:v>
                </c:pt>
                <c:pt idx="43">
                  <c:v>43162</c:v>
                </c:pt>
                <c:pt idx="44">
                  <c:v>43163</c:v>
                </c:pt>
                <c:pt idx="45">
                  <c:v>43163</c:v>
                </c:pt>
                <c:pt idx="46">
                  <c:v>43165</c:v>
                </c:pt>
                <c:pt idx="47">
                  <c:v>43171</c:v>
                </c:pt>
                <c:pt idx="48">
                  <c:v>43172</c:v>
                </c:pt>
                <c:pt idx="49">
                  <c:v>43179</c:v>
                </c:pt>
                <c:pt idx="50">
                  <c:v>43185</c:v>
                </c:pt>
                <c:pt idx="51">
                  <c:v>43186</c:v>
                </c:pt>
                <c:pt idx="52">
                  <c:v>43193</c:v>
                </c:pt>
                <c:pt idx="53">
                  <c:v>43197</c:v>
                </c:pt>
                <c:pt idx="54">
                  <c:v>43197</c:v>
                </c:pt>
                <c:pt idx="55">
                  <c:v>43198</c:v>
                </c:pt>
                <c:pt idx="56">
                  <c:v>43198</c:v>
                </c:pt>
                <c:pt idx="57">
                  <c:v>43213</c:v>
                </c:pt>
                <c:pt idx="58">
                  <c:v>43214</c:v>
                </c:pt>
                <c:pt idx="59">
                  <c:v>43221</c:v>
                </c:pt>
                <c:pt idx="60">
                  <c:v>43225</c:v>
                </c:pt>
                <c:pt idx="61">
                  <c:v>43225</c:v>
                </c:pt>
                <c:pt idx="62">
                  <c:v>43226</c:v>
                </c:pt>
                <c:pt idx="63">
                  <c:v>43226</c:v>
                </c:pt>
                <c:pt idx="64">
                  <c:v>43234</c:v>
                </c:pt>
                <c:pt idx="65">
                  <c:v>43235</c:v>
                </c:pt>
                <c:pt idx="66">
                  <c:v>43242</c:v>
                </c:pt>
                <c:pt idx="67">
                  <c:v>43243</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numCache>
            </c:numRef>
          </c:cat>
          <c:val>
            <c:numRef>
              <c:f>'Tx P Ind'!$L$159:$DP$159</c:f>
              <c:numCache>
                <c:formatCode>General</c:formatCode>
                <c:ptCount val="109"/>
                <c:pt idx="4">
                  <c:v>5</c:v>
                </c:pt>
                <c:pt idx="5">
                  <c:v>20</c:v>
                </c:pt>
                <c:pt idx="6">
                  <c:v>24</c:v>
                </c:pt>
                <c:pt idx="7">
                  <c:v>19</c:v>
                </c:pt>
                <c:pt idx="8">
                  <c:v>20</c:v>
                </c:pt>
                <c:pt idx="9">
                  <c:v>27</c:v>
                </c:pt>
                <c:pt idx="10">
                  <c:v>30</c:v>
                </c:pt>
                <c:pt idx="11">
                  <c:v>30</c:v>
                </c:pt>
                <c:pt idx="12">
                  <c:v>30</c:v>
                </c:pt>
                <c:pt idx="13">
                  <c:v>30</c:v>
                </c:pt>
                <c:pt idx="14">
                  <c:v>28</c:v>
                </c:pt>
                <c:pt idx="15">
                  <c:v>28</c:v>
                </c:pt>
                <c:pt idx="16">
                  <c:v>26</c:v>
                </c:pt>
                <c:pt idx="17">
                  <c:v>37</c:v>
                </c:pt>
                <c:pt idx="18">
                  <c:v>38</c:v>
                </c:pt>
                <c:pt idx="19">
                  <c:v>37</c:v>
                </c:pt>
                <c:pt idx="20">
                  <c:v>35</c:v>
                </c:pt>
                <c:pt idx="21">
                  <c:v>34</c:v>
                </c:pt>
                <c:pt idx="22">
                  <c:v>37</c:v>
                </c:pt>
                <c:pt idx="23">
                  <c:v>34</c:v>
                </c:pt>
                <c:pt idx="24">
                  <c:v>37</c:v>
                </c:pt>
                <c:pt idx="25">
                  <c:v>38</c:v>
                </c:pt>
                <c:pt idx="26">
                  <c:v>38</c:v>
                </c:pt>
                <c:pt idx="27">
                  <c:v>44</c:v>
                </c:pt>
                <c:pt idx="28">
                  <c:v>45</c:v>
                </c:pt>
                <c:pt idx="29">
                  <c:v>45</c:v>
                </c:pt>
                <c:pt idx="30">
                  <c:v>45</c:v>
                </c:pt>
                <c:pt idx="31">
                  <c:v>45</c:v>
                </c:pt>
                <c:pt idx="32">
                  <c:v>45</c:v>
                </c:pt>
                <c:pt idx="33">
                  <c:v>45</c:v>
                </c:pt>
                <c:pt idx="34">
                  <c:v>46</c:v>
                </c:pt>
                <c:pt idx="35">
                  <c:v>46</c:v>
                </c:pt>
                <c:pt idx="36">
                  <c:v>49</c:v>
                </c:pt>
                <c:pt idx="37">
                  <c:v>50</c:v>
                </c:pt>
                <c:pt idx="38">
                  <c:v>50</c:v>
                </c:pt>
                <c:pt idx="39">
                  <c:v>52</c:v>
                </c:pt>
                <c:pt idx="40">
                  <c:v>52</c:v>
                </c:pt>
                <c:pt idx="41">
                  <c:v>53</c:v>
                </c:pt>
                <c:pt idx="42">
                  <c:v>53</c:v>
                </c:pt>
                <c:pt idx="43">
                  <c:v>55</c:v>
                </c:pt>
                <c:pt idx="44">
                  <c:v>55</c:v>
                </c:pt>
                <c:pt idx="45">
                  <c:v>55</c:v>
                </c:pt>
                <c:pt idx="46">
                  <c:v>55</c:v>
                </c:pt>
                <c:pt idx="47">
                  <c:v>55</c:v>
                </c:pt>
                <c:pt idx="48">
                  <c:v>54</c:v>
                </c:pt>
                <c:pt idx="49">
                  <c:v>58</c:v>
                </c:pt>
                <c:pt idx="50">
                  <c:v>58</c:v>
                </c:pt>
                <c:pt idx="51">
                  <c:v>58</c:v>
                </c:pt>
                <c:pt idx="52">
                  <c:v>58</c:v>
                </c:pt>
                <c:pt idx="53">
                  <c:v>58</c:v>
                </c:pt>
                <c:pt idx="54">
                  <c:v>57</c:v>
                </c:pt>
                <c:pt idx="55">
                  <c:v>57</c:v>
                </c:pt>
                <c:pt idx="56">
                  <c:v>59</c:v>
                </c:pt>
                <c:pt idx="57">
                  <c:v>59</c:v>
                </c:pt>
                <c:pt idx="58">
                  <c:v>59</c:v>
                </c:pt>
                <c:pt idx="59">
                  <c:v>59</c:v>
                </c:pt>
                <c:pt idx="60">
                  <c:v>59</c:v>
                </c:pt>
                <c:pt idx="61">
                  <c:v>58</c:v>
                </c:pt>
                <c:pt idx="62">
                  <c:v>58</c:v>
                </c:pt>
                <c:pt idx="63">
                  <c:v>63</c:v>
                </c:pt>
                <c:pt idx="64">
                  <c:v>63</c:v>
                </c:pt>
                <c:pt idx="65">
                  <c:v>60</c:v>
                </c:pt>
              </c:numCache>
            </c:numRef>
          </c:val>
        </c:ser>
        <c:ser>
          <c:idx val="2"/>
          <c:order val="2"/>
          <c:tx>
            <c:strRef>
              <c:f>'Tx P Ind'!$D$161:$K$161</c:f>
              <c:strCache>
                <c:ptCount val="1"/>
                <c:pt idx="0">
                  <c:v>T &lt;75%</c:v>
                </c:pt>
              </c:strCache>
            </c:strRef>
          </c:tx>
          <c:marker>
            <c:symbol val="none"/>
          </c:marker>
          <c:cat>
            <c:numRef>
              <c:f>'Tx P Ind'!$L$157:$DP$157</c:f>
              <c:numCache>
                <c:formatCode>dd/mm/yy;@</c:formatCode>
                <c:ptCount val="109"/>
                <c:pt idx="0">
                  <c:v>42988</c:v>
                </c:pt>
                <c:pt idx="1">
                  <c:v>42988</c:v>
                </c:pt>
                <c:pt idx="2">
                  <c:v>42996</c:v>
                </c:pt>
                <c:pt idx="3">
                  <c:v>42997</c:v>
                </c:pt>
                <c:pt idx="4">
                  <c:v>43003</c:v>
                </c:pt>
                <c:pt idx="5">
                  <c:v>43004</c:v>
                </c:pt>
                <c:pt idx="6">
                  <c:v>43008</c:v>
                </c:pt>
                <c:pt idx="7">
                  <c:v>43009</c:v>
                </c:pt>
                <c:pt idx="8">
                  <c:v>43009</c:v>
                </c:pt>
                <c:pt idx="9">
                  <c:v>43017</c:v>
                </c:pt>
                <c:pt idx="10">
                  <c:v>43018</c:v>
                </c:pt>
                <c:pt idx="11">
                  <c:v>43024</c:v>
                </c:pt>
                <c:pt idx="12">
                  <c:v>43025</c:v>
                </c:pt>
                <c:pt idx="13">
                  <c:v>43045</c:v>
                </c:pt>
                <c:pt idx="14">
                  <c:v>43046</c:v>
                </c:pt>
                <c:pt idx="15">
                  <c:v>43050</c:v>
                </c:pt>
                <c:pt idx="16">
                  <c:v>43050</c:v>
                </c:pt>
                <c:pt idx="17">
                  <c:v>43051</c:v>
                </c:pt>
                <c:pt idx="18">
                  <c:v>43060</c:v>
                </c:pt>
                <c:pt idx="19">
                  <c:v>43066</c:v>
                </c:pt>
                <c:pt idx="20">
                  <c:v>43067</c:v>
                </c:pt>
                <c:pt idx="21">
                  <c:v>43071</c:v>
                </c:pt>
                <c:pt idx="22">
                  <c:v>43071</c:v>
                </c:pt>
                <c:pt idx="23">
                  <c:v>43072</c:v>
                </c:pt>
                <c:pt idx="24">
                  <c:v>43072</c:v>
                </c:pt>
                <c:pt idx="25">
                  <c:v>43080</c:v>
                </c:pt>
                <c:pt idx="26">
                  <c:v>43081</c:v>
                </c:pt>
                <c:pt idx="27">
                  <c:v>43088</c:v>
                </c:pt>
                <c:pt idx="28">
                  <c:v>43106</c:v>
                </c:pt>
                <c:pt idx="29">
                  <c:v>43107</c:v>
                </c:pt>
                <c:pt idx="30">
                  <c:v>43107</c:v>
                </c:pt>
                <c:pt idx="31">
                  <c:v>43115</c:v>
                </c:pt>
                <c:pt idx="32">
                  <c:v>43116</c:v>
                </c:pt>
                <c:pt idx="33">
                  <c:v>43123</c:v>
                </c:pt>
                <c:pt idx="34">
                  <c:v>43126</c:v>
                </c:pt>
                <c:pt idx="35">
                  <c:v>43127</c:v>
                </c:pt>
                <c:pt idx="36">
                  <c:v>43127</c:v>
                </c:pt>
                <c:pt idx="37">
                  <c:v>43128</c:v>
                </c:pt>
                <c:pt idx="38">
                  <c:v>43136</c:v>
                </c:pt>
                <c:pt idx="39">
                  <c:v>43137</c:v>
                </c:pt>
                <c:pt idx="40">
                  <c:v>43157</c:v>
                </c:pt>
                <c:pt idx="41">
                  <c:v>43158</c:v>
                </c:pt>
                <c:pt idx="42">
                  <c:v>43162</c:v>
                </c:pt>
                <c:pt idx="43">
                  <c:v>43162</c:v>
                </c:pt>
                <c:pt idx="44">
                  <c:v>43163</c:v>
                </c:pt>
                <c:pt idx="45">
                  <c:v>43163</c:v>
                </c:pt>
                <c:pt idx="46">
                  <c:v>43165</c:v>
                </c:pt>
                <c:pt idx="47">
                  <c:v>43171</c:v>
                </c:pt>
                <c:pt idx="48">
                  <c:v>43172</c:v>
                </c:pt>
                <c:pt idx="49">
                  <c:v>43179</c:v>
                </c:pt>
                <c:pt idx="50">
                  <c:v>43185</c:v>
                </c:pt>
                <c:pt idx="51">
                  <c:v>43186</c:v>
                </c:pt>
                <c:pt idx="52">
                  <c:v>43193</c:v>
                </c:pt>
                <c:pt idx="53">
                  <c:v>43197</c:v>
                </c:pt>
                <c:pt idx="54">
                  <c:v>43197</c:v>
                </c:pt>
                <c:pt idx="55">
                  <c:v>43198</c:v>
                </c:pt>
                <c:pt idx="56">
                  <c:v>43198</c:v>
                </c:pt>
                <c:pt idx="57">
                  <c:v>43213</c:v>
                </c:pt>
                <c:pt idx="58">
                  <c:v>43214</c:v>
                </c:pt>
                <c:pt idx="59">
                  <c:v>43221</c:v>
                </c:pt>
                <c:pt idx="60">
                  <c:v>43225</c:v>
                </c:pt>
                <c:pt idx="61">
                  <c:v>43225</c:v>
                </c:pt>
                <c:pt idx="62">
                  <c:v>43226</c:v>
                </c:pt>
                <c:pt idx="63">
                  <c:v>43226</c:v>
                </c:pt>
                <c:pt idx="64">
                  <c:v>43234</c:v>
                </c:pt>
                <c:pt idx="65">
                  <c:v>43235</c:v>
                </c:pt>
                <c:pt idx="66">
                  <c:v>43242</c:v>
                </c:pt>
                <c:pt idx="67">
                  <c:v>43243</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numCache>
            </c:numRef>
          </c:cat>
          <c:val>
            <c:numRef>
              <c:f>'Tx P Ind'!$L$161:$DP$161</c:f>
              <c:numCache>
                <c:formatCode>General</c:formatCode>
                <c:ptCount val="109"/>
                <c:pt idx="0">
                  <c:v>20</c:v>
                </c:pt>
                <c:pt idx="1">
                  <c:v>24</c:v>
                </c:pt>
                <c:pt idx="2">
                  <c:v>27</c:v>
                </c:pt>
                <c:pt idx="3">
                  <c:v>39</c:v>
                </c:pt>
                <c:pt idx="4">
                  <c:v>35</c:v>
                </c:pt>
                <c:pt idx="5">
                  <c:v>26</c:v>
                </c:pt>
                <c:pt idx="6">
                  <c:v>33</c:v>
                </c:pt>
                <c:pt idx="7">
                  <c:v>40</c:v>
                </c:pt>
                <c:pt idx="8">
                  <c:v>41</c:v>
                </c:pt>
                <c:pt idx="9">
                  <c:v>37</c:v>
                </c:pt>
                <c:pt idx="10">
                  <c:v>34</c:v>
                </c:pt>
                <c:pt idx="11">
                  <c:v>34</c:v>
                </c:pt>
                <c:pt idx="12">
                  <c:v>34</c:v>
                </c:pt>
                <c:pt idx="13">
                  <c:v>32</c:v>
                </c:pt>
                <c:pt idx="14">
                  <c:v>35</c:v>
                </c:pt>
                <c:pt idx="15">
                  <c:v>35</c:v>
                </c:pt>
                <c:pt idx="16">
                  <c:v>37</c:v>
                </c:pt>
                <c:pt idx="17">
                  <c:v>27</c:v>
                </c:pt>
                <c:pt idx="18">
                  <c:v>28</c:v>
                </c:pt>
                <c:pt idx="19">
                  <c:v>29</c:v>
                </c:pt>
                <c:pt idx="20">
                  <c:v>31</c:v>
                </c:pt>
                <c:pt idx="21">
                  <c:v>33</c:v>
                </c:pt>
                <c:pt idx="22">
                  <c:v>30</c:v>
                </c:pt>
                <c:pt idx="23">
                  <c:v>34</c:v>
                </c:pt>
                <c:pt idx="24">
                  <c:v>31</c:v>
                </c:pt>
                <c:pt idx="25">
                  <c:v>31</c:v>
                </c:pt>
                <c:pt idx="26">
                  <c:v>33</c:v>
                </c:pt>
                <c:pt idx="27">
                  <c:v>33</c:v>
                </c:pt>
                <c:pt idx="28">
                  <c:v>34</c:v>
                </c:pt>
                <c:pt idx="29">
                  <c:v>34</c:v>
                </c:pt>
                <c:pt idx="30">
                  <c:v>34</c:v>
                </c:pt>
                <c:pt idx="31">
                  <c:v>33</c:v>
                </c:pt>
                <c:pt idx="32">
                  <c:v>33</c:v>
                </c:pt>
                <c:pt idx="33">
                  <c:v>33</c:v>
                </c:pt>
                <c:pt idx="34">
                  <c:v>33</c:v>
                </c:pt>
                <c:pt idx="35">
                  <c:v>33</c:v>
                </c:pt>
                <c:pt idx="36">
                  <c:v>31</c:v>
                </c:pt>
                <c:pt idx="37">
                  <c:v>31</c:v>
                </c:pt>
                <c:pt idx="38">
                  <c:v>31</c:v>
                </c:pt>
                <c:pt idx="39">
                  <c:v>32</c:v>
                </c:pt>
                <c:pt idx="40">
                  <c:v>32</c:v>
                </c:pt>
                <c:pt idx="41">
                  <c:v>31</c:v>
                </c:pt>
                <c:pt idx="42">
                  <c:v>31</c:v>
                </c:pt>
                <c:pt idx="43">
                  <c:v>30</c:v>
                </c:pt>
                <c:pt idx="44">
                  <c:v>30</c:v>
                </c:pt>
                <c:pt idx="45">
                  <c:v>30</c:v>
                </c:pt>
                <c:pt idx="46">
                  <c:v>30</c:v>
                </c:pt>
                <c:pt idx="47">
                  <c:v>30</c:v>
                </c:pt>
                <c:pt idx="48">
                  <c:v>31</c:v>
                </c:pt>
                <c:pt idx="49">
                  <c:v>27</c:v>
                </c:pt>
                <c:pt idx="50">
                  <c:v>27</c:v>
                </c:pt>
                <c:pt idx="51">
                  <c:v>27</c:v>
                </c:pt>
                <c:pt idx="52">
                  <c:v>27</c:v>
                </c:pt>
                <c:pt idx="53">
                  <c:v>27</c:v>
                </c:pt>
                <c:pt idx="54">
                  <c:v>28</c:v>
                </c:pt>
                <c:pt idx="55">
                  <c:v>28</c:v>
                </c:pt>
                <c:pt idx="56">
                  <c:v>26</c:v>
                </c:pt>
                <c:pt idx="57">
                  <c:v>26</c:v>
                </c:pt>
                <c:pt idx="58">
                  <c:v>26</c:v>
                </c:pt>
                <c:pt idx="59">
                  <c:v>26</c:v>
                </c:pt>
                <c:pt idx="60">
                  <c:v>26</c:v>
                </c:pt>
                <c:pt idx="61">
                  <c:v>27</c:v>
                </c:pt>
                <c:pt idx="62">
                  <c:v>27</c:v>
                </c:pt>
                <c:pt idx="63">
                  <c:v>22</c:v>
                </c:pt>
                <c:pt idx="64">
                  <c:v>22</c:v>
                </c:pt>
                <c:pt idx="65">
                  <c:v>25</c:v>
                </c:pt>
              </c:numCache>
            </c:numRef>
          </c:val>
        </c:ser>
        <c:marker val="1"/>
        <c:axId val="92846720"/>
        <c:axId val="92852608"/>
      </c:lineChart>
      <c:catAx>
        <c:axId val="92846720"/>
        <c:scaling>
          <c:orientation val="minMax"/>
        </c:scaling>
        <c:axPos val="b"/>
        <c:numFmt formatCode="dd/mm/yy;@" sourceLinked="1"/>
        <c:tickLblPos val="nextTo"/>
        <c:crossAx val="92852608"/>
        <c:crosses val="autoZero"/>
        <c:auto val="1"/>
        <c:lblAlgn val="ctr"/>
        <c:lblOffset val="100"/>
      </c:catAx>
      <c:valAx>
        <c:axId val="92852608"/>
        <c:scaling>
          <c:orientation val="minMax"/>
        </c:scaling>
        <c:axPos val="l"/>
        <c:majorGridlines/>
        <c:numFmt formatCode="General" sourceLinked="1"/>
        <c:tickLblPos val="nextTo"/>
        <c:crossAx val="92846720"/>
        <c:crosses val="autoZero"/>
        <c:crossBetween val="between"/>
      </c:valAx>
    </c:plotArea>
    <c:legend>
      <c:legendPos val="r"/>
    </c:legend>
    <c:plotVisOnly val="1"/>
    <c:dispBlanksAs val="gap"/>
  </c:chart>
  <c:printSettings>
    <c:headerFooter/>
    <c:pageMargins b="0.75000000000001465" l="0.70000000000000062" r="0.70000000000000062" t="0.75000000000001465" header="0.30000000000000032" footer="0.30000000000000032"/>
    <c:pageSetup paperSize="9" orientation="landscape" horizontalDpi="0" verticalDpi="0"/>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15</xdr:col>
      <xdr:colOff>228600</xdr:colOff>
      <xdr:row>160</xdr:row>
      <xdr:rowOff>160020</xdr:rowOff>
    </xdr:from>
    <xdr:to>
      <xdr:col>62</xdr:col>
      <xdr:colOff>220980</xdr:colOff>
      <xdr:row>176</xdr:row>
      <xdr:rowOff>53340</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152400</xdr:colOff>
      <xdr:row>165</xdr:row>
      <xdr:rowOff>45720</xdr:rowOff>
    </xdr:from>
    <xdr:to>
      <xdr:col>39</xdr:col>
      <xdr:colOff>83820</xdr:colOff>
      <xdr:row>195</xdr:row>
      <xdr:rowOff>15240</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184</xdr:row>
      <xdr:rowOff>0</xdr:rowOff>
    </xdr:from>
    <xdr:to>
      <xdr:col>2</xdr:col>
      <xdr:colOff>152470</xdr:colOff>
      <xdr:row>190</xdr:row>
      <xdr:rowOff>30480</xdr:rowOff>
    </xdr:to>
    <xdr:sp macro="" textlink="">
      <xdr:nvSpPr>
        <xdr:cNvPr id="6" name="ZoneTexte 1"/>
        <xdr:cNvSpPr txBox="1"/>
      </xdr:nvSpPr>
      <xdr:spPr>
        <a:xfrm>
          <a:off x="213360" y="34452560"/>
          <a:ext cx="1859350" cy="1127760"/>
        </a:xfrm>
        <a:prstGeom prst="rect">
          <a:avLst/>
        </a:prstGeom>
        <a:solidFill>
          <a:srgbClr val="FFFF00"/>
        </a:solidFill>
      </xdr:spPr>
      <xdr:txBody>
        <a:bodyPr wrap="square" rtlCol="0"/>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fr-FR" sz="1100"/>
            <a:t>Tenter de changer la couleur des traits : </a:t>
          </a:r>
        </a:p>
        <a:p>
          <a:r>
            <a:rPr lang="fr-FR" sz="1100"/>
            <a:t>Rouge pour &lt; 75% </a:t>
          </a:r>
        </a:p>
        <a:p>
          <a:r>
            <a:rPr lang="fr-FR" sz="1100"/>
            <a:t>et vert pour &gt;= 75%</a:t>
          </a:r>
        </a:p>
        <a:p>
          <a:r>
            <a:rPr lang="fr-FR" sz="1100"/>
            <a:t>OK</a:t>
          </a:r>
          <a:r>
            <a:rPr lang="fr-FR" sz="1100" baseline="0"/>
            <a:t> Version 2018-2019</a:t>
          </a:r>
        </a:p>
        <a:p>
          <a:endParaRPr lang="fr-FR" sz="1100"/>
        </a:p>
        <a:p>
          <a:endParaRPr lang="fr-FR" sz="1100"/>
        </a:p>
        <a:p>
          <a:endParaRPr lang="fr-FR" sz="1100"/>
        </a:p>
      </xdr:txBody>
    </xdr:sp>
    <xdr:clientData/>
  </xdr:twoCellAnchor>
</xdr:wsDr>
</file>

<file path=xl/drawings/drawing3.xml><?xml version="1.0" encoding="utf-8"?>
<c:userShapes xmlns:c="http://schemas.openxmlformats.org/drawingml/2006/chart">
  <cdr:relSizeAnchor xmlns:cdr="http://schemas.openxmlformats.org/drawingml/2006/chartDrawing">
    <cdr:from>
      <cdr:x>0.07045</cdr:x>
      <cdr:y>0.04603</cdr:y>
    </cdr:from>
    <cdr:to>
      <cdr:x>0.97124</cdr:x>
      <cdr:y>0.15202</cdr:y>
    </cdr:to>
    <cdr:sp macro="" textlink="">
      <cdr:nvSpPr>
        <cdr:cNvPr id="2" name="ZoneTexte 1"/>
        <cdr:cNvSpPr txBox="1"/>
      </cdr:nvSpPr>
      <cdr:spPr>
        <a:xfrm xmlns:a="http://schemas.openxmlformats.org/drawingml/2006/main">
          <a:off x="746760" y="251460"/>
          <a:ext cx="9547860" cy="57912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r>
            <a:rPr lang="fr-FR" sz="1800" b="1"/>
            <a:t>Evolution du taux de présence des choristes</a:t>
          </a:r>
          <a:r>
            <a:rPr lang="fr-FR" sz="1800" b="1" baseline="0"/>
            <a:t> au : Jour Mois 2018</a:t>
          </a:r>
          <a:endParaRPr lang="fr-FR" sz="1800" b="1"/>
        </a:p>
      </cdr:txBody>
    </cdr:sp>
  </cdr:relSizeAnchor>
  <cdr:relSizeAnchor xmlns:cdr="http://schemas.openxmlformats.org/drawingml/2006/chartDrawing">
    <cdr:from>
      <cdr:x>0.55226</cdr:x>
      <cdr:y>0.1944</cdr:y>
    </cdr:from>
    <cdr:to>
      <cdr:x>0.93639</cdr:x>
      <cdr:y>0.246</cdr:y>
    </cdr:to>
    <cdr:sp macro="" textlink="">
      <cdr:nvSpPr>
        <cdr:cNvPr id="3" name="ZoneTexte 2"/>
        <cdr:cNvSpPr txBox="1"/>
      </cdr:nvSpPr>
      <cdr:spPr>
        <a:xfrm xmlns:a="http://schemas.openxmlformats.org/drawingml/2006/main">
          <a:off x="5932236" y="1060628"/>
          <a:ext cx="4126164" cy="281525"/>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pPr algn="r"/>
          <a:r>
            <a:rPr lang="fr-FR" sz="1100"/>
            <a:t> Choristes (soit  %), ont un taux de présence</a:t>
          </a:r>
          <a:r>
            <a:rPr lang="fr-FR" sz="1100" baseline="0"/>
            <a:t> compris entre 75 et 99%</a:t>
          </a:r>
          <a:endParaRPr lang="fr-FR" sz="1100"/>
        </a:p>
      </cdr:txBody>
    </cdr:sp>
  </cdr:relSizeAnchor>
  <cdr:relSizeAnchor xmlns:cdr="http://schemas.openxmlformats.org/drawingml/2006/chartDrawing">
    <cdr:from>
      <cdr:x>0.53797</cdr:x>
      <cdr:y>0.581</cdr:y>
    </cdr:from>
    <cdr:to>
      <cdr:x>0.96098</cdr:x>
      <cdr:y>0.63966</cdr:y>
    </cdr:to>
    <cdr:sp macro="" textlink="">
      <cdr:nvSpPr>
        <cdr:cNvPr id="6" name="ZoneTexte 5"/>
        <cdr:cNvSpPr txBox="1"/>
      </cdr:nvSpPr>
      <cdr:spPr>
        <a:xfrm xmlns:a="http://schemas.openxmlformats.org/drawingml/2006/main">
          <a:off x="5778683" y="3169906"/>
          <a:ext cx="4543877" cy="320044"/>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pPr algn="r"/>
          <a:r>
            <a:rPr lang="fr-FR" sz="1100" b="1">
              <a:solidFill>
                <a:srgbClr val="FF0000"/>
              </a:solidFill>
            </a:rPr>
            <a:t> Choristes (soit  %), ont un taux de présence inférieur à 75%</a:t>
          </a:r>
        </a:p>
      </cdr:txBody>
    </cdr:sp>
  </cdr:relSizeAnchor>
  <cdr:relSizeAnchor xmlns:cdr="http://schemas.openxmlformats.org/drawingml/2006/chartDrawing">
    <cdr:from>
      <cdr:x>0.53535</cdr:x>
      <cdr:y>0.76396</cdr:y>
    </cdr:from>
    <cdr:to>
      <cdr:x>0.97044</cdr:x>
      <cdr:y>0.82122</cdr:y>
    </cdr:to>
    <cdr:sp macro="" textlink="">
      <cdr:nvSpPr>
        <cdr:cNvPr id="7" name="ZoneTexte 6"/>
        <cdr:cNvSpPr txBox="1"/>
      </cdr:nvSpPr>
      <cdr:spPr>
        <a:xfrm xmlns:a="http://schemas.openxmlformats.org/drawingml/2006/main">
          <a:off x="5750560" y="4168126"/>
          <a:ext cx="4673600" cy="312406"/>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pPr algn="r"/>
          <a:r>
            <a:rPr lang="fr-FR" sz="1100" baseline="0"/>
            <a:t> 3 Choristes (soit  %), n'ont manqué aucune répétition. Taux de présence 100%</a:t>
          </a:r>
          <a:endParaRPr lang="fr-FR" sz="1100"/>
        </a:p>
      </cdr:txBody>
    </cdr:sp>
  </cdr:relSizeAnchor>
  <cdr:relSizeAnchor xmlns:cdr="http://schemas.openxmlformats.org/drawingml/2006/chartDrawing">
    <cdr:from>
      <cdr:x>0.08646</cdr:x>
      <cdr:y>0.14014</cdr:y>
    </cdr:from>
    <cdr:to>
      <cdr:x>0.54859</cdr:x>
      <cdr:y>0.18901</cdr:y>
    </cdr:to>
    <cdr:sp macro="" textlink="">
      <cdr:nvSpPr>
        <cdr:cNvPr id="8" name="ZoneTexte 1"/>
        <cdr:cNvSpPr txBox="1"/>
      </cdr:nvSpPr>
      <cdr:spPr>
        <a:xfrm xmlns:a="http://schemas.openxmlformats.org/drawingml/2006/main">
          <a:off x="928760" y="764569"/>
          <a:ext cx="4964040" cy="266671"/>
        </a:xfrm>
        <a:prstGeom xmlns:a="http://schemas.openxmlformats.org/drawingml/2006/main" prst="rect">
          <a:avLst/>
        </a:prstGeom>
        <a:noFill xmlns:a="http://schemas.openxmlformats.org/drawingml/2006/main"/>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fr-FR" sz="1100" b="1" baseline="0"/>
            <a:t>  +  =   Choristes (  %) ont un taux de présence compris entre 75 et 100 %</a:t>
          </a:r>
          <a:endParaRPr lang="fr-FR" sz="1100" b="1"/>
        </a:p>
      </cdr:txBody>
    </cdr:sp>
  </cdr:relSizeAnchor>
</c:userShapes>
</file>

<file path=xl/drawings/drawing4.xml><?xml version="1.0" encoding="utf-8"?>
<xdr:wsDr xmlns:xdr="http://schemas.openxmlformats.org/drawingml/2006/spreadsheetDrawing" xmlns:a="http://schemas.openxmlformats.org/drawingml/2006/main">
  <xdr:twoCellAnchor>
    <xdr:from>
      <xdr:col>28</xdr:col>
      <xdr:colOff>731520</xdr:colOff>
      <xdr:row>99</xdr:row>
      <xdr:rowOff>175260</xdr:rowOff>
    </xdr:from>
    <xdr:to>
      <xdr:col>31</xdr:col>
      <xdr:colOff>1638300</xdr:colOff>
      <xdr:row>103</xdr:row>
      <xdr:rowOff>144780</xdr:rowOff>
    </xdr:to>
    <xdr:sp macro="" textlink="">
      <xdr:nvSpPr>
        <xdr:cNvPr id="2" name="ZoneTexte 1"/>
        <xdr:cNvSpPr txBox="1"/>
      </xdr:nvSpPr>
      <xdr:spPr>
        <a:xfrm>
          <a:off x="22067520" y="19674840"/>
          <a:ext cx="3246120" cy="762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aseline="0"/>
            <a:t>Avant de transmettre les excuses des absences aux répètes "Solstices" et "Jeudis Musicaux", vérifier que les excusés font partie des chœurs correspondants.</a:t>
          </a:r>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endParaRPr lang="fr-FR"/>
        </a:p>
        <a:p>
          <a:endParaRPr lang="fr-FR" sz="1100" baseline="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dimension ref="A1:C88"/>
  <sheetViews>
    <sheetView topLeftCell="A37" workbookViewId="0">
      <selection activeCell="C48" sqref="C48"/>
    </sheetView>
  </sheetViews>
  <sheetFormatPr baseColWidth="10" defaultColWidth="11.5546875" defaultRowHeight="14.4"/>
  <cols>
    <col min="1" max="1" width="29.33203125" style="220" customWidth="1"/>
    <col min="2" max="2" width="18.88671875" style="220" bestFit="1" customWidth="1"/>
    <col min="3" max="3" width="151" style="220" customWidth="1"/>
    <col min="4" max="16384" width="11.5546875" style="220"/>
  </cols>
  <sheetData>
    <row r="1" spans="1:3" ht="26.4" thickBot="1">
      <c r="A1" s="603" t="s">
        <v>273</v>
      </c>
      <c r="B1" s="604"/>
      <c r="C1" s="605"/>
    </row>
    <row r="2" spans="1:3" ht="15" thickBot="1"/>
    <row r="3" spans="1:3" ht="31.2" customHeight="1">
      <c r="A3" s="601" t="s">
        <v>277</v>
      </c>
      <c r="B3" s="602"/>
      <c r="C3" s="341" t="s">
        <v>280</v>
      </c>
    </row>
    <row r="4" spans="1:3">
      <c r="A4" s="342" t="s">
        <v>188</v>
      </c>
      <c r="B4" s="309"/>
      <c r="C4" s="343" t="s">
        <v>367</v>
      </c>
    </row>
    <row r="5" spans="1:3">
      <c r="A5" s="344"/>
      <c r="B5" s="310"/>
      <c r="C5" s="343" t="s">
        <v>368</v>
      </c>
    </row>
    <row r="6" spans="1:3">
      <c r="A6" s="344"/>
      <c r="B6" s="310"/>
      <c r="C6" s="343" t="s">
        <v>167</v>
      </c>
    </row>
    <row r="7" spans="1:3" ht="14.4" customHeight="1">
      <c r="A7" s="344"/>
      <c r="B7" s="516" t="s">
        <v>168</v>
      </c>
      <c r="C7" s="343" t="s">
        <v>354</v>
      </c>
    </row>
    <row r="8" spans="1:3">
      <c r="A8" s="344"/>
      <c r="B8" s="310"/>
      <c r="C8" s="343"/>
    </row>
    <row r="9" spans="1:3" ht="28.8">
      <c r="A9" s="344" t="s">
        <v>169</v>
      </c>
      <c r="B9" s="310" t="s">
        <v>363</v>
      </c>
      <c r="C9" s="343" t="s">
        <v>380</v>
      </c>
    </row>
    <row r="10" spans="1:3">
      <c r="A10" s="344"/>
      <c r="B10" s="310" t="s">
        <v>189</v>
      </c>
      <c r="C10" s="343" t="s">
        <v>378</v>
      </c>
    </row>
    <row r="11" spans="1:3">
      <c r="A11" s="344"/>
      <c r="B11" s="310"/>
      <c r="C11" s="343"/>
    </row>
    <row r="12" spans="1:3">
      <c r="A12" s="344" t="s">
        <v>364</v>
      </c>
      <c r="B12" s="310" t="s">
        <v>372</v>
      </c>
      <c r="C12" s="343" t="s">
        <v>369</v>
      </c>
    </row>
    <row r="13" spans="1:3" ht="13.95" customHeight="1">
      <c r="A13" s="344"/>
      <c r="B13" s="310"/>
      <c r="C13" s="343" t="s">
        <v>367</v>
      </c>
    </row>
    <row r="14" spans="1:3">
      <c r="A14" s="344"/>
      <c r="B14" s="310"/>
      <c r="C14" s="343" t="s">
        <v>370</v>
      </c>
    </row>
    <row r="15" spans="1:3">
      <c r="A15" s="344"/>
      <c r="B15" s="310"/>
      <c r="C15" s="343" t="s">
        <v>373</v>
      </c>
    </row>
    <row r="16" spans="1:3" ht="14.4" customHeight="1">
      <c r="A16" s="344"/>
      <c r="B16" s="310" t="s">
        <v>168</v>
      </c>
      <c r="C16" s="343" t="s">
        <v>371</v>
      </c>
    </row>
    <row r="17" spans="1:3">
      <c r="A17" s="344"/>
      <c r="B17" s="310"/>
      <c r="C17" s="343"/>
    </row>
    <row r="18" spans="1:3">
      <c r="A18" s="344" t="s">
        <v>365</v>
      </c>
      <c r="B18" s="310" t="s">
        <v>377</v>
      </c>
      <c r="C18" s="343" t="s">
        <v>369</v>
      </c>
    </row>
    <row r="19" spans="1:3">
      <c r="A19" s="344"/>
      <c r="B19" s="310"/>
      <c r="C19" s="343" t="s">
        <v>367</v>
      </c>
    </row>
    <row r="20" spans="1:3">
      <c r="A20" s="344"/>
      <c r="B20" s="310"/>
      <c r="C20" s="343" t="s">
        <v>370</v>
      </c>
    </row>
    <row r="21" spans="1:3">
      <c r="A21" s="344"/>
      <c r="B21" s="310"/>
      <c r="C21" s="343" t="s">
        <v>374</v>
      </c>
    </row>
    <row r="22" spans="1:3">
      <c r="A22" s="344"/>
      <c r="B22" s="310" t="s">
        <v>168</v>
      </c>
      <c r="C22" s="343" t="s">
        <v>371</v>
      </c>
    </row>
    <row r="23" spans="1:3">
      <c r="A23" s="344"/>
      <c r="B23" s="310"/>
      <c r="C23" s="343"/>
    </row>
    <row r="24" spans="1:3">
      <c r="A24" s="344" t="s">
        <v>365</v>
      </c>
      <c r="B24" s="310" t="s">
        <v>375</v>
      </c>
      <c r="C24" s="343" t="s">
        <v>191</v>
      </c>
    </row>
    <row r="25" spans="1:3" ht="14.4" customHeight="1">
      <c r="A25" s="344"/>
      <c r="B25" s="310"/>
      <c r="C25" s="343" t="s">
        <v>190</v>
      </c>
    </row>
    <row r="26" spans="1:3">
      <c r="A26" s="344"/>
      <c r="B26" s="310"/>
      <c r="C26" s="343"/>
    </row>
    <row r="27" spans="1:3" ht="15" thickBot="1">
      <c r="A27" s="345" t="s">
        <v>366</v>
      </c>
      <c r="B27" s="349"/>
      <c r="C27" s="347" t="s">
        <v>376</v>
      </c>
    </row>
    <row r="28" spans="1:3" ht="15" thickBot="1"/>
    <row r="29" spans="1:3" ht="31.2" customHeight="1">
      <c r="A29" s="606" t="s">
        <v>279</v>
      </c>
      <c r="B29" s="607"/>
      <c r="C29" s="341" t="s">
        <v>283</v>
      </c>
    </row>
    <row r="30" spans="1:3">
      <c r="A30" s="342" t="s">
        <v>188</v>
      </c>
      <c r="B30" s="337"/>
      <c r="C30" s="343" t="s">
        <v>282</v>
      </c>
    </row>
    <row r="31" spans="1:3" ht="28.8">
      <c r="A31" s="344" t="s">
        <v>278</v>
      </c>
      <c r="B31" s="338"/>
      <c r="C31" s="343" t="s">
        <v>380</v>
      </c>
    </row>
    <row r="32" spans="1:3" ht="15" thickBot="1">
      <c r="A32" s="345"/>
      <c r="B32" s="346" t="s">
        <v>168</v>
      </c>
      <c r="C32" s="347" t="s">
        <v>281</v>
      </c>
    </row>
    <row r="33" spans="1:3" ht="15" thickBot="1"/>
    <row r="34" spans="1:3" ht="46.95" customHeight="1" thickBot="1">
      <c r="A34" s="608" t="s">
        <v>284</v>
      </c>
      <c r="B34" s="609"/>
      <c r="C34" s="348" t="s">
        <v>362</v>
      </c>
    </row>
    <row r="35" spans="1:3" ht="15" thickBot="1"/>
    <row r="36" spans="1:3" ht="15.6" customHeight="1">
      <c r="A36" s="350" t="s">
        <v>269</v>
      </c>
      <c r="B36" s="351"/>
      <c r="C36" s="352"/>
    </row>
    <row r="37" spans="1:3" ht="57.6">
      <c r="A37" s="342" t="s">
        <v>188</v>
      </c>
      <c r="B37" s="337"/>
      <c r="C37" s="343" t="s">
        <v>272</v>
      </c>
    </row>
    <row r="38" spans="1:3" ht="28.95" customHeight="1">
      <c r="A38" s="344" t="s">
        <v>278</v>
      </c>
      <c r="B38" s="338"/>
      <c r="C38" s="343" t="s">
        <v>270</v>
      </c>
    </row>
    <row r="39" spans="1:3" ht="15" thickBot="1">
      <c r="A39" s="345"/>
      <c r="B39" s="346" t="s">
        <v>168</v>
      </c>
      <c r="C39" s="347" t="s">
        <v>271</v>
      </c>
    </row>
    <row r="40" spans="1:3" ht="15" thickBot="1"/>
    <row r="41" spans="1:3" ht="15.6">
      <c r="A41" s="350" t="s">
        <v>170</v>
      </c>
      <c r="B41" s="351"/>
      <c r="C41" s="352"/>
    </row>
    <row r="42" spans="1:3">
      <c r="A42" s="342" t="s">
        <v>192</v>
      </c>
      <c r="B42" s="309"/>
      <c r="C42" s="343" t="s">
        <v>171</v>
      </c>
    </row>
    <row r="43" spans="1:3" ht="13.95" customHeight="1">
      <c r="A43" s="344"/>
      <c r="B43" s="310"/>
      <c r="C43" s="343" t="s">
        <v>417</v>
      </c>
    </row>
    <row r="44" spans="1:3" ht="13.95" customHeight="1">
      <c r="A44" s="344"/>
      <c r="B44" s="310" t="s">
        <v>168</v>
      </c>
      <c r="C44" s="343" t="s">
        <v>353</v>
      </c>
    </row>
    <row r="45" spans="1:3" ht="13.95" customHeight="1">
      <c r="A45" s="344"/>
      <c r="B45" s="310"/>
      <c r="C45" s="343" t="s">
        <v>172</v>
      </c>
    </row>
    <row r="46" spans="1:3" ht="13.95" customHeight="1">
      <c r="A46" s="344"/>
      <c r="B46" s="310"/>
      <c r="C46" s="343" t="s">
        <v>354</v>
      </c>
    </row>
    <row r="47" spans="1:3" ht="13.95" customHeight="1">
      <c r="A47" s="344"/>
      <c r="B47" s="310"/>
      <c r="C47" s="343"/>
    </row>
    <row r="48" spans="1:3" ht="27.6" customHeight="1">
      <c r="A48" s="344" t="s">
        <v>357</v>
      </c>
      <c r="B48" s="310"/>
      <c r="C48" s="343" t="s">
        <v>436</v>
      </c>
    </row>
    <row r="49" spans="1:3" ht="13.95" customHeight="1">
      <c r="A49" s="344"/>
      <c r="B49" s="310"/>
      <c r="C49" s="343" t="s">
        <v>416</v>
      </c>
    </row>
    <row r="50" spans="1:3" ht="13.95" customHeight="1">
      <c r="A50" s="610" t="s">
        <v>433</v>
      </c>
      <c r="B50" s="542"/>
      <c r="C50" s="543" t="s">
        <v>193</v>
      </c>
    </row>
    <row r="51" spans="1:3" ht="13.95" customHeight="1">
      <c r="A51" s="610"/>
      <c r="B51" s="542" t="s">
        <v>173</v>
      </c>
      <c r="C51" s="543" t="s">
        <v>355</v>
      </c>
    </row>
    <row r="52" spans="1:3" ht="13.95" customHeight="1">
      <c r="A52" s="610"/>
      <c r="B52" s="542" t="s">
        <v>195</v>
      </c>
      <c r="C52" s="543" t="s">
        <v>406</v>
      </c>
    </row>
    <row r="53" spans="1:3" ht="13.95" customHeight="1">
      <c r="A53" s="610"/>
      <c r="B53" s="542" t="s">
        <v>194</v>
      </c>
      <c r="C53" s="543" t="s">
        <v>359</v>
      </c>
    </row>
    <row r="54" spans="1:3" ht="13.95" customHeight="1">
      <c r="A54" s="610"/>
      <c r="B54" s="542" t="s">
        <v>356</v>
      </c>
      <c r="C54" s="544" t="s">
        <v>196</v>
      </c>
    </row>
    <row r="55" spans="1:3" ht="13.95" customHeight="1">
      <c r="A55" s="610"/>
      <c r="B55" s="542"/>
      <c r="C55" s="544" t="s">
        <v>360</v>
      </c>
    </row>
    <row r="56" spans="1:3" ht="13.95" customHeight="1">
      <c r="A56" s="545"/>
      <c r="B56" s="546"/>
      <c r="C56" s="343"/>
    </row>
    <row r="57" spans="1:3" ht="13.95" customHeight="1">
      <c r="A57" s="344" t="s">
        <v>358</v>
      </c>
      <c r="B57" s="310"/>
      <c r="C57" s="343" t="s">
        <v>418</v>
      </c>
    </row>
    <row r="58" spans="1:3" ht="13.95" customHeight="1" thickBot="1">
      <c r="A58" s="345"/>
      <c r="B58" s="349"/>
      <c r="C58" s="347"/>
    </row>
    <row r="59" spans="1:3" s="221" customFormat="1" ht="15" thickBot="1"/>
    <row r="60" spans="1:3" s="221" customFormat="1" ht="15.6">
      <c r="A60" s="350" t="s">
        <v>210</v>
      </c>
      <c r="B60" s="353"/>
      <c r="C60" s="354"/>
    </row>
    <row r="61" spans="1:3" s="221" customFormat="1">
      <c r="A61" s="355" t="s">
        <v>192</v>
      </c>
      <c r="B61" s="334"/>
      <c r="C61" s="356" t="s">
        <v>233</v>
      </c>
    </row>
    <row r="62" spans="1:3" s="221" customFormat="1">
      <c r="A62" s="357"/>
      <c r="B62" s="335" t="s">
        <v>168</v>
      </c>
      <c r="C62" s="356" t="s">
        <v>234</v>
      </c>
    </row>
    <row r="63" spans="1:3">
      <c r="A63" s="358"/>
      <c r="B63" s="336"/>
      <c r="C63" s="359" t="s">
        <v>327</v>
      </c>
    </row>
    <row r="64" spans="1:3" ht="15" thickBot="1">
      <c r="A64" s="360"/>
      <c r="B64" s="361"/>
      <c r="C64" s="362" t="s">
        <v>235</v>
      </c>
    </row>
    <row r="65" spans="1:3" ht="15" thickBot="1"/>
    <row r="66" spans="1:3" ht="15.6" customHeight="1">
      <c r="A66" s="601" t="s">
        <v>229</v>
      </c>
      <c r="B66" s="602"/>
      <c r="C66" s="352"/>
    </row>
    <row r="67" spans="1:3" ht="14.4" customHeight="1">
      <c r="A67" s="355" t="s">
        <v>242</v>
      </c>
      <c r="B67" s="337"/>
      <c r="C67" s="343" t="s">
        <v>237</v>
      </c>
    </row>
    <row r="68" spans="1:3">
      <c r="A68" s="344" t="s">
        <v>267</v>
      </c>
      <c r="B68" s="338" t="s">
        <v>268</v>
      </c>
      <c r="C68" s="343" t="s">
        <v>236</v>
      </c>
    </row>
    <row r="69" spans="1:3">
      <c r="A69" s="344"/>
      <c r="B69" s="338"/>
      <c r="C69" s="343" t="s">
        <v>240</v>
      </c>
    </row>
    <row r="70" spans="1:3">
      <c r="A70" s="344"/>
      <c r="B70" s="339" t="s">
        <v>168</v>
      </c>
      <c r="C70" s="343" t="s">
        <v>238</v>
      </c>
    </row>
    <row r="71" spans="1:3">
      <c r="A71" s="344"/>
      <c r="B71" s="340"/>
      <c r="C71" s="343" t="s">
        <v>241</v>
      </c>
    </row>
    <row r="72" spans="1:3">
      <c r="A72" s="344"/>
      <c r="B72" s="339" t="s">
        <v>168</v>
      </c>
      <c r="C72" s="343" t="s">
        <v>243</v>
      </c>
    </row>
    <row r="73" spans="1:3">
      <c r="A73" s="344"/>
      <c r="B73" s="338"/>
      <c r="C73" s="343" t="s">
        <v>239</v>
      </c>
    </row>
    <row r="74" spans="1:3">
      <c r="A74" s="344"/>
      <c r="B74" s="338"/>
      <c r="C74" s="343" t="s">
        <v>231</v>
      </c>
    </row>
    <row r="75" spans="1:3">
      <c r="A75" s="344"/>
      <c r="B75" s="338"/>
      <c r="C75" s="343" t="s">
        <v>230</v>
      </c>
    </row>
    <row r="76" spans="1:3" ht="15" thickBot="1">
      <c r="A76" s="345"/>
      <c r="B76" s="346"/>
      <c r="C76" s="347" t="s">
        <v>232</v>
      </c>
    </row>
    <row r="77" spans="1:3" ht="15" thickBot="1">
      <c r="A77" s="338"/>
      <c r="B77" s="338"/>
      <c r="C77" s="338"/>
    </row>
    <row r="78" spans="1:3" ht="15.6" customHeight="1">
      <c r="A78" s="599" t="s">
        <v>274</v>
      </c>
      <c r="B78" s="600"/>
      <c r="C78" s="517"/>
    </row>
    <row r="79" spans="1:3">
      <c r="A79" s="342" t="s">
        <v>275</v>
      </c>
      <c r="B79" s="309"/>
      <c r="C79" s="343" t="s">
        <v>285</v>
      </c>
    </row>
    <row r="80" spans="1:3" ht="14.4" customHeight="1">
      <c r="A80" s="344" t="s">
        <v>295</v>
      </c>
      <c r="B80" s="310" t="s">
        <v>288</v>
      </c>
      <c r="C80" s="343" t="s">
        <v>297</v>
      </c>
    </row>
    <row r="81" spans="1:3">
      <c r="A81" s="344"/>
      <c r="B81" s="310" t="s">
        <v>289</v>
      </c>
      <c r="C81" s="343" t="s">
        <v>276</v>
      </c>
    </row>
    <row r="82" spans="1:3" ht="28.95" customHeight="1">
      <c r="A82" s="344"/>
      <c r="B82" s="310" t="s">
        <v>290</v>
      </c>
      <c r="C82" s="343" t="s">
        <v>379</v>
      </c>
    </row>
    <row r="83" spans="1:3">
      <c r="A83" s="344"/>
      <c r="B83" s="310" t="s">
        <v>291</v>
      </c>
      <c r="C83" s="343" t="s">
        <v>361</v>
      </c>
    </row>
    <row r="84" spans="1:3">
      <c r="A84" s="344"/>
      <c r="B84" s="310" t="s">
        <v>292</v>
      </c>
      <c r="C84" s="343" t="s">
        <v>287</v>
      </c>
    </row>
    <row r="85" spans="1:3" ht="14.4" customHeight="1">
      <c r="A85" s="344"/>
      <c r="B85" s="310" t="s">
        <v>293</v>
      </c>
      <c r="C85" s="343" t="s">
        <v>298</v>
      </c>
    </row>
    <row r="86" spans="1:3" ht="14.4" customHeight="1">
      <c r="A86" s="344"/>
      <c r="B86" s="310" t="s">
        <v>294</v>
      </c>
      <c r="C86" s="343" t="s">
        <v>419</v>
      </c>
    </row>
    <row r="87" spans="1:3" ht="15" thickBot="1">
      <c r="A87" s="345"/>
      <c r="B87" s="349" t="s">
        <v>168</v>
      </c>
      <c r="C87" s="347" t="s">
        <v>296</v>
      </c>
    </row>
    <row r="88" spans="1:3">
      <c r="B88" s="338"/>
    </row>
  </sheetData>
  <mergeCells count="7">
    <mergeCell ref="A78:B78"/>
    <mergeCell ref="A66:B66"/>
    <mergeCell ref="A1:C1"/>
    <mergeCell ref="A3:B3"/>
    <mergeCell ref="A29:B29"/>
    <mergeCell ref="A34:B34"/>
    <mergeCell ref="A50:A55"/>
  </mergeCells>
  <pageMargins left="0.23622047244094491" right="0.23622047244094491" top="0.31496062992125984" bottom="0.31496062992125984" header="0.31496062992125984" footer="0.31496062992125984"/>
  <pageSetup paperSize="9" scale="64" orientation="landscape" horizontalDpi="0" verticalDpi="0" r:id="rId1"/>
  <headerFooter>
    <oddFooter>&amp;CFichier : Guy Chanrond - &amp;F - &amp;A - Edité le &amp;D à &amp;T</oddFooter>
  </headerFooter>
</worksheet>
</file>

<file path=xl/worksheets/sheet2.xml><?xml version="1.0" encoding="utf-8"?>
<worksheet xmlns="http://schemas.openxmlformats.org/spreadsheetml/2006/main" xmlns:r="http://schemas.openxmlformats.org/officeDocument/2006/relationships">
  <sheetPr>
    <pageSetUpPr fitToPage="1"/>
  </sheetPr>
  <dimension ref="A2:U133"/>
  <sheetViews>
    <sheetView showZeros="0" topLeftCell="A61" workbookViewId="0">
      <selection activeCell="P88" sqref="P88"/>
    </sheetView>
  </sheetViews>
  <sheetFormatPr baseColWidth="10" defaultRowHeight="14.4"/>
  <cols>
    <col min="1" max="1" width="5.5546875" style="498" customWidth="1"/>
    <col min="2" max="2" width="5.5546875" style="506" customWidth="1"/>
    <col min="3" max="3" width="3.109375" style="244" bestFit="1" customWidth="1"/>
    <col min="4" max="4" width="4.88671875" style="120" bestFit="1" customWidth="1"/>
    <col min="6" max="6" width="11.5546875" style="242"/>
    <col min="8" max="8" width="6.6640625" style="25" bestFit="1" customWidth="1"/>
    <col min="9" max="9" width="3.88671875" style="241" customWidth="1"/>
    <col min="10" max="10" width="2.33203125" style="115" customWidth="1"/>
    <col min="11" max="11" width="10" style="69" customWidth="1"/>
    <col min="12" max="13" width="10" style="121" customWidth="1"/>
    <col min="14" max="14" width="3.88671875" customWidth="1"/>
    <col min="16" max="16" width="15.109375" bestFit="1" customWidth="1"/>
  </cols>
  <sheetData>
    <row r="2" spans="1:21">
      <c r="D2" s="639" t="s">
        <v>146</v>
      </c>
      <c r="E2" s="639"/>
      <c r="F2" s="639"/>
      <c r="G2" s="639"/>
      <c r="H2" s="639"/>
      <c r="I2" s="639"/>
      <c r="K2" s="636" t="s">
        <v>145</v>
      </c>
      <c r="L2" s="637"/>
      <c r="M2" s="638"/>
      <c r="O2" s="617" t="s">
        <v>147</v>
      </c>
      <c r="P2" s="618"/>
      <c r="Q2" s="618"/>
      <c r="R2" s="618"/>
      <c r="S2" s="618"/>
      <c r="T2" s="618"/>
      <c r="U2" s="619"/>
    </row>
    <row r="3" spans="1:21" s="113" customFormat="1" ht="43.95" customHeight="1">
      <c r="A3" s="473"/>
      <c r="B3" s="507"/>
      <c r="C3" s="245"/>
      <c r="D3" s="613"/>
      <c r="E3" s="639"/>
      <c r="F3" s="639"/>
      <c r="G3" s="639"/>
      <c r="H3" s="639"/>
      <c r="I3" s="613"/>
      <c r="J3" s="114"/>
      <c r="K3" s="613" t="s">
        <v>142</v>
      </c>
      <c r="L3" s="615" t="s">
        <v>141</v>
      </c>
      <c r="M3" s="615" t="s">
        <v>143</v>
      </c>
      <c r="O3" s="620"/>
      <c r="P3" s="621"/>
      <c r="Q3" s="621"/>
      <c r="R3" s="621"/>
      <c r="S3" s="621"/>
      <c r="T3" s="621"/>
      <c r="U3" s="622"/>
    </row>
    <row r="4" spans="1:21">
      <c r="C4" s="246">
        <v>68</v>
      </c>
      <c r="D4" s="311"/>
      <c r="E4" s="228" t="s">
        <v>213</v>
      </c>
      <c r="F4" s="198" t="s">
        <v>214</v>
      </c>
      <c r="G4" s="198" t="s">
        <v>215</v>
      </c>
      <c r="H4" s="237" t="s">
        <v>138</v>
      </c>
      <c r="I4" s="312" t="s">
        <v>244</v>
      </c>
      <c r="J4" s="226"/>
      <c r="K4" s="614"/>
      <c r="L4" s="616"/>
      <c r="M4" s="616"/>
      <c r="O4" s="623"/>
      <c r="P4" s="624"/>
      <c r="Q4" s="624"/>
      <c r="R4" s="624"/>
      <c r="S4" s="624"/>
      <c r="T4" s="624"/>
      <c r="U4" s="625"/>
    </row>
    <row r="5" spans="1:21">
      <c r="A5" s="500">
        <f>B5/($C$4)</f>
        <v>1.4705882352941176E-2</v>
      </c>
      <c r="B5" s="508">
        <v>1</v>
      </c>
      <c r="C5" s="452">
        <v>1</v>
      </c>
      <c r="D5" s="230" t="s">
        <v>0</v>
      </c>
      <c r="E5" s="314" t="str">
        <f>IF(F5&lt;&gt;0,IF(WEEKDAY(F5,2)=1,"Lundi",IF(WEEKDAY(F5,2)=2,"Mardi",IF(WEEKDAY(F5,2)=3,"Mercredi",IF(WEEKDAY(F5,2)=4,"Jeudi",IF(WEEKDAY(F5,2)=5,"Vendredi",IF(WEEKDAY(F5,2)=6,"Samedi",IF(WEEKDAY(F5,2)=7,"Dimanche",))))))),)</f>
        <v>Dimanche</v>
      </c>
      <c r="F5" s="198">
        <v>42988</v>
      </c>
      <c r="G5" s="198" t="s">
        <v>221</v>
      </c>
      <c r="H5" s="38" t="s">
        <v>98</v>
      </c>
      <c r="I5" s="240"/>
      <c r="K5" s="91" t="str">
        <f>IF(H5&lt;&gt;0,IF(H5="TM","Nadine",IF(H5="AS","Nadine",IF(H5="AR","Michel",IF(H5="TH","Guy",IF(H5="TF","Nadine","Guy"))))),)</f>
        <v>Nadine</v>
      </c>
      <c r="L5" s="198">
        <v>42983</v>
      </c>
      <c r="M5" s="198">
        <v>42957</v>
      </c>
      <c r="O5" s="97" t="s">
        <v>138</v>
      </c>
      <c r="P5" s="97"/>
      <c r="Q5" s="89" t="s">
        <v>98</v>
      </c>
      <c r="R5" s="112" t="s">
        <v>113</v>
      </c>
      <c r="S5" s="91" t="s">
        <v>112</v>
      </c>
      <c r="T5" s="92" t="s">
        <v>100</v>
      </c>
      <c r="U5" s="101" t="s">
        <v>99</v>
      </c>
    </row>
    <row r="6" spans="1:21">
      <c r="A6" s="500">
        <f t="shared" ref="A6:A72" si="0">B6/($C$4)</f>
        <v>2.9411764705882353E-2</v>
      </c>
      <c r="B6" s="508">
        <v>2</v>
      </c>
      <c r="C6" s="452">
        <v>2</v>
      </c>
      <c r="D6" s="230"/>
      <c r="E6" s="314" t="str">
        <f t="shared" ref="E6:E72" si="1">IF(F6&lt;&gt;0,IF(WEEKDAY(F6,2)=1,"Lundi",IF(WEEKDAY(F6,2)=2,"Mardi",IF(WEEKDAY(F6,2)=3,"Mercredi",IF(WEEKDAY(F6,2)=4,"Jeudi",IF(WEEKDAY(F6,2)=5,"Vendredi",IF(WEEKDAY(F6,2)=6,"Samedi",IF(WEEKDAY(F6,2)=7,"Dimanche",))))))),)</f>
        <v>Dimanche</v>
      </c>
      <c r="F6" s="198">
        <v>42988</v>
      </c>
      <c r="G6" s="198" t="s">
        <v>219</v>
      </c>
      <c r="H6" s="38" t="s">
        <v>98</v>
      </c>
      <c r="I6" s="240"/>
      <c r="K6" s="91" t="str">
        <f t="shared" ref="K6:K72" si="2">IF(H6&lt;&gt;0,IF(H6="TM","Nadine",IF(H6="AS","Nadine",IF(H6="AR","Michel",IF(H6="TH","Guy",IF(H6="TF","Nadine","Guy"))))),)</f>
        <v>Nadine</v>
      </c>
      <c r="L6" s="198">
        <v>42983</v>
      </c>
      <c r="M6" s="198">
        <v>42957</v>
      </c>
      <c r="O6" s="103"/>
      <c r="P6" s="103"/>
      <c r="Q6" s="103"/>
      <c r="R6" s="103"/>
      <c r="S6" s="103"/>
      <c r="T6" s="103"/>
      <c r="U6" s="103"/>
    </row>
    <row r="7" spans="1:21">
      <c r="A7" s="500">
        <f t="shared" si="0"/>
        <v>4.4117647058823532E-2</v>
      </c>
      <c r="B7" s="508">
        <v>3</v>
      </c>
      <c r="C7" s="452">
        <v>3</v>
      </c>
      <c r="D7" s="230"/>
      <c r="E7" s="314" t="str">
        <f t="shared" si="1"/>
        <v>Lundi</v>
      </c>
      <c r="F7" s="198">
        <v>42996</v>
      </c>
      <c r="G7" s="198" t="s">
        <v>224</v>
      </c>
      <c r="H7" s="38" t="s">
        <v>112</v>
      </c>
      <c r="I7" s="240"/>
      <c r="K7" s="91" t="str">
        <f t="shared" si="2"/>
        <v>Michel</v>
      </c>
      <c r="L7" s="198">
        <v>42977</v>
      </c>
      <c r="M7" s="198">
        <v>42957</v>
      </c>
      <c r="O7" s="89">
        <v>1</v>
      </c>
      <c r="P7" s="104" t="s">
        <v>126</v>
      </c>
      <c r="Q7" s="89">
        <f>Répartitions!F26</f>
        <v>24</v>
      </c>
      <c r="R7" s="81"/>
      <c r="S7" s="81"/>
      <c r="T7" s="81"/>
      <c r="U7" s="89">
        <f>Q7</f>
        <v>24</v>
      </c>
    </row>
    <row r="8" spans="1:21">
      <c r="A8" s="500">
        <f t="shared" si="0"/>
        <v>5.8823529411764705E-2</v>
      </c>
      <c r="B8" s="508">
        <v>4</v>
      </c>
      <c r="C8" s="452">
        <v>4</v>
      </c>
      <c r="D8" s="230"/>
      <c r="E8" s="314" t="str">
        <f t="shared" si="1"/>
        <v>Mardi</v>
      </c>
      <c r="F8" s="198">
        <v>42997</v>
      </c>
      <c r="G8" s="198" t="s">
        <v>225</v>
      </c>
      <c r="H8" s="38" t="s">
        <v>113</v>
      </c>
      <c r="I8" s="240"/>
      <c r="K8" s="91" t="str">
        <f t="shared" si="2"/>
        <v>Nadine</v>
      </c>
      <c r="L8" s="198">
        <v>42983</v>
      </c>
      <c r="M8" s="198">
        <v>42957</v>
      </c>
      <c r="O8" s="89">
        <v>2</v>
      </c>
      <c r="P8" s="104" t="s">
        <v>127</v>
      </c>
      <c r="Q8" s="89">
        <f>Répartitions!F27</f>
        <v>34</v>
      </c>
      <c r="R8" s="81"/>
      <c r="S8" s="81"/>
      <c r="T8" s="81"/>
      <c r="U8" s="89">
        <f>Q8</f>
        <v>34</v>
      </c>
    </row>
    <row r="9" spans="1:21">
      <c r="A9" s="500">
        <f t="shared" si="0"/>
        <v>7.3529411764705885E-2</v>
      </c>
      <c r="B9" s="508">
        <v>5</v>
      </c>
      <c r="C9" s="452">
        <v>5</v>
      </c>
      <c r="D9" s="230"/>
      <c r="E9" s="314" t="str">
        <f t="shared" si="1"/>
        <v>Lundi</v>
      </c>
      <c r="F9" s="198">
        <v>43003</v>
      </c>
      <c r="G9" s="198" t="s">
        <v>224</v>
      </c>
      <c r="H9" s="38" t="s">
        <v>112</v>
      </c>
      <c r="I9" s="240"/>
      <c r="K9" s="91" t="str">
        <f t="shared" si="2"/>
        <v>Michel</v>
      </c>
      <c r="L9" s="198">
        <v>42977</v>
      </c>
      <c r="M9" s="198">
        <v>42957</v>
      </c>
      <c r="O9" s="611">
        <v>3</v>
      </c>
      <c r="P9" s="99" t="s">
        <v>128</v>
      </c>
      <c r="Q9" s="611">
        <f>Répartitions!J30</f>
        <v>30</v>
      </c>
      <c r="R9" s="81"/>
      <c r="S9" s="81"/>
      <c r="T9" s="611">
        <f>Q9</f>
        <v>30</v>
      </c>
      <c r="U9" s="85"/>
    </row>
    <row r="10" spans="1:21" ht="15" thickBot="1">
      <c r="A10" s="500">
        <f t="shared" si="0"/>
        <v>8.8235294117647065E-2</v>
      </c>
      <c r="B10" s="508">
        <v>6</v>
      </c>
      <c r="C10" s="452">
        <v>6</v>
      </c>
      <c r="D10" s="230"/>
      <c r="E10" s="314" t="str">
        <f t="shared" si="1"/>
        <v>Mardi</v>
      </c>
      <c r="F10" s="198">
        <v>43004</v>
      </c>
      <c r="G10" s="198" t="s">
        <v>225</v>
      </c>
      <c r="H10" s="38" t="s">
        <v>113</v>
      </c>
      <c r="I10" s="240"/>
      <c r="K10" s="91" t="str">
        <f t="shared" si="2"/>
        <v>Nadine</v>
      </c>
      <c r="L10" s="198">
        <v>42983</v>
      </c>
      <c r="M10" s="198">
        <v>42957</v>
      </c>
      <c r="O10" s="632"/>
      <c r="P10" s="100" t="s">
        <v>129</v>
      </c>
      <c r="Q10" s="612"/>
      <c r="R10" s="86"/>
      <c r="S10" s="86"/>
      <c r="T10" s="612"/>
      <c r="U10" s="87"/>
    </row>
    <row r="11" spans="1:21">
      <c r="A11" s="500">
        <f t="shared" si="0"/>
        <v>0.10294117647058823</v>
      </c>
      <c r="B11" s="508">
        <v>7</v>
      </c>
      <c r="C11" s="452">
        <v>7</v>
      </c>
      <c r="D11" s="233"/>
      <c r="E11" s="314" t="str">
        <f t="shared" si="1"/>
        <v>Samedi</v>
      </c>
      <c r="F11" s="198">
        <v>43008</v>
      </c>
      <c r="G11" s="198" t="s">
        <v>224</v>
      </c>
      <c r="H11" s="38" t="s">
        <v>98</v>
      </c>
      <c r="I11" s="240"/>
      <c r="K11" s="91" t="str">
        <f t="shared" si="2"/>
        <v>Nadine</v>
      </c>
      <c r="L11" s="198">
        <v>42983</v>
      </c>
      <c r="M11" s="198">
        <v>42957</v>
      </c>
      <c r="O11" s="112">
        <v>5</v>
      </c>
      <c r="P11" s="98" t="s">
        <v>130</v>
      </c>
      <c r="Q11" s="83"/>
      <c r="R11" s="90">
        <f>Répartitions!H14</f>
        <v>17</v>
      </c>
      <c r="S11" s="83"/>
      <c r="T11" s="83"/>
      <c r="U11" s="84"/>
    </row>
    <row r="12" spans="1:21">
      <c r="A12" s="500">
        <f t="shared" si="0"/>
        <v>0.11764705882352941</v>
      </c>
      <c r="B12" s="508">
        <v>8</v>
      </c>
      <c r="C12" s="452">
        <v>8</v>
      </c>
      <c r="D12" s="230" t="s">
        <v>226</v>
      </c>
      <c r="E12" s="314" t="str">
        <f t="shared" si="1"/>
        <v>Dimanche</v>
      </c>
      <c r="F12" s="198">
        <v>43009</v>
      </c>
      <c r="G12" s="198" t="s">
        <v>227</v>
      </c>
      <c r="H12" s="38" t="s">
        <v>98</v>
      </c>
      <c r="I12" s="240"/>
      <c r="K12" s="91" t="str">
        <f t="shared" si="2"/>
        <v>Nadine</v>
      </c>
      <c r="L12" s="198">
        <v>42983</v>
      </c>
      <c r="M12" s="198">
        <v>42957</v>
      </c>
      <c r="O12" s="112">
        <v>6</v>
      </c>
      <c r="P12" s="99" t="s">
        <v>132</v>
      </c>
      <c r="Q12" s="81"/>
      <c r="R12" s="112">
        <f>Répartitions!H16</f>
        <v>24</v>
      </c>
      <c r="S12" s="81"/>
      <c r="T12" s="81"/>
      <c r="U12" s="85"/>
    </row>
    <row r="13" spans="1:21">
      <c r="A13" s="500">
        <f t="shared" si="0"/>
        <v>0.13235294117647059</v>
      </c>
      <c r="B13" s="508">
        <v>9</v>
      </c>
      <c r="C13" s="452">
        <v>9</v>
      </c>
      <c r="D13" s="230"/>
      <c r="E13" s="314" t="str">
        <f t="shared" si="1"/>
        <v>Dimanche</v>
      </c>
      <c r="F13" s="2">
        <v>43009</v>
      </c>
      <c r="G13" s="238" t="s">
        <v>219</v>
      </c>
      <c r="H13" s="38" t="s">
        <v>98</v>
      </c>
      <c r="I13" s="240"/>
      <c r="K13" s="91" t="str">
        <f t="shared" si="2"/>
        <v>Nadine</v>
      </c>
      <c r="L13" s="198">
        <v>42983</v>
      </c>
      <c r="M13" s="198">
        <v>42957</v>
      </c>
      <c r="O13" s="640">
        <v>7</v>
      </c>
      <c r="P13" s="99" t="s">
        <v>134</v>
      </c>
      <c r="Q13" s="81"/>
      <c r="R13" s="626">
        <f>Répartitions!H18+Répartitions!H20</f>
        <v>22</v>
      </c>
      <c r="S13" s="81"/>
      <c r="T13" s="81"/>
      <c r="U13" s="85"/>
    </row>
    <row r="14" spans="1:21" ht="15" thickBot="1">
      <c r="A14" s="500">
        <f t="shared" si="0"/>
        <v>0.14705882352941177</v>
      </c>
      <c r="B14" s="508">
        <v>10</v>
      </c>
      <c r="C14" s="452">
        <v>10</v>
      </c>
      <c r="D14" s="230"/>
      <c r="E14" s="314" t="str">
        <f t="shared" si="1"/>
        <v>Lundi</v>
      </c>
      <c r="F14" s="2">
        <v>43017</v>
      </c>
      <c r="G14" s="198" t="s">
        <v>224</v>
      </c>
      <c r="H14" s="38" t="s">
        <v>112</v>
      </c>
      <c r="I14" s="240"/>
      <c r="K14" s="91" t="str">
        <f t="shared" si="2"/>
        <v>Michel</v>
      </c>
      <c r="L14" s="198">
        <v>43038</v>
      </c>
      <c r="M14" s="198">
        <v>43008</v>
      </c>
      <c r="O14" s="640"/>
      <c r="P14" s="100" t="s">
        <v>136</v>
      </c>
      <c r="Q14" s="86"/>
      <c r="R14" s="627"/>
      <c r="S14" s="88"/>
      <c r="T14" s="86"/>
      <c r="U14" s="87"/>
    </row>
    <row r="15" spans="1:21">
      <c r="A15" s="500">
        <f t="shared" si="0"/>
        <v>0.16176470588235295</v>
      </c>
      <c r="B15" s="508">
        <v>11</v>
      </c>
      <c r="C15" s="452">
        <v>11</v>
      </c>
      <c r="D15" s="230"/>
      <c r="E15" s="314" t="str">
        <f t="shared" si="1"/>
        <v>Mardi</v>
      </c>
      <c r="F15" s="2">
        <v>43018</v>
      </c>
      <c r="G15" s="238" t="s">
        <v>225</v>
      </c>
      <c r="H15" s="38" t="s">
        <v>113</v>
      </c>
      <c r="I15" s="240"/>
      <c r="K15" s="91" t="str">
        <f t="shared" si="2"/>
        <v>Nadine</v>
      </c>
      <c r="L15" s="198">
        <v>43038</v>
      </c>
      <c r="M15" s="198">
        <v>43018</v>
      </c>
      <c r="O15" s="628">
        <v>8</v>
      </c>
      <c r="P15" s="94" t="s">
        <v>131</v>
      </c>
      <c r="Q15" s="83"/>
      <c r="R15" s="83"/>
      <c r="S15" s="629">
        <f>Répartitions!G9</f>
        <v>25</v>
      </c>
      <c r="T15" s="83"/>
      <c r="U15" s="84"/>
    </row>
    <row r="16" spans="1:21">
      <c r="A16" s="500">
        <f t="shared" si="0"/>
        <v>0.17647058823529413</v>
      </c>
      <c r="B16" s="508">
        <v>12</v>
      </c>
      <c r="C16" s="497">
        <v>12</v>
      </c>
      <c r="D16" s="230"/>
      <c r="E16" s="314" t="str">
        <f t="shared" si="1"/>
        <v>Lundi</v>
      </c>
      <c r="F16" s="2">
        <v>43024</v>
      </c>
      <c r="G16" s="238" t="s">
        <v>224</v>
      </c>
      <c r="H16" s="38" t="s">
        <v>112</v>
      </c>
      <c r="I16" s="240"/>
      <c r="K16" s="91" t="str">
        <f t="shared" si="2"/>
        <v>Michel</v>
      </c>
      <c r="L16" s="198">
        <v>43038</v>
      </c>
      <c r="M16" s="198">
        <v>43008</v>
      </c>
      <c r="O16" s="628"/>
      <c r="P16" s="95" t="s">
        <v>133</v>
      </c>
      <c r="Q16" s="81"/>
      <c r="R16" s="81"/>
      <c r="S16" s="630"/>
      <c r="T16" s="81"/>
      <c r="U16" s="85"/>
    </row>
    <row r="17" spans="1:21">
      <c r="A17" s="500">
        <f t="shared" si="0"/>
        <v>0.19117647058823528</v>
      </c>
      <c r="B17" s="508">
        <v>13</v>
      </c>
      <c r="C17" s="497">
        <v>13</v>
      </c>
      <c r="D17" s="233"/>
      <c r="E17" s="314" t="str">
        <f t="shared" si="1"/>
        <v>Mardi</v>
      </c>
      <c r="F17" s="2">
        <v>43025</v>
      </c>
      <c r="G17" s="198" t="s">
        <v>225</v>
      </c>
      <c r="H17" s="38" t="s">
        <v>113</v>
      </c>
      <c r="I17" s="240"/>
      <c r="K17" s="91" t="str">
        <f t="shared" si="2"/>
        <v>Nadine</v>
      </c>
      <c r="L17" s="198">
        <v>43038</v>
      </c>
      <c r="M17" s="198">
        <v>43018</v>
      </c>
      <c r="O17" s="628"/>
      <c r="P17" s="95" t="s">
        <v>135</v>
      </c>
      <c r="Q17" s="81"/>
      <c r="R17" s="81"/>
      <c r="S17" s="630"/>
      <c r="T17" s="81"/>
      <c r="U17" s="85"/>
    </row>
    <row r="18" spans="1:21" ht="15" thickBot="1">
      <c r="A18" s="500">
        <f t="shared" si="0"/>
        <v>0.20588235294117646</v>
      </c>
      <c r="B18" s="508">
        <v>14</v>
      </c>
      <c r="C18" s="497">
        <v>14</v>
      </c>
      <c r="D18" s="230" t="s">
        <v>228</v>
      </c>
      <c r="E18" s="314" t="str">
        <f t="shared" si="1"/>
        <v>Lundi</v>
      </c>
      <c r="F18" s="2">
        <v>43045</v>
      </c>
      <c r="G18" s="198" t="s">
        <v>224</v>
      </c>
      <c r="H18" s="38" t="s">
        <v>112</v>
      </c>
      <c r="I18" s="240"/>
      <c r="K18" s="91" t="str">
        <f t="shared" si="2"/>
        <v>Michel</v>
      </c>
      <c r="L18" s="198">
        <v>43038</v>
      </c>
      <c r="M18" s="198">
        <v>43008</v>
      </c>
      <c r="O18" s="628"/>
      <c r="P18" s="96" t="s">
        <v>137</v>
      </c>
      <c r="Q18" s="86"/>
      <c r="R18" s="86"/>
      <c r="S18" s="631"/>
      <c r="T18" s="86"/>
      <c r="U18" s="87"/>
    </row>
    <row r="19" spans="1:21">
      <c r="A19" s="500">
        <f t="shared" si="0"/>
        <v>0.22058823529411764</v>
      </c>
      <c r="B19" s="508">
        <v>15</v>
      </c>
      <c r="C19" s="497">
        <v>15</v>
      </c>
      <c r="D19" s="230"/>
      <c r="E19" s="314" t="str">
        <f t="shared" si="1"/>
        <v>Mardi</v>
      </c>
      <c r="F19" s="2">
        <v>43046</v>
      </c>
      <c r="G19" s="198" t="s">
        <v>225</v>
      </c>
      <c r="H19" s="38" t="s">
        <v>113</v>
      </c>
      <c r="I19" s="240"/>
      <c r="K19" s="91" t="str">
        <f t="shared" si="2"/>
        <v>Nadine</v>
      </c>
      <c r="L19" s="198">
        <v>43038</v>
      </c>
      <c r="M19" s="198">
        <v>43018</v>
      </c>
      <c r="O19" s="103"/>
      <c r="P19" s="102"/>
      <c r="Q19" s="103"/>
      <c r="R19" s="103"/>
      <c r="S19" s="103"/>
      <c r="T19" s="103"/>
      <c r="U19" s="103"/>
    </row>
    <row r="20" spans="1:21">
      <c r="A20" s="500">
        <f t="shared" si="0"/>
        <v>0</v>
      </c>
      <c r="B20" s="508"/>
      <c r="C20" s="497">
        <v>16</v>
      </c>
      <c r="D20" s="230"/>
      <c r="E20" s="314" t="str">
        <f t="shared" si="1"/>
        <v>Samedi</v>
      </c>
      <c r="F20" s="2">
        <v>43050</v>
      </c>
      <c r="G20" s="198" t="s">
        <v>245</v>
      </c>
      <c r="H20" s="38" t="s">
        <v>326</v>
      </c>
      <c r="I20" s="240"/>
      <c r="K20" s="91"/>
      <c r="L20" s="198"/>
      <c r="M20" s="198"/>
      <c r="O20" s="633" t="s">
        <v>139</v>
      </c>
      <c r="P20" s="634"/>
      <c r="Q20" s="89">
        <f t="shared" ref="Q20:S20" si="3">SUM(Q7:Q18)</f>
        <v>88</v>
      </c>
      <c r="R20" s="112">
        <f t="shared" si="3"/>
        <v>63</v>
      </c>
      <c r="S20" s="91">
        <f t="shared" si="3"/>
        <v>25</v>
      </c>
      <c r="T20" s="89">
        <f>SUM(T7:T18)</f>
        <v>30</v>
      </c>
      <c r="U20" s="89">
        <f>SUM(U7:U18)</f>
        <v>58</v>
      </c>
    </row>
    <row r="21" spans="1:21">
      <c r="A21" s="500">
        <f t="shared" si="0"/>
        <v>0.23529411764705882</v>
      </c>
      <c r="B21" s="508">
        <v>16</v>
      </c>
      <c r="C21" s="497">
        <v>17</v>
      </c>
      <c r="D21" s="230"/>
      <c r="E21" s="314" t="str">
        <f t="shared" si="1"/>
        <v>Samedi</v>
      </c>
      <c r="F21" s="2">
        <v>43050</v>
      </c>
      <c r="G21" s="238" t="s">
        <v>325</v>
      </c>
      <c r="H21" s="38" t="s">
        <v>98</v>
      </c>
      <c r="I21" s="240" t="s">
        <v>244</v>
      </c>
      <c r="K21" s="91" t="str">
        <f t="shared" si="2"/>
        <v>Nadine</v>
      </c>
      <c r="L21" s="198">
        <v>43021</v>
      </c>
      <c r="M21" s="198">
        <v>43025</v>
      </c>
      <c r="O21" s="633" t="s">
        <v>140</v>
      </c>
      <c r="P21" s="635"/>
      <c r="Q21" s="201" t="s">
        <v>202</v>
      </c>
      <c r="R21" s="202" t="s">
        <v>179</v>
      </c>
      <c r="S21" s="91">
        <v>8</v>
      </c>
      <c r="T21" s="200" t="s">
        <v>209</v>
      </c>
      <c r="U21" s="201" t="s">
        <v>180</v>
      </c>
    </row>
    <row r="22" spans="1:21">
      <c r="A22" s="500">
        <f t="shared" si="0"/>
        <v>0.25</v>
      </c>
      <c r="B22" s="508">
        <v>17</v>
      </c>
      <c r="C22" s="497">
        <v>18</v>
      </c>
      <c r="D22" s="230"/>
      <c r="E22" s="314" t="str">
        <f t="shared" si="1"/>
        <v>Dimanche</v>
      </c>
      <c r="F22" s="2">
        <v>43051</v>
      </c>
      <c r="G22" s="501" t="s">
        <v>254</v>
      </c>
      <c r="H22" s="38" t="s">
        <v>98</v>
      </c>
      <c r="I22" s="240" t="s">
        <v>244</v>
      </c>
      <c r="K22" s="91" t="str">
        <f t="shared" si="2"/>
        <v>Nadine</v>
      </c>
      <c r="L22" s="198">
        <v>43021</v>
      </c>
      <c r="M22" s="198">
        <v>43021</v>
      </c>
      <c r="O22" t="s">
        <v>340</v>
      </c>
    </row>
    <row r="23" spans="1:21">
      <c r="A23" s="500">
        <f t="shared" si="0"/>
        <v>0.26470588235294118</v>
      </c>
      <c r="B23" s="508">
        <v>18</v>
      </c>
      <c r="C23" s="497">
        <v>19</v>
      </c>
      <c r="D23" s="230"/>
      <c r="E23" s="314" t="str">
        <f t="shared" si="1"/>
        <v>Mardi</v>
      </c>
      <c r="F23" s="2">
        <v>43060</v>
      </c>
      <c r="G23" s="198" t="s">
        <v>225</v>
      </c>
      <c r="H23" s="38" t="s">
        <v>100</v>
      </c>
      <c r="I23" s="240"/>
      <c r="K23" s="91" t="str">
        <f t="shared" si="2"/>
        <v>Guy</v>
      </c>
      <c r="L23" s="198"/>
      <c r="M23" s="198"/>
    </row>
    <row r="24" spans="1:21">
      <c r="A24" s="500">
        <f t="shared" si="0"/>
        <v>0.27941176470588236</v>
      </c>
      <c r="B24" s="508">
        <v>19</v>
      </c>
      <c r="C24" s="497">
        <v>20</v>
      </c>
      <c r="D24" s="230"/>
      <c r="E24" s="314" t="str">
        <f t="shared" si="1"/>
        <v>Lundi</v>
      </c>
      <c r="F24" s="2">
        <v>43066</v>
      </c>
      <c r="G24" s="198" t="s">
        <v>224</v>
      </c>
      <c r="H24" s="38" t="s">
        <v>112</v>
      </c>
      <c r="I24" s="240"/>
      <c r="K24" s="91" t="str">
        <f t="shared" si="2"/>
        <v>Michel</v>
      </c>
      <c r="L24" s="198">
        <v>43021</v>
      </c>
      <c r="M24" s="198">
        <v>43050</v>
      </c>
    </row>
    <row r="25" spans="1:21">
      <c r="A25" s="500">
        <f t="shared" si="0"/>
        <v>0.29411764705882354</v>
      </c>
      <c r="B25" s="508">
        <v>20</v>
      </c>
      <c r="C25" s="497">
        <v>21</v>
      </c>
      <c r="D25" s="233"/>
      <c r="E25" s="314" t="str">
        <f t="shared" si="1"/>
        <v>Mardi</v>
      </c>
      <c r="F25" s="2">
        <v>43067</v>
      </c>
      <c r="G25" s="198" t="s">
        <v>225</v>
      </c>
      <c r="H25" s="38" t="s">
        <v>113</v>
      </c>
      <c r="I25" s="240"/>
      <c r="K25" s="91" t="str">
        <f t="shared" si="2"/>
        <v>Nadine</v>
      </c>
      <c r="L25" s="198">
        <v>43021</v>
      </c>
      <c r="M25" s="198">
        <v>43025</v>
      </c>
    </row>
    <row r="26" spans="1:21">
      <c r="A26" s="500">
        <f t="shared" si="0"/>
        <v>0.30882352941176472</v>
      </c>
      <c r="B26" s="508">
        <v>21</v>
      </c>
      <c r="C26" s="497">
        <v>22</v>
      </c>
      <c r="D26" s="230" t="s">
        <v>246</v>
      </c>
      <c r="E26" s="314" t="str">
        <f t="shared" si="1"/>
        <v>Samedi</v>
      </c>
      <c r="F26" s="2">
        <v>43071</v>
      </c>
      <c r="G26" s="198" t="s">
        <v>247</v>
      </c>
      <c r="H26" s="38" t="s">
        <v>100</v>
      </c>
      <c r="I26" s="240"/>
      <c r="K26" s="91" t="str">
        <f t="shared" si="2"/>
        <v>Guy</v>
      </c>
      <c r="L26" s="198">
        <v>43067</v>
      </c>
      <c r="M26" s="198">
        <v>43067</v>
      </c>
    </row>
    <row r="27" spans="1:21">
      <c r="A27" s="500">
        <f t="shared" si="0"/>
        <v>0.3235294117647059</v>
      </c>
      <c r="B27" s="508">
        <v>22</v>
      </c>
      <c r="C27" s="497">
        <v>23</v>
      </c>
      <c r="D27" s="230"/>
      <c r="E27" s="314" t="str">
        <f t="shared" si="1"/>
        <v>Samedi</v>
      </c>
      <c r="F27" s="2">
        <v>43071</v>
      </c>
      <c r="G27" s="198" t="s">
        <v>224</v>
      </c>
      <c r="H27" s="38" t="s">
        <v>98</v>
      </c>
      <c r="I27" s="240" t="s">
        <v>244</v>
      </c>
      <c r="K27" s="91" t="str">
        <f t="shared" si="2"/>
        <v>Nadine</v>
      </c>
      <c r="L27" s="198">
        <v>43067</v>
      </c>
      <c r="M27" s="198">
        <v>43067</v>
      </c>
    </row>
    <row r="28" spans="1:21">
      <c r="A28" s="500">
        <f t="shared" si="0"/>
        <v>0.33823529411764708</v>
      </c>
      <c r="B28" s="508">
        <v>23</v>
      </c>
      <c r="C28" s="497">
        <v>24</v>
      </c>
      <c r="D28" s="230"/>
      <c r="E28" s="314" t="str">
        <f t="shared" si="1"/>
        <v>Dimanche</v>
      </c>
      <c r="F28" s="2">
        <v>43072</v>
      </c>
      <c r="G28" s="198" t="s">
        <v>221</v>
      </c>
      <c r="H28" s="38" t="s">
        <v>98</v>
      </c>
      <c r="I28" s="240" t="s">
        <v>244</v>
      </c>
      <c r="J28" s="116"/>
      <c r="K28" s="91" t="str">
        <f t="shared" si="2"/>
        <v>Nadine</v>
      </c>
      <c r="L28" s="198">
        <v>43067</v>
      </c>
      <c r="M28" s="198">
        <v>43067</v>
      </c>
    </row>
    <row r="29" spans="1:21">
      <c r="A29" s="500">
        <f t="shared" si="0"/>
        <v>0.35294117647058826</v>
      </c>
      <c r="B29" s="508">
        <v>24</v>
      </c>
      <c r="C29" s="497">
        <v>25</v>
      </c>
      <c r="D29" s="230"/>
      <c r="E29" s="314" t="str">
        <f t="shared" si="1"/>
        <v>Dimanche</v>
      </c>
      <c r="F29" s="2">
        <v>43072</v>
      </c>
      <c r="G29" s="198" t="s">
        <v>219</v>
      </c>
      <c r="H29" s="38" t="s">
        <v>98</v>
      </c>
      <c r="I29" s="240" t="s">
        <v>244</v>
      </c>
      <c r="J29" s="116"/>
      <c r="K29" s="91" t="str">
        <f t="shared" si="2"/>
        <v>Nadine</v>
      </c>
      <c r="L29" s="198">
        <v>43067</v>
      </c>
      <c r="M29" s="198">
        <v>43067</v>
      </c>
    </row>
    <row r="30" spans="1:21">
      <c r="A30" s="500">
        <f t="shared" si="0"/>
        <v>0.36764705882352944</v>
      </c>
      <c r="B30" s="508">
        <v>25</v>
      </c>
      <c r="C30" s="497">
        <v>26</v>
      </c>
      <c r="D30" s="230"/>
      <c r="E30" s="314" t="str">
        <f t="shared" si="1"/>
        <v>Lundi</v>
      </c>
      <c r="F30" s="2">
        <v>43080</v>
      </c>
      <c r="G30" s="198" t="s">
        <v>224</v>
      </c>
      <c r="H30" s="38" t="s">
        <v>112</v>
      </c>
      <c r="I30" s="240"/>
      <c r="J30" s="116"/>
      <c r="K30" s="91" t="str">
        <f t="shared" si="2"/>
        <v>Michel</v>
      </c>
      <c r="L30" s="198">
        <v>43067</v>
      </c>
      <c r="M30" s="198">
        <v>43071</v>
      </c>
    </row>
    <row r="31" spans="1:21">
      <c r="A31" s="500">
        <f t="shared" si="0"/>
        <v>0.38235294117647056</v>
      </c>
      <c r="B31" s="508">
        <v>26</v>
      </c>
      <c r="C31" s="497">
        <v>27</v>
      </c>
      <c r="D31" s="230"/>
      <c r="E31" s="314" t="str">
        <f t="shared" si="1"/>
        <v>Mardi</v>
      </c>
      <c r="F31" s="2">
        <v>43081</v>
      </c>
      <c r="G31" s="198" t="s">
        <v>225</v>
      </c>
      <c r="H31" s="38" t="s">
        <v>113</v>
      </c>
      <c r="I31" s="240"/>
      <c r="J31" s="116"/>
      <c r="K31" s="91" t="str">
        <f t="shared" si="2"/>
        <v>Nadine</v>
      </c>
      <c r="L31" s="198">
        <v>43067</v>
      </c>
      <c r="M31" s="198">
        <v>43067</v>
      </c>
    </row>
    <row r="32" spans="1:21">
      <c r="A32" s="500">
        <f t="shared" si="0"/>
        <v>0.39705882352941174</v>
      </c>
      <c r="B32" s="508">
        <v>27</v>
      </c>
      <c r="C32" s="505">
        <v>28</v>
      </c>
      <c r="D32" s="503"/>
      <c r="E32" s="314" t="str">
        <f t="shared" si="1"/>
        <v>Mardi</v>
      </c>
      <c r="F32" s="2">
        <v>43088</v>
      </c>
      <c r="G32" s="198" t="s">
        <v>225</v>
      </c>
      <c r="H32" s="38" t="s">
        <v>98</v>
      </c>
      <c r="I32" s="240"/>
      <c r="J32" s="116"/>
      <c r="K32" s="91" t="str">
        <f t="shared" si="2"/>
        <v>Nadine</v>
      </c>
      <c r="L32" s="198">
        <v>43067</v>
      </c>
      <c r="M32" s="198">
        <v>43067</v>
      </c>
    </row>
    <row r="33" spans="1:15">
      <c r="A33" s="500">
        <f t="shared" si="0"/>
        <v>0.41176470588235292</v>
      </c>
      <c r="B33" s="508">
        <v>28</v>
      </c>
      <c r="C33" s="246">
        <v>29</v>
      </c>
      <c r="D33" s="230" t="s">
        <v>248</v>
      </c>
      <c r="E33" s="314" t="str">
        <f t="shared" si="1"/>
        <v>Samedi</v>
      </c>
      <c r="F33" s="2">
        <v>43106</v>
      </c>
      <c r="G33" s="238" t="s">
        <v>224</v>
      </c>
      <c r="H33" s="38" t="s">
        <v>98</v>
      </c>
      <c r="I33" s="240"/>
      <c r="J33" s="116"/>
      <c r="K33" s="91" t="str">
        <f t="shared" si="2"/>
        <v>Nadine</v>
      </c>
      <c r="L33" s="231">
        <v>43112</v>
      </c>
      <c r="M33" s="198">
        <v>43112</v>
      </c>
    </row>
    <row r="34" spans="1:15">
      <c r="A34" s="500">
        <f t="shared" si="0"/>
        <v>0.4264705882352941</v>
      </c>
      <c r="B34" s="508">
        <v>29</v>
      </c>
      <c r="C34" s="246">
        <v>30</v>
      </c>
      <c r="D34" s="230"/>
      <c r="E34" s="314" t="str">
        <f t="shared" si="1"/>
        <v>Dimanche</v>
      </c>
      <c r="F34" s="2">
        <v>43107</v>
      </c>
      <c r="G34" s="198" t="s">
        <v>221</v>
      </c>
      <c r="H34" s="38" t="s">
        <v>98</v>
      </c>
      <c r="I34" s="240"/>
      <c r="J34" s="116"/>
      <c r="K34" s="91" t="str">
        <f t="shared" si="2"/>
        <v>Nadine</v>
      </c>
      <c r="L34" s="231">
        <v>43112</v>
      </c>
      <c r="M34" s="198">
        <v>43112</v>
      </c>
    </row>
    <row r="35" spans="1:15">
      <c r="A35" s="500">
        <f t="shared" si="0"/>
        <v>0.44117647058823528</v>
      </c>
      <c r="B35" s="508">
        <v>30</v>
      </c>
      <c r="C35" s="246">
        <v>31</v>
      </c>
      <c r="D35" s="230"/>
      <c r="E35" s="314" t="str">
        <f t="shared" si="1"/>
        <v>Dimanche</v>
      </c>
      <c r="F35" s="2">
        <v>43107</v>
      </c>
      <c r="G35" s="198" t="s">
        <v>219</v>
      </c>
      <c r="H35" s="38" t="s">
        <v>98</v>
      </c>
      <c r="I35" s="240"/>
      <c r="J35" s="116"/>
      <c r="K35" s="91" t="str">
        <f t="shared" si="2"/>
        <v>Nadine</v>
      </c>
      <c r="L35" s="231">
        <v>43112</v>
      </c>
      <c r="M35" s="198">
        <v>43112</v>
      </c>
    </row>
    <row r="36" spans="1:15">
      <c r="A36" s="500">
        <f t="shared" si="0"/>
        <v>0.45588235294117646</v>
      </c>
      <c r="B36" s="508">
        <v>31</v>
      </c>
      <c r="C36" s="246">
        <v>32</v>
      </c>
      <c r="D36" s="230"/>
      <c r="E36" s="314" t="str">
        <f t="shared" si="1"/>
        <v>Lundi</v>
      </c>
      <c r="F36" s="2">
        <v>43115</v>
      </c>
      <c r="G36" s="198" t="s">
        <v>224</v>
      </c>
      <c r="H36" s="38" t="s">
        <v>112</v>
      </c>
      <c r="I36" s="240"/>
      <c r="K36" s="91" t="str">
        <f t="shared" si="2"/>
        <v>Michel</v>
      </c>
      <c r="L36" s="231">
        <v>43112</v>
      </c>
      <c r="M36" s="198">
        <v>43107</v>
      </c>
    </row>
    <row r="37" spans="1:15">
      <c r="A37" s="500">
        <f t="shared" si="0"/>
        <v>0.47058823529411764</v>
      </c>
      <c r="B37" s="508">
        <v>32</v>
      </c>
      <c r="C37" s="246">
        <v>33</v>
      </c>
      <c r="D37" s="230"/>
      <c r="E37" s="314" t="str">
        <f t="shared" si="1"/>
        <v>Mardi</v>
      </c>
      <c r="F37" s="2">
        <v>43116</v>
      </c>
      <c r="G37" s="198" t="s">
        <v>225</v>
      </c>
      <c r="H37" s="38" t="s">
        <v>113</v>
      </c>
      <c r="I37" s="240"/>
      <c r="K37" s="91" t="str">
        <f t="shared" si="2"/>
        <v>Nadine</v>
      </c>
      <c r="L37" s="231">
        <v>43112</v>
      </c>
      <c r="M37" s="198">
        <v>43112</v>
      </c>
    </row>
    <row r="38" spans="1:15">
      <c r="A38" s="500"/>
      <c r="B38" s="540"/>
      <c r="C38" s="246">
        <v>34</v>
      </c>
      <c r="D38" s="230"/>
      <c r="E38" s="314" t="str">
        <f t="shared" si="1"/>
        <v>Mardi</v>
      </c>
      <c r="F38" s="2">
        <v>43123</v>
      </c>
      <c r="G38" s="198" t="s">
        <v>225</v>
      </c>
      <c r="H38" s="38" t="s">
        <v>88</v>
      </c>
      <c r="I38" s="240"/>
      <c r="J38" s="226"/>
      <c r="K38" s="91" t="str">
        <f t="shared" si="2"/>
        <v>Guy</v>
      </c>
      <c r="L38" s="231">
        <v>43118</v>
      </c>
      <c r="M38" s="198" t="s">
        <v>387</v>
      </c>
      <c r="O38" t="s">
        <v>388</v>
      </c>
    </row>
    <row r="39" spans="1:15">
      <c r="A39" s="500">
        <f t="shared" si="0"/>
        <v>0.48529411764705882</v>
      </c>
      <c r="B39" s="508">
        <v>33</v>
      </c>
      <c r="C39" s="246">
        <v>35</v>
      </c>
      <c r="D39" s="230"/>
      <c r="E39" s="314" t="str">
        <f t="shared" si="1"/>
        <v>Vendredi</v>
      </c>
      <c r="F39" s="2">
        <v>43126</v>
      </c>
      <c r="G39" s="501" t="s">
        <v>255</v>
      </c>
      <c r="H39" s="38" t="s">
        <v>98</v>
      </c>
      <c r="I39" s="240" t="s">
        <v>244</v>
      </c>
      <c r="K39" s="91" t="str">
        <f t="shared" si="2"/>
        <v>Nadine</v>
      </c>
      <c r="L39" s="231">
        <v>43112</v>
      </c>
      <c r="M39" s="198">
        <v>43112</v>
      </c>
      <c r="O39" t="s">
        <v>407</v>
      </c>
    </row>
    <row r="40" spans="1:15">
      <c r="A40" s="500">
        <f t="shared" si="0"/>
        <v>0</v>
      </c>
      <c r="B40" s="540"/>
      <c r="C40" s="246">
        <v>36</v>
      </c>
      <c r="D40" s="230"/>
      <c r="E40" s="314" t="str">
        <f t="shared" si="1"/>
        <v>Samedi</v>
      </c>
      <c r="F40" s="2">
        <v>43127</v>
      </c>
      <c r="G40" s="198" t="s">
        <v>247</v>
      </c>
      <c r="H40" s="38" t="s">
        <v>88</v>
      </c>
      <c r="I40" s="240" t="s">
        <v>244</v>
      </c>
      <c r="K40" s="91" t="str">
        <f t="shared" si="2"/>
        <v>Guy</v>
      </c>
      <c r="L40" s="231">
        <v>43112</v>
      </c>
      <c r="M40" s="198">
        <v>43112</v>
      </c>
      <c r="O40" t="s">
        <v>388</v>
      </c>
    </row>
    <row r="41" spans="1:15">
      <c r="A41" s="500">
        <f t="shared" si="0"/>
        <v>0.5</v>
      </c>
      <c r="B41" s="508">
        <v>34</v>
      </c>
      <c r="C41" s="246">
        <v>37</v>
      </c>
      <c r="D41" s="230"/>
      <c r="E41" s="314" t="str">
        <f t="shared" si="1"/>
        <v>Samedi</v>
      </c>
      <c r="F41" s="2">
        <v>43127</v>
      </c>
      <c r="G41" s="198" t="s">
        <v>224</v>
      </c>
      <c r="H41" s="38" t="s">
        <v>98</v>
      </c>
      <c r="I41" s="240" t="s">
        <v>244</v>
      </c>
      <c r="K41" s="91" t="str">
        <f t="shared" si="2"/>
        <v>Nadine</v>
      </c>
      <c r="L41" s="231">
        <v>43112</v>
      </c>
      <c r="M41" s="198">
        <v>43112</v>
      </c>
    </row>
    <row r="42" spans="1:15">
      <c r="A42" s="500">
        <f t="shared" si="0"/>
        <v>0.51470588235294112</v>
      </c>
      <c r="B42" s="508">
        <v>35</v>
      </c>
      <c r="C42" s="246">
        <v>38</v>
      </c>
      <c r="D42" s="233"/>
      <c r="E42" s="314" t="str">
        <f t="shared" si="1"/>
        <v>Dimanche</v>
      </c>
      <c r="F42" s="2">
        <v>43128</v>
      </c>
      <c r="G42" s="501" t="s">
        <v>254</v>
      </c>
      <c r="H42" s="38" t="s">
        <v>208</v>
      </c>
      <c r="I42" s="240" t="s">
        <v>244</v>
      </c>
      <c r="K42" s="91" t="str">
        <f t="shared" si="2"/>
        <v>Guy</v>
      </c>
      <c r="L42" s="231">
        <v>43112</v>
      </c>
      <c r="M42" s="198">
        <v>43112</v>
      </c>
      <c r="O42" t="s">
        <v>420</v>
      </c>
    </row>
    <row r="43" spans="1:15">
      <c r="A43" s="500">
        <f t="shared" si="0"/>
        <v>0.52941176470588236</v>
      </c>
      <c r="B43" s="508">
        <v>36</v>
      </c>
      <c r="C43" s="246">
        <v>39</v>
      </c>
      <c r="D43" s="230" t="s">
        <v>249</v>
      </c>
      <c r="E43" s="314" t="str">
        <f t="shared" si="1"/>
        <v>Lundi</v>
      </c>
      <c r="F43" s="2">
        <v>43136</v>
      </c>
      <c r="G43" s="198" t="s">
        <v>224</v>
      </c>
      <c r="H43" s="38" t="s">
        <v>112</v>
      </c>
      <c r="I43" s="240"/>
      <c r="K43" s="91" t="str">
        <f t="shared" si="2"/>
        <v>Michel</v>
      </c>
      <c r="L43" s="198"/>
      <c r="M43" s="198"/>
    </row>
    <row r="44" spans="1:15">
      <c r="A44" s="500">
        <f t="shared" si="0"/>
        <v>0.54411764705882348</v>
      </c>
      <c r="B44" s="508">
        <v>37</v>
      </c>
      <c r="C44" s="246">
        <v>40</v>
      </c>
      <c r="D44" s="230"/>
      <c r="E44" s="314" t="str">
        <f t="shared" si="1"/>
        <v>Mardi</v>
      </c>
      <c r="F44" s="2">
        <v>43137</v>
      </c>
      <c r="G44" s="198" t="s">
        <v>250</v>
      </c>
      <c r="H44" s="38" t="s">
        <v>113</v>
      </c>
      <c r="I44" s="240"/>
      <c r="K44" s="91" t="str">
        <f t="shared" si="2"/>
        <v>Nadine</v>
      </c>
      <c r="L44" s="198"/>
      <c r="M44" s="198"/>
    </row>
    <row r="45" spans="1:15">
      <c r="A45" s="500">
        <f t="shared" si="0"/>
        <v>0.55882352941176472</v>
      </c>
      <c r="B45" s="508">
        <v>38</v>
      </c>
      <c r="C45" s="246">
        <v>41</v>
      </c>
      <c r="D45" s="230"/>
      <c r="E45" s="314" t="str">
        <f t="shared" si="1"/>
        <v>Lundi</v>
      </c>
      <c r="F45" s="2">
        <v>43157</v>
      </c>
      <c r="G45" s="198" t="s">
        <v>224</v>
      </c>
      <c r="H45" s="38" t="s">
        <v>112</v>
      </c>
      <c r="I45" s="240"/>
      <c r="K45" s="91" t="str">
        <f t="shared" si="2"/>
        <v>Michel</v>
      </c>
      <c r="L45" s="198"/>
      <c r="M45" s="198"/>
    </row>
    <row r="46" spans="1:15">
      <c r="A46" s="500">
        <f t="shared" si="0"/>
        <v>0.57352941176470584</v>
      </c>
      <c r="B46" s="508">
        <v>39</v>
      </c>
      <c r="C46" s="246">
        <v>42</v>
      </c>
      <c r="D46" s="233"/>
      <c r="E46" s="314" t="str">
        <f t="shared" si="1"/>
        <v>Mardi</v>
      </c>
      <c r="F46" s="2">
        <v>43158</v>
      </c>
      <c r="G46" s="198" t="s">
        <v>225</v>
      </c>
      <c r="H46" s="38" t="s">
        <v>113</v>
      </c>
      <c r="I46" s="240"/>
      <c r="K46" s="91" t="str">
        <f t="shared" si="2"/>
        <v>Nadine</v>
      </c>
      <c r="L46" s="198"/>
      <c r="M46" s="198"/>
    </row>
    <row r="47" spans="1:15">
      <c r="A47" s="500">
        <f t="shared" si="0"/>
        <v>0.58823529411764708</v>
      </c>
      <c r="B47" s="508">
        <v>40</v>
      </c>
      <c r="C47" s="246">
        <v>43</v>
      </c>
      <c r="D47" s="230" t="s">
        <v>251</v>
      </c>
      <c r="E47" s="314" t="str">
        <f t="shared" si="1"/>
        <v>Samedi</v>
      </c>
      <c r="F47" s="2">
        <v>43162</v>
      </c>
      <c r="G47" s="541" t="s">
        <v>245</v>
      </c>
      <c r="H47" s="38" t="s">
        <v>98</v>
      </c>
      <c r="I47" s="240" t="s">
        <v>445</v>
      </c>
      <c r="K47" s="91" t="str">
        <f t="shared" si="2"/>
        <v>Nadine</v>
      </c>
      <c r="L47" s="451"/>
      <c r="M47" s="198"/>
      <c r="O47" t="s">
        <v>347</v>
      </c>
    </row>
    <row r="48" spans="1:15">
      <c r="A48" s="500">
        <f t="shared" si="0"/>
        <v>0.6029411764705882</v>
      </c>
      <c r="B48" s="508">
        <v>41</v>
      </c>
      <c r="C48" s="246">
        <v>44</v>
      </c>
      <c r="D48" s="230"/>
      <c r="E48" s="314" t="str">
        <f t="shared" si="1"/>
        <v>Samedi</v>
      </c>
      <c r="F48" s="2">
        <v>43162</v>
      </c>
      <c r="G48" s="198" t="s">
        <v>225</v>
      </c>
      <c r="H48" s="38" t="s">
        <v>98</v>
      </c>
      <c r="I48" s="240" t="s">
        <v>244</v>
      </c>
      <c r="K48" s="91" t="str">
        <f t="shared" si="2"/>
        <v>Nadine</v>
      </c>
      <c r="L48" s="451"/>
      <c r="M48" s="198"/>
    </row>
    <row r="49" spans="1:15">
      <c r="A49" s="500">
        <f t="shared" si="0"/>
        <v>0.61764705882352944</v>
      </c>
      <c r="B49" s="508">
        <v>42</v>
      </c>
      <c r="C49" s="246">
        <v>45</v>
      </c>
      <c r="D49" s="230"/>
      <c r="E49" s="314" t="str">
        <f t="shared" si="1"/>
        <v>Dimanche</v>
      </c>
      <c r="F49" s="2">
        <v>43163</v>
      </c>
      <c r="G49" s="198" t="s">
        <v>221</v>
      </c>
      <c r="H49" s="38" t="s">
        <v>98</v>
      </c>
      <c r="I49" s="240" t="s">
        <v>244</v>
      </c>
      <c r="K49" s="91" t="str">
        <f t="shared" si="2"/>
        <v>Nadine</v>
      </c>
      <c r="L49" s="451"/>
      <c r="M49" s="198"/>
    </row>
    <row r="50" spans="1:15">
      <c r="A50" s="500">
        <f t="shared" si="0"/>
        <v>0.63235294117647056</v>
      </c>
      <c r="B50" s="508">
        <v>43</v>
      </c>
      <c r="C50" s="246">
        <v>46</v>
      </c>
      <c r="D50" s="230"/>
      <c r="E50" s="314" t="str">
        <f t="shared" si="1"/>
        <v>Dimanche</v>
      </c>
      <c r="F50" s="2">
        <v>43163</v>
      </c>
      <c r="G50" s="198" t="s">
        <v>219</v>
      </c>
      <c r="H50" s="38" t="s">
        <v>98</v>
      </c>
      <c r="I50" s="240" t="s">
        <v>244</v>
      </c>
      <c r="K50" s="91" t="str">
        <f t="shared" si="2"/>
        <v>Nadine</v>
      </c>
      <c r="L50" s="451"/>
      <c r="M50" s="198"/>
    </row>
    <row r="51" spans="1:15">
      <c r="A51" s="500"/>
      <c r="B51" s="540"/>
      <c r="C51" s="246">
        <v>47</v>
      </c>
      <c r="D51" s="230"/>
      <c r="E51" s="314" t="str">
        <f t="shared" si="1"/>
        <v>Mardi</v>
      </c>
      <c r="F51" s="2">
        <v>43165</v>
      </c>
      <c r="G51" s="198" t="s">
        <v>250</v>
      </c>
      <c r="H51" s="38" t="s">
        <v>88</v>
      </c>
      <c r="I51" s="240"/>
      <c r="J51" s="226"/>
      <c r="K51" s="91" t="str">
        <f t="shared" si="2"/>
        <v>Guy</v>
      </c>
      <c r="L51" s="451"/>
      <c r="M51" s="198"/>
      <c r="O51" t="s">
        <v>388</v>
      </c>
    </row>
    <row r="52" spans="1:15">
      <c r="A52" s="500">
        <f t="shared" si="0"/>
        <v>0.6470588235294118</v>
      </c>
      <c r="B52" s="508">
        <v>44</v>
      </c>
      <c r="C52" s="246">
        <v>48</v>
      </c>
      <c r="D52" s="230"/>
      <c r="E52" s="314" t="str">
        <f t="shared" si="1"/>
        <v>Lundi</v>
      </c>
      <c r="F52" s="2">
        <v>43171</v>
      </c>
      <c r="G52" s="198" t="s">
        <v>224</v>
      </c>
      <c r="H52" s="38" t="s">
        <v>112</v>
      </c>
      <c r="I52" s="240"/>
      <c r="K52" s="91" t="str">
        <f t="shared" si="2"/>
        <v>Michel</v>
      </c>
      <c r="L52" s="451"/>
      <c r="M52" s="198"/>
    </row>
    <row r="53" spans="1:15">
      <c r="A53" s="500">
        <f t="shared" si="0"/>
        <v>0.66176470588235292</v>
      </c>
      <c r="B53" s="508">
        <v>45</v>
      </c>
      <c r="C53" s="246">
        <v>49</v>
      </c>
      <c r="D53" s="230"/>
      <c r="E53" s="314" t="str">
        <f t="shared" si="1"/>
        <v>Mardi</v>
      </c>
      <c r="F53" s="2">
        <v>43172</v>
      </c>
      <c r="G53" s="198" t="s">
        <v>225</v>
      </c>
      <c r="H53" s="38" t="s">
        <v>113</v>
      </c>
      <c r="I53" s="240"/>
      <c r="K53" s="91" t="str">
        <f t="shared" si="2"/>
        <v>Nadine</v>
      </c>
      <c r="L53" s="451"/>
      <c r="M53" s="198"/>
    </row>
    <row r="54" spans="1:15">
      <c r="A54" s="500">
        <f t="shared" si="0"/>
        <v>0.67647058823529416</v>
      </c>
      <c r="B54" s="508">
        <v>46</v>
      </c>
      <c r="C54" s="246">
        <v>50</v>
      </c>
      <c r="D54" s="230"/>
      <c r="E54" s="314" t="str">
        <f t="shared" si="1"/>
        <v>Mardi</v>
      </c>
      <c r="F54" s="2">
        <v>43179</v>
      </c>
      <c r="G54" s="198" t="s">
        <v>225</v>
      </c>
      <c r="H54" s="38" t="s">
        <v>98</v>
      </c>
      <c r="I54" s="240"/>
      <c r="K54" s="91" t="str">
        <f t="shared" si="2"/>
        <v>Nadine</v>
      </c>
      <c r="L54" s="451"/>
      <c r="M54" s="198"/>
      <c r="N54" s="93"/>
      <c r="O54" s="18"/>
    </row>
    <row r="55" spans="1:15">
      <c r="A55" s="500">
        <f t="shared" si="0"/>
        <v>0.69117647058823528</v>
      </c>
      <c r="B55" s="508">
        <v>47</v>
      </c>
      <c r="C55" s="246">
        <v>51</v>
      </c>
      <c r="D55" s="230"/>
      <c r="E55" s="314" t="str">
        <f t="shared" si="1"/>
        <v>Lundi</v>
      </c>
      <c r="F55" s="2">
        <v>43185</v>
      </c>
      <c r="G55" s="198" t="s">
        <v>224</v>
      </c>
      <c r="H55" s="38" t="s">
        <v>112</v>
      </c>
      <c r="I55" s="240"/>
      <c r="K55" s="91" t="str">
        <f t="shared" si="2"/>
        <v>Michel</v>
      </c>
      <c r="L55" s="451"/>
      <c r="M55" s="198"/>
      <c r="N55" s="18"/>
      <c r="O55" s="18"/>
    </row>
    <row r="56" spans="1:15">
      <c r="A56" s="500">
        <f t="shared" si="0"/>
        <v>0.70588235294117652</v>
      </c>
      <c r="B56" s="508">
        <v>48</v>
      </c>
      <c r="C56" s="246">
        <v>52</v>
      </c>
      <c r="D56" s="233"/>
      <c r="E56" s="314" t="str">
        <f t="shared" si="1"/>
        <v>Mardi</v>
      </c>
      <c r="F56" s="2">
        <v>43186</v>
      </c>
      <c r="G56" s="198" t="s">
        <v>225</v>
      </c>
      <c r="H56" s="38" t="s">
        <v>113</v>
      </c>
      <c r="I56" s="240"/>
      <c r="K56" s="91" t="str">
        <f t="shared" si="2"/>
        <v>Nadine</v>
      </c>
      <c r="L56" s="451"/>
      <c r="M56" s="198"/>
      <c r="N56" s="18"/>
      <c r="O56" s="18"/>
    </row>
    <row r="57" spans="1:15">
      <c r="A57" s="500">
        <f t="shared" si="0"/>
        <v>0</v>
      </c>
      <c r="B57" s="540"/>
      <c r="C57" s="246">
        <v>53</v>
      </c>
      <c r="D57" s="230" t="s">
        <v>252</v>
      </c>
      <c r="E57" s="314" t="str">
        <f t="shared" si="1"/>
        <v>Mardi</v>
      </c>
      <c r="F57" s="2">
        <v>43193</v>
      </c>
      <c r="G57" s="198" t="s">
        <v>225</v>
      </c>
      <c r="H57" s="38" t="s">
        <v>88</v>
      </c>
      <c r="I57" s="240"/>
      <c r="K57" s="91" t="str">
        <f t="shared" si="2"/>
        <v>Guy</v>
      </c>
      <c r="L57" s="451">
        <v>43180</v>
      </c>
      <c r="M57" s="198"/>
      <c r="N57" s="18"/>
      <c r="O57" t="s">
        <v>388</v>
      </c>
    </row>
    <row r="58" spans="1:15">
      <c r="A58" s="500">
        <f t="shared" si="0"/>
        <v>0</v>
      </c>
      <c r="B58" s="540"/>
      <c r="C58" s="246">
        <v>54</v>
      </c>
      <c r="D58" s="230"/>
      <c r="E58" s="314" t="str">
        <f t="shared" si="1"/>
        <v>Samedi</v>
      </c>
      <c r="F58" s="2">
        <v>43197</v>
      </c>
      <c r="G58" s="231" t="s">
        <v>247</v>
      </c>
      <c r="H58" s="38" t="s">
        <v>88</v>
      </c>
      <c r="I58" s="240" t="s">
        <v>244</v>
      </c>
      <c r="K58" s="91" t="str">
        <f t="shared" si="2"/>
        <v>Guy</v>
      </c>
      <c r="L58" s="451">
        <v>43180</v>
      </c>
      <c r="M58" s="198"/>
      <c r="N58" s="18"/>
      <c r="O58" t="s">
        <v>388</v>
      </c>
    </row>
    <row r="59" spans="1:15">
      <c r="A59" s="500">
        <f t="shared" si="0"/>
        <v>0.72058823529411764</v>
      </c>
      <c r="B59" s="508">
        <v>49</v>
      </c>
      <c r="C59" s="246">
        <v>55</v>
      </c>
      <c r="D59" s="230"/>
      <c r="E59" s="314" t="str">
        <f t="shared" si="1"/>
        <v>Samedi</v>
      </c>
      <c r="F59" s="2">
        <v>43197</v>
      </c>
      <c r="G59" s="198" t="s">
        <v>224</v>
      </c>
      <c r="H59" s="38" t="s">
        <v>98</v>
      </c>
      <c r="I59" s="240" t="s">
        <v>244</v>
      </c>
      <c r="K59" s="91" t="str">
        <f t="shared" si="2"/>
        <v>Nadine</v>
      </c>
      <c r="L59" s="451">
        <v>43180</v>
      </c>
      <c r="M59" s="198"/>
    </row>
    <row r="60" spans="1:15">
      <c r="A60" s="500">
        <f t="shared" si="0"/>
        <v>0.73529411764705888</v>
      </c>
      <c r="B60" s="508">
        <v>50</v>
      </c>
      <c r="C60" s="246">
        <v>56</v>
      </c>
      <c r="D60" s="230"/>
      <c r="E60" s="314" t="str">
        <f t="shared" si="1"/>
        <v>Dimanche</v>
      </c>
      <c r="F60" s="2">
        <v>43198</v>
      </c>
      <c r="G60" s="198" t="s">
        <v>221</v>
      </c>
      <c r="H60" s="38" t="s">
        <v>98</v>
      </c>
      <c r="I60" s="240" t="s">
        <v>244</v>
      </c>
      <c r="K60" s="91" t="str">
        <f t="shared" si="2"/>
        <v>Nadine</v>
      </c>
      <c r="L60" s="451">
        <v>43180</v>
      </c>
      <c r="M60" s="198"/>
    </row>
    <row r="61" spans="1:15">
      <c r="A61" s="500">
        <f t="shared" si="0"/>
        <v>0.75</v>
      </c>
      <c r="B61" s="508">
        <v>51</v>
      </c>
      <c r="C61" s="246">
        <v>57</v>
      </c>
      <c r="D61" s="230"/>
      <c r="E61" s="314" t="str">
        <f t="shared" si="1"/>
        <v>Dimanche</v>
      </c>
      <c r="F61" s="2">
        <v>43198</v>
      </c>
      <c r="G61" s="198" t="s">
        <v>219</v>
      </c>
      <c r="H61" s="38" t="s">
        <v>98</v>
      </c>
      <c r="I61" s="240" t="s">
        <v>244</v>
      </c>
      <c r="K61" s="91" t="str">
        <f t="shared" si="2"/>
        <v>Nadine</v>
      </c>
      <c r="L61" s="451">
        <v>43180</v>
      </c>
      <c r="M61" s="198"/>
    </row>
    <row r="62" spans="1:15">
      <c r="A62" s="500">
        <f t="shared" si="0"/>
        <v>0.76470588235294112</v>
      </c>
      <c r="B62" s="508">
        <v>52</v>
      </c>
      <c r="C62" s="246">
        <v>58</v>
      </c>
      <c r="D62" s="230"/>
      <c r="E62" s="314" t="str">
        <f t="shared" si="1"/>
        <v>Lundi</v>
      </c>
      <c r="F62" s="2">
        <v>43213</v>
      </c>
      <c r="G62" s="198" t="s">
        <v>224</v>
      </c>
      <c r="H62" s="38" t="s">
        <v>112</v>
      </c>
      <c r="I62" s="240"/>
      <c r="K62" s="91" t="str">
        <f t="shared" si="2"/>
        <v>Michel</v>
      </c>
      <c r="L62" s="451">
        <v>43180</v>
      </c>
      <c r="M62" s="198"/>
    </row>
    <row r="63" spans="1:15">
      <c r="A63" s="500">
        <f t="shared" si="0"/>
        <v>0.77941176470588236</v>
      </c>
      <c r="B63" s="508">
        <v>53</v>
      </c>
      <c r="C63" s="246">
        <v>59</v>
      </c>
      <c r="D63" s="233"/>
      <c r="E63" s="314" t="str">
        <f t="shared" si="1"/>
        <v>Mardi</v>
      </c>
      <c r="F63" s="2">
        <v>43214</v>
      </c>
      <c r="G63" s="198" t="s">
        <v>225</v>
      </c>
      <c r="H63" s="38" t="s">
        <v>113</v>
      </c>
      <c r="I63" s="240"/>
      <c r="K63" s="91" t="str">
        <f t="shared" si="2"/>
        <v>Nadine</v>
      </c>
      <c r="L63" s="451">
        <v>43180</v>
      </c>
      <c r="M63" s="198"/>
    </row>
    <row r="64" spans="1:15">
      <c r="A64" s="500"/>
      <c r="B64" s="508"/>
      <c r="C64" s="246">
        <v>60</v>
      </c>
      <c r="D64" s="230" t="s">
        <v>1</v>
      </c>
      <c r="E64" s="314" t="str">
        <f t="shared" si="1"/>
        <v>Mardi</v>
      </c>
      <c r="F64" s="2">
        <v>43221</v>
      </c>
      <c r="G64" s="198" t="s">
        <v>224</v>
      </c>
      <c r="H64" s="38" t="s">
        <v>88</v>
      </c>
      <c r="I64" s="240" t="s">
        <v>244</v>
      </c>
      <c r="J64" s="226"/>
      <c r="K64" s="91" t="str">
        <f t="shared" si="2"/>
        <v>Guy</v>
      </c>
      <c r="L64" s="451"/>
      <c r="M64" s="198"/>
      <c r="O64" t="s">
        <v>388</v>
      </c>
    </row>
    <row r="65" spans="1:16">
      <c r="A65" s="500">
        <f t="shared" si="0"/>
        <v>0</v>
      </c>
      <c r="B65" s="540"/>
      <c r="C65" s="246">
        <v>61</v>
      </c>
      <c r="D65" s="230"/>
      <c r="E65" s="314" t="str">
        <f t="shared" si="1"/>
        <v>Samedi</v>
      </c>
      <c r="F65" s="2">
        <v>43225</v>
      </c>
      <c r="G65" s="302" t="s">
        <v>247</v>
      </c>
      <c r="H65" s="38" t="s">
        <v>88</v>
      </c>
      <c r="I65" s="240" t="s">
        <v>244</v>
      </c>
      <c r="K65" s="91" t="str">
        <f t="shared" si="2"/>
        <v>Guy</v>
      </c>
      <c r="L65" s="451"/>
      <c r="M65" s="198"/>
      <c r="O65" t="s">
        <v>388</v>
      </c>
    </row>
    <row r="66" spans="1:16">
      <c r="A66" s="500">
        <f t="shared" si="0"/>
        <v>0.79411764705882348</v>
      </c>
      <c r="B66" s="508">
        <v>54</v>
      </c>
      <c r="C66" s="246">
        <v>62</v>
      </c>
      <c r="D66" s="230"/>
      <c r="E66" s="314" t="str">
        <f t="shared" si="1"/>
        <v>Samedi</v>
      </c>
      <c r="F66" s="2">
        <v>43225</v>
      </c>
      <c r="G66" s="198" t="s">
        <v>224</v>
      </c>
      <c r="H66" s="38" t="s">
        <v>98</v>
      </c>
      <c r="I66" s="240" t="s">
        <v>244</v>
      </c>
      <c r="K66" s="91" t="str">
        <f t="shared" si="2"/>
        <v>Nadine</v>
      </c>
      <c r="L66" s="451"/>
      <c r="M66" s="198"/>
    </row>
    <row r="67" spans="1:16">
      <c r="A67" s="500">
        <f t="shared" si="0"/>
        <v>0.80882352941176472</v>
      </c>
      <c r="B67" s="508">
        <v>55</v>
      </c>
      <c r="C67" s="246">
        <v>63</v>
      </c>
      <c r="D67" s="230"/>
      <c r="E67" s="314" t="str">
        <f t="shared" si="1"/>
        <v>Dimanche</v>
      </c>
      <c r="F67" s="2">
        <v>43226</v>
      </c>
      <c r="G67" s="198" t="s">
        <v>221</v>
      </c>
      <c r="H67" s="38" t="s">
        <v>98</v>
      </c>
      <c r="I67" s="240" t="s">
        <v>244</v>
      </c>
      <c r="K67" s="91" t="str">
        <f t="shared" si="2"/>
        <v>Nadine</v>
      </c>
      <c r="L67" s="451"/>
      <c r="M67" s="198"/>
    </row>
    <row r="68" spans="1:16">
      <c r="A68" s="500">
        <f t="shared" si="0"/>
        <v>0.82352941176470584</v>
      </c>
      <c r="B68" s="508">
        <v>56</v>
      </c>
      <c r="C68" s="246">
        <v>64</v>
      </c>
      <c r="D68" s="230"/>
      <c r="E68" s="314" t="str">
        <f t="shared" si="1"/>
        <v>Dimanche</v>
      </c>
      <c r="F68" s="2">
        <v>43226</v>
      </c>
      <c r="G68" s="198" t="s">
        <v>219</v>
      </c>
      <c r="H68" s="38" t="s">
        <v>98</v>
      </c>
      <c r="I68" s="240" t="s">
        <v>244</v>
      </c>
      <c r="J68" s="193"/>
      <c r="K68" s="91" t="str">
        <f t="shared" si="2"/>
        <v>Nadine</v>
      </c>
      <c r="L68" s="451"/>
      <c r="M68" s="198"/>
    </row>
    <row r="69" spans="1:16">
      <c r="A69" s="500">
        <f t="shared" si="0"/>
        <v>0.83823529411764708</v>
      </c>
      <c r="B69" s="508">
        <v>57</v>
      </c>
      <c r="C69" s="246">
        <v>65</v>
      </c>
      <c r="D69" s="230"/>
      <c r="E69" s="314" t="str">
        <f t="shared" si="1"/>
        <v>Lundi</v>
      </c>
      <c r="F69" s="2">
        <v>43234</v>
      </c>
      <c r="G69" s="198" t="s">
        <v>224</v>
      </c>
      <c r="H69" s="38" t="s">
        <v>112</v>
      </c>
      <c r="I69" s="240"/>
      <c r="K69" s="91" t="str">
        <f t="shared" si="2"/>
        <v>Michel</v>
      </c>
      <c r="L69" s="198"/>
      <c r="M69" s="198"/>
    </row>
    <row r="70" spans="1:16">
      <c r="A70" s="500">
        <f t="shared" si="0"/>
        <v>0.8529411764705882</v>
      </c>
      <c r="B70" s="508">
        <v>58</v>
      </c>
      <c r="C70" s="246">
        <v>66</v>
      </c>
      <c r="D70" s="230"/>
      <c r="E70" s="314" t="str">
        <f t="shared" si="1"/>
        <v>Mardi</v>
      </c>
      <c r="F70" s="2">
        <v>43235</v>
      </c>
      <c r="G70" s="198" t="s">
        <v>225</v>
      </c>
      <c r="H70" s="38" t="s">
        <v>113</v>
      </c>
      <c r="I70" s="240"/>
      <c r="K70" s="91" t="str">
        <f t="shared" si="2"/>
        <v>Nadine</v>
      </c>
      <c r="L70" s="451"/>
      <c r="M70" s="198"/>
    </row>
    <row r="71" spans="1:16">
      <c r="A71" s="500">
        <f t="shared" si="0"/>
        <v>0.86764705882352944</v>
      </c>
      <c r="B71" s="508">
        <v>59</v>
      </c>
      <c r="C71" s="246">
        <v>67</v>
      </c>
      <c r="D71" s="230"/>
      <c r="E71" s="314" t="str">
        <f t="shared" si="1"/>
        <v>Mardi</v>
      </c>
      <c r="F71" s="2">
        <v>43242</v>
      </c>
      <c r="G71" s="198" t="s">
        <v>225</v>
      </c>
      <c r="H71" s="38" t="s">
        <v>98</v>
      </c>
      <c r="I71" s="240"/>
      <c r="K71" s="91" t="str">
        <f t="shared" si="2"/>
        <v>Nadine</v>
      </c>
      <c r="L71" s="198"/>
      <c r="M71" s="198"/>
    </row>
    <row r="72" spans="1:16">
      <c r="A72" s="500">
        <f t="shared" si="0"/>
        <v>0.88235294117647056</v>
      </c>
      <c r="B72" s="508">
        <v>60</v>
      </c>
      <c r="C72" s="246">
        <v>68</v>
      </c>
      <c r="D72" s="230"/>
      <c r="E72" s="314" t="str">
        <f t="shared" si="1"/>
        <v>Mercredi</v>
      </c>
      <c r="F72" s="2">
        <v>43243</v>
      </c>
      <c r="G72" s="515" t="s">
        <v>225</v>
      </c>
      <c r="H72" s="38" t="s">
        <v>98</v>
      </c>
      <c r="I72" s="240" t="s">
        <v>244</v>
      </c>
      <c r="K72" s="91" t="str">
        <f t="shared" si="2"/>
        <v>Nadine</v>
      </c>
      <c r="L72" s="451"/>
      <c r="M72" s="198"/>
      <c r="O72" t="s">
        <v>349</v>
      </c>
    </row>
    <row r="73" spans="1:16">
      <c r="A73" s="500">
        <f t="shared" ref="A73:A80" si="4">B73/($C$4)</f>
        <v>0.8970588235294118</v>
      </c>
      <c r="B73" s="508">
        <v>61</v>
      </c>
      <c r="C73" s="246">
        <v>69</v>
      </c>
      <c r="D73" s="230"/>
      <c r="E73" s="314" t="str">
        <f t="shared" ref="E73:E120" si="5">IF(F73&lt;&gt;0,IF(WEEKDAY(F73,2)=1,"Lundi",IF(WEEKDAY(F73,2)=2,"Mardi",IF(WEEKDAY(F73,2)=3,"Mercredi",IF(WEEKDAY(F73,2)=4,"Jeudi",IF(WEEKDAY(F73,2)=5,"Vendredi",IF(WEEKDAY(F73,2)=6,"Samedi",IF(WEEKDAY(F73,2)=7,"Dimanche",))))))),)</f>
        <v>Jeudi</v>
      </c>
      <c r="F73" s="2">
        <v>43244</v>
      </c>
      <c r="G73" s="502"/>
      <c r="H73" s="38" t="s">
        <v>98</v>
      </c>
      <c r="I73" s="240" t="s">
        <v>244</v>
      </c>
      <c r="K73" s="91" t="str">
        <f t="shared" ref="K73:K120" si="6">IF(H73&lt;&gt;0,IF(H73="TM","Nadine",IF(H73="AS","Nadine",IF(H73="AR","Michel",IF(H73="TH","Guy",IF(H73="TF","Nadine","Guy"))))),)</f>
        <v>Nadine</v>
      </c>
      <c r="L73" s="451"/>
      <c r="M73" s="198"/>
      <c r="O73" t="s">
        <v>350</v>
      </c>
    </row>
    <row r="74" spans="1:16">
      <c r="A74" s="500">
        <f t="shared" si="4"/>
        <v>0.91176470588235292</v>
      </c>
      <c r="B74" s="508">
        <v>62</v>
      </c>
      <c r="C74" s="246">
        <v>70</v>
      </c>
      <c r="D74" s="230"/>
      <c r="E74" s="314" t="str">
        <f t="shared" si="5"/>
        <v>Vendredi</v>
      </c>
      <c r="F74" s="2">
        <v>43245</v>
      </c>
      <c r="G74" s="502"/>
      <c r="H74" s="38" t="s">
        <v>98</v>
      </c>
      <c r="I74" s="240" t="s">
        <v>244</v>
      </c>
      <c r="K74" s="91" t="str">
        <f t="shared" si="6"/>
        <v>Nadine</v>
      </c>
      <c r="L74" s="451"/>
      <c r="M74" s="198"/>
      <c r="O74" t="s">
        <v>253</v>
      </c>
    </row>
    <row r="75" spans="1:16">
      <c r="A75" s="500">
        <f t="shared" si="4"/>
        <v>0</v>
      </c>
      <c r="B75" s="540"/>
      <c r="C75" s="246">
        <v>71</v>
      </c>
      <c r="D75" s="233"/>
      <c r="E75" s="314" t="str">
        <f t="shared" si="5"/>
        <v>Mardi</v>
      </c>
      <c r="F75" s="2">
        <v>43249</v>
      </c>
      <c r="G75" s="198" t="s">
        <v>225</v>
      </c>
      <c r="H75" s="38" t="s">
        <v>414</v>
      </c>
      <c r="I75" s="240"/>
      <c r="J75" s="226"/>
      <c r="K75" s="91" t="str">
        <f t="shared" si="6"/>
        <v>Guy</v>
      </c>
      <c r="L75" s="451"/>
      <c r="M75" s="198"/>
      <c r="O75" s="539" t="s">
        <v>351</v>
      </c>
      <c r="P75" t="s">
        <v>451</v>
      </c>
    </row>
    <row r="76" spans="1:16">
      <c r="A76" s="500">
        <f t="shared" si="4"/>
        <v>0.92647058823529416</v>
      </c>
      <c r="B76" s="540">
        <v>63</v>
      </c>
      <c r="C76" s="246">
        <v>72</v>
      </c>
      <c r="D76" s="230" t="s">
        <v>2</v>
      </c>
      <c r="E76" s="314" t="str">
        <f t="shared" si="5"/>
        <v>Samedi</v>
      </c>
      <c r="F76" s="2">
        <v>43253</v>
      </c>
      <c r="G76" s="198" t="s">
        <v>247</v>
      </c>
      <c r="H76" s="38" t="s">
        <v>100</v>
      </c>
      <c r="I76" s="240"/>
      <c r="J76" s="226"/>
      <c r="K76" s="91" t="str">
        <f t="shared" si="6"/>
        <v>Guy</v>
      </c>
      <c r="L76" s="451"/>
      <c r="M76" s="198"/>
      <c r="O76" s="539" t="s">
        <v>408</v>
      </c>
      <c r="P76" t="s">
        <v>451</v>
      </c>
    </row>
    <row r="77" spans="1:16">
      <c r="A77" s="500">
        <f t="shared" si="4"/>
        <v>0.94117647058823528</v>
      </c>
      <c r="B77" s="540">
        <v>64</v>
      </c>
      <c r="C77" s="246">
        <v>73</v>
      </c>
      <c r="D77" s="230"/>
      <c r="E77" s="314" t="str">
        <f t="shared" si="5"/>
        <v>Samedi</v>
      </c>
      <c r="F77" s="2">
        <v>43253</v>
      </c>
      <c r="G77" s="198" t="s">
        <v>224</v>
      </c>
      <c r="H77" s="38" t="s">
        <v>98</v>
      </c>
      <c r="I77" s="240"/>
      <c r="J77" s="226"/>
      <c r="K77" s="91" t="str">
        <f t="shared" si="6"/>
        <v>Nadine</v>
      </c>
      <c r="L77" s="451"/>
      <c r="M77" s="198"/>
      <c r="O77" s="539" t="s">
        <v>408</v>
      </c>
      <c r="P77" t="s">
        <v>451</v>
      </c>
    </row>
    <row r="78" spans="1:16">
      <c r="A78" s="500">
        <f>B78/($C$4)</f>
        <v>0.95588235294117652</v>
      </c>
      <c r="B78" s="540">
        <v>65</v>
      </c>
      <c r="C78" s="246">
        <v>74</v>
      </c>
      <c r="D78" s="230"/>
      <c r="E78" s="314" t="str">
        <f t="shared" si="5"/>
        <v>Mardi</v>
      </c>
      <c r="F78" s="2">
        <v>43256</v>
      </c>
      <c r="G78" s="198" t="s">
        <v>225</v>
      </c>
      <c r="H78" s="38" t="s">
        <v>98</v>
      </c>
      <c r="I78" s="240"/>
      <c r="J78" s="226"/>
      <c r="K78" s="91" t="str">
        <f t="shared" si="6"/>
        <v>Nadine</v>
      </c>
      <c r="L78" s="451"/>
      <c r="M78" s="198"/>
      <c r="O78" s="539" t="s">
        <v>408</v>
      </c>
      <c r="P78" t="s">
        <v>451</v>
      </c>
    </row>
    <row r="79" spans="1:16">
      <c r="A79" s="500">
        <f t="shared" si="4"/>
        <v>0</v>
      </c>
      <c r="B79" s="540"/>
      <c r="C79" s="246">
        <v>75</v>
      </c>
      <c r="D79" s="230"/>
      <c r="E79" s="314" t="str">
        <f t="shared" si="5"/>
        <v>Mardi</v>
      </c>
      <c r="F79" s="2">
        <v>43263</v>
      </c>
      <c r="G79" s="198" t="s">
        <v>250</v>
      </c>
      <c r="H79" s="38" t="s">
        <v>414</v>
      </c>
      <c r="I79" s="240"/>
      <c r="K79" s="91" t="str">
        <f t="shared" si="6"/>
        <v>Guy</v>
      </c>
      <c r="L79" s="198"/>
      <c r="M79" s="198"/>
      <c r="O79" t="s">
        <v>351</v>
      </c>
    </row>
    <row r="80" spans="1:16">
      <c r="A80" s="500">
        <f t="shared" si="4"/>
        <v>0</v>
      </c>
      <c r="B80" s="540"/>
      <c r="C80" s="246">
        <v>76</v>
      </c>
      <c r="D80" s="230"/>
      <c r="E80" s="314" t="str">
        <f t="shared" si="5"/>
        <v>Mardi</v>
      </c>
      <c r="F80" s="2">
        <v>43270</v>
      </c>
      <c r="G80" s="198" t="s">
        <v>225</v>
      </c>
      <c r="H80" s="38" t="s">
        <v>414</v>
      </c>
      <c r="I80" s="240"/>
      <c r="K80" s="91" t="str">
        <f t="shared" si="6"/>
        <v>Guy</v>
      </c>
      <c r="L80" s="451"/>
      <c r="M80" s="198"/>
      <c r="O80" t="s">
        <v>351</v>
      </c>
    </row>
    <row r="81" spans="1:16">
      <c r="A81" s="500">
        <f t="shared" ref="A81:A86" si="7">B81/($C$4)</f>
        <v>0.97058823529411764</v>
      </c>
      <c r="B81" s="508">
        <v>66</v>
      </c>
      <c r="C81" s="246">
        <v>77</v>
      </c>
      <c r="D81" s="594"/>
      <c r="E81" s="314" t="str">
        <f t="shared" ref="E81:E86" si="8">IF(F81&lt;&gt;0,IF(WEEKDAY(F81,2)=1,"Lundi",IF(WEEKDAY(F81,2)=2,"Mardi",IF(WEEKDAY(F81,2)=3,"Mercredi",IF(WEEKDAY(F81,2)=4,"Jeudi",IF(WEEKDAY(F81,2)=5,"Vendredi",IF(WEEKDAY(F81,2)=6,"Samedi",IF(WEEKDAY(F81,2)=7,"Dimanche",))))))),)</f>
        <v>Dimanche</v>
      </c>
      <c r="F81" s="2">
        <v>43275</v>
      </c>
      <c r="G81" s="198" t="s">
        <v>221</v>
      </c>
      <c r="H81" s="593" t="s">
        <v>98</v>
      </c>
      <c r="J81" s="597"/>
      <c r="K81" s="91" t="str">
        <f t="shared" si="6"/>
        <v>Nadine</v>
      </c>
      <c r="L81" s="596"/>
      <c r="M81" s="596"/>
      <c r="O81" s="539" t="s">
        <v>408</v>
      </c>
      <c r="P81" t="s">
        <v>450</v>
      </c>
    </row>
    <row r="82" spans="1:16">
      <c r="A82" s="500">
        <f t="shared" si="7"/>
        <v>0.98529411764705888</v>
      </c>
      <c r="B82" s="508">
        <v>67</v>
      </c>
      <c r="C82" s="246">
        <v>78</v>
      </c>
      <c r="D82" s="590"/>
      <c r="E82" s="91" t="str">
        <f t="shared" si="8"/>
        <v>Mardi</v>
      </c>
      <c r="F82" s="2">
        <v>43277</v>
      </c>
      <c r="G82" s="198" t="s">
        <v>225</v>
      </c>
      <c r="H82" s="38" t="s">
        <v>98</v>
      </c>
      <c r="I82" s="240"/>
      <c r="K82" s="91" t="str">
        <f>IF(H82&lt;&gt;0,IF(H82="TM","Nadine",IF(H82="AS","Nadine",IF(H82="AR","Michel",IF(H82="TH","Guy",IF(H82="TF","Nadine","Guy"))))),)</f>
        <v>Nadine</v>
      </c>
      <c r="L82" s="198"/>
      <c r="M82" s="198"/>
      <c r="O82" t="s">
        <v>408</v>
      </c>
    </row>
    <row r="83" spans="1:16">
      <c r="A83" s="500">
        <f t="shared" si="7"/>
        <v>1</v>
      </c>
      <c r="B83" s="540">
        <v>68</v>
      </c>
      <c r="C83" s="246">
        <v>79</v>
      </c>
      <c r="D83" s="233"/>
      <c r="E83" s="314" t="str">
        <f t="shared" si="8"/>
        <v>Samedi</v>
      </c>
      <c r="F83" s="2">
        <v>43281</v>
      </c>
      <c r="G83" s="502"/>
      <c r="H83" s="38" t="s">
        <v>98</v>
      </c>
      <c r="I83" s="240"/>
      <c r="K83" s="91" t="str">
        <f>IF(H83&lt;&gt;0,IF(H83="TM","Nadine",IF(H83="AS","Nadine",IF(H83="AR","Michel",IF(H83="TH","Guy",IF(H83="TF","Nadine","Guy"))))),)</f>
        <v>Nadine</v>
      </c>
      <c r="L83" s="451"/>
      <c r="M83" s="198"/>
      <c r="O83" t="s">
        <v>409</v>
      </c>
    </row>
    <row r="84" spans="1:16">
      <c r="A84" s="500">
        <f t="shared" si="7"/>
        <v>0</v>
      </c>
      <c r="B84" s="540"/>
      <c r="C84" s="246">
        <v>80</v>
      </c>
      <c r="D84" s="230" t="s">
        <v>352</v>
      </c>
      <c r="E84" s="314" t="str">
        <f t="shared" si="8"/>
        <v>Mardi</v>
      </c>
      <c r="F84" s="2">
        <v>43284</v>
      </c>
      <c r="G84" s="198" t="s">
        <v>225</v>
      </c>
      <c r="H84" s="38" t="s">
        <v>415</v>
      </c>
      <c r="I84" s="240"/>
      <c r="K84" s="91" t="str">
        <f>IF(H84&lt;&gt;0,IF(H84="TM","Nadine",IF(H84="AS","Nadine",IF(H84="AR","Michel",IF(H84="TH","Guy",IF(H84="TF","Nadine","Guy"))))),)</f>
        <v>Guy</v>
      </c>
      <c r="L84" s="451"/>
      <c r="M84" s="198"/>
      <c r="O84" t="s">
        <v>410</v>
      </c>
    </row>
    <row r="85" spans="1:16">
      <c r="A85" s="500">
        <f t="shared" si="7"/>
        <v>0</v>
      </c>
      <c r="B85" s="540"/>
      <c r="C85" s="246">
        <v>81</v>
      </c>
      <c r="D85" s="230"/>
      <c r="E85" s="314" t="str">
        <f t="shared" si="8"/>
        <v>Jeudi</v>
      </c>
      <c r="F85" s="2">
        <v>43286</v>
      </c>
      <c r="G85" s="515" t="s">
        <v>411</v>
      </c>
      <c r="H85" s="38" t="s">
        <v>415</v>
      </c>
      <c r="I85" s="240"/>
      <c r="K85" s="91" t="str">
        <f>IF(H85&lt;&gt;0,IF(H85="TM","Nadine",IF(H85="AS","Nadine",IF(H85="AR","Michel",IF(H85="TH","Guy",IF(H85="TF","Nadine","Guy"))))),)</f>
        <v>Guy</v>
      </c>
      <c r="L85" s="451"/>
      <c r="M85" s="198"/>
      <c r="O85" t="s">
        <v>413</v>
      </c>
    </row>
    <row r="86" spans="1:16">
      <c r="A86" s="500">
        <f t="shared" si="7"/>
        <v>0</v>
      </c>
      <c r="B86" s="509"/>
      <c r="C86" s="246">
        <v>82</v>
      </c>
      <c r="D86" s="230"/>
      <c r="E86" s="314" t="str">
        <f t="shared" si="8"/>
        <v>Vendredi</v>
      </c>
      <c r="F86" s="2">
        <v>43287</v>
      </c>
      <c r="G86" s="515" t="s">
        <v>255</v>
      </c>
      <c r="H86" s="38" t="s">
        <v>415</v>
      </c>
      <c r="I86" s="240"/>
      <c r="J86" s="193"/>
      <c r="K86" s="91" t="str">
        <f>IF(H86&lt;&gt;0,IF(H86="TM","Nadine",IF(H86="AS","Nadine",IF(H86="AR","Michel",IF(H86="TH","Guy",IF(H86="TF","Nadine","Guy"))))),)</f>
        <v>Guy</v>
      </c>
      <c r="L86" s="451"/>
      <c r="M86" s="198"/>
      <c r="O86" t="s">
        <v>412</v>
      </c>
    </row>
    <row r="87" spans="1:16">
      <c r="A87" s="499"/>
      <c r="B87" s="510"/>
      <c r="C87" s="246">
        <v>83</v>
      </c>
      <c r="D87" s="230"/>
      <c r="E87" s="314">
        <f t="shared" si="5"/>
        <v>0</v>
      </c>
      <c r="F87" s="2"/>
      <c r="G87" s="2"/>
      <c r="H87" s="38"/>
      <c r="I87" s="240"/>
      <c r="K87" s="91">
        <f t="shared" si="6"/>
        <v>0</v>
      </c>
      <c r="L87" s="451"/>
      <c r="M87" s="198"/>
    </row>
    <row r="88" spans="1:16">
      <c r="A88" s="499"/>
      <c r="B88" s="510"/>
      <c r="C88" s="246">
        <v>84</v>
      </c>
      <c r="D88" s="230"/>
      <c r="E88" s="314">
        <f t="shared" si="5"/>
        <v>0</v>
      </c>
      <c r="F88" s="2"/>
      <c r="G88" s="2"/>
      <c r="H88" s="38"/>
      <c r="I88" s="240"/>
      <c r="K88" s="91">
        <f t="shared" si="6"/>
        <v>0</v>
      </c>
      <c r="L88" s="451"/>
      <c r="M88" s="198"/>
    </row>
    <row r="89" spans="1:16">
      <c r="C89" s="246">
        <v>85</v>
      </c>
      <c r="D89" s="230"/>
      <c r="E89" s="314">
        <f t="shared" si="5"/>
        <v>0</v>
      </c>
      <c r="F89" s="2"/>
      <c r="G89" s="2"/>
      <c r="H89" s="38"/>
      <c r="I89" s="240"/>
      <c r="K89" s="91">
        <f t="shared" si="6"/>
        <v>0</v>
      </c>
      <c r="L89" s="451"/>
      <c r="M89" s="198"/>
    </row>
    <row r="90" spans="1:16">
      <c r="C90" s="246">
        <v>86</v>
      </c>
      <c r="D90" s="230"/>
      <c r="E90" s="314">
        <f t="shared" si="5"/>
        <v>0</v>
      </c>
      <c r="F90" s="2"/>
      <c r="G90" s="198"/>
      <c r="H90" s="38"/>
      <c r="I90" s="240"/>
      <c r="K90" s="91">
        <f t="shared" si="6"/>
        <v>0</v>
      </c>
      <c r="L90" s="451"/>
      <c r="M90" s="198"/>
    </row>
    <row r="91" spans="1:16">
      <c r="C91" s="246">
        <v>87</v>
      </c>
      <c r="D91" s="230"/>
      <c r="E91" s="314">
        <f t="shared" si="5"/>
        <v>0</v>
      </c>
      <c r="F91" s="2"/>
      <c r="G91" s="198"/>
      <c r="H91" s="38"/>
      <c r="I91" s="240"/>
      <c r="J91" s="215"/>
      <c r="K91" s="91">
        <f t="shared" si="6"/>
        <v>0</v>
      </c>
      <c r="L91" s="451"/>
      <c r="M91" s="198"/>
    </row>
    <row r="92" spans="1:16">
      <c r="C92" s="246">
        <v>88</v>
      </c>
      <c r="D92" s="230"/>
      <c r="E92" s="314">
        <f t="shared" si="5"/>
        <v>0</v>
      </c>
      <c r="F92" s="2"/>
      <c r="G92" s="198"/>
      <c r="H92" s="38"/>
      <c r="I92" s="240"/>
      <c r="J92" s="215"/>
      <c r="K92" s="91">
        <f t="shared" si="6"/>
        <v>0</v>
      </c>
      <c r="L92" s="451"/>
      <c r="M92" s="198"/>
    </row>
    <row r="93" spans="1:16">
      <c r="C93" s="246">
        <v>89</v>
      </c>
      <c r="D93" s="230"/>
      <c r="E93" s="314">
        <f t="shared" si="5"/>
        <v>0</v>
      </c>
      <c r="F93" s="2"/>
      <c r="G93" s="198"/>
      <c r="H93" s="38"/>
      <c r="I93" s="240"/>
      <c r="J93" s="215"/>
      <c r="K93" s="91">
        <f t="shared" si="6"/>
        <v>0</v>
      </c>
      <c r="L93" s="451"/>
      <c r="M93" s="198"/>
    </row>
    <row r="94" spans="1:16">
      <c r="C94" s="246">
        <v>90</v>
      </c>
      <c r="D94" s="230"/>
      <c r="E94" s="314">
        <f t="shared" si="5"/>
        <v>0</v>
      </c>
      <c r="F94" s="2"/>
      <c r="G94" s="2"/>
      <c r="H94" s="38"/>
      <c r="I94" s="240"/>
      <c r="K94" s="91">
        <f t="shared" si="6"/>
        <v>0</v>
      </c>
      <c r="L94" s="451"/>
      <c r="M94" s="198"/>
    </row>
    <row r="95" spans="1:16">
      <c r="C95" s="246">
        <v>91</v>
      </c>
      <c r="D95" s="230"/>
      <c r="E95" s="314">
        <f t="shared" si="5"/>
        <v>0</v>
      </c>
      <c r="F95" s="2"/>
      <c r="G95" s="198"/>
      <c r="H95" s="38"/>
      <c r="I95" s="240"/>
      <c r="J95" s="215"/>
      <c r="K95" s="91">
        <f t="shared" si="6"/>
        <v>0</v>
      </c>
      <c r="L95" s="451"/>
      <c r="M95" s="198"/>
    </row>
    <row r="96" spans="1:16">
      <c r="C96" s="246">
        <v>92</v>
      </c>
      <c r="D96" s="230"/>
      <c r="E96" s="314">
        <f t="shared" si="5"/>
        <v>0</v>
      </c>
      <c r="F96" s="2"/>
      <c r="G96" s="232"/>
      <c r="H96" s="38"/>
      <c r="I96" s="240"/>
      <c r="K96" s="91">
        <f t="shared" si="6"/>
        <v>0</v>
      </c>
      <c r="L96" s="451"/>
      <c r="M96" s="198"/>
    </row>
    <row r="97" spans="3:13">
      <c r="C97" s="246">
        <v>93</v>
      </c>
      <c r="D97" s="230"/>
      <c r="E97" s="314">
        <f t="shared" si="5"/>
        <v>0</v>
      </c>
      <c r="F97" s="2"/>
      <c r="G97" s="229"/>
      <c r="H97" s="38"/>
      <c r="I97" s="240"/>
      <c r="J97" s="215"/>
      <c r="K97" s="91">
        <f t="shared" si="6"/>
        <v>0</v>
      </c>
      <c r="L97" s="451"/>
      <c r="M97" s="198"/>
    </row>
    <row r="98" spans="3:13">
      <c r="C98" s="246">
        <v>94</v>
      </c>
      <c r="D98" s="230"/>
      <c r="E98" s="314">
        <f t="shared" si="5"/>
        <v>0</v>
      </c>
      <c r="F98" s="2"/>
      <c r="G98" s="2"/>
      <c r="H98" s="38"/>
      <c r="I98" s="240"/>
      <c r="K98" s="91">
        <f t="shared" si="6"/>
        <v>0</v>
      </c>
      <c r="L98" s="198"/>
      <c r="M98" s="198"/>
    </row>
    <row r="99" spans="3:13">
      <c r="C99" s="246">
        <v>95</v>
      </c>
      <c r="D99" s="230"/>
      <c r="E99" s="314">
        <f t="shared" si="5"/>
        <v>0</v>
      </c>
      <c r="F99" s="2"/>
      <c r="G99" s="2"/>
      <c r="H99" s="38"/>
      <c r="I99" s="240"/>
      <c r="K99" s="91">
        <f t="shared" si="6"/>
        <v>0</v>
      </c>
      <c r="L99" s="198"/>
      <c r="M99" s="198"/>
    </row>
    <row r="100" spans="3:13">
      <c r="C100" s="246">
        <v>96</v>
      </c>
      <c r="D100" s="230"/>
      <c r="E100" s="314">
        <f t="shared" si="5"/>
        <v>0</v>
      </c>
      <c r="F100" s="2"/>
      <c r="G100" s="2"/>
      <c r="H100" s="38"/>
      <c r="I100" s="240"/>
      <c r="K100" s="91">
        <f t="shared" si="6"/>
        <v>0</v>
      </c>
      <c r="L100" s="198"/>
      <c r="M100" s="198"/>
    </row>
    <row r="101" spans="3:13">
      <c r="C101" s="246">
        <v>97</v>
      </c>
      <c r="D101" s="230"/>
      <c r="E101" s="314">
        <f t="shared" si="5"/>
        <v>0</v>
      </c>
      <c r="F101" s="2"/>
      <c r="G101" s="198"/>
      <c r="H101" s="38"/>
      <c r="I101" s="240"/>
      <c r="K101" s="91">
        <f t="shared" si="6"/>
        <v>0</v>
      </c>
      <c r="L101" s="198"/>
      <c r="M101" s="198"/>
    </row>
    <row r="102" spans="3:13">
      <c r="C102" s="246">
        <v>98</v>
      </c>
      <c r="D102" s="230"/>
      <c r="E102" s="314">
        <f t="shared" si="5"/>
        <v>0</v>
      </c>
      <c r="F102" s="2"/>
      <c r="G102" s="2"/>
      <c r="H102" s="38"/>
      <c r="I102" s="240"/>
      <c r="K102" s="91">
        <f t="shared" si="6"/>
        <v>0</v>
      </c>
      <c r="L102" s="198"/>
      <c r="M102" s="198"/>
    </row>
    <row r="103" spans="3:13">
      <c r="C103" s="246">
        <v>99</v>
      </c>
      <c r="D103" s="230"/>
      <c r="E103" s="314">
        <f t="shared" si="5"/>
        <v>0</v>
      </c>
      <c r="F103" s="2"/>
      <c r="G103" s="232"/>
      <c r="H103" s="38"/>
      <c r="I103" s="240"/>
      <c r="J103" s="193"/>
      <c r="K103" s="91">
        <f t="shared" si="6"/>
        <v>0</v>
      </c>
      <c r="L103" s="198"/>
      <c r="M103" s="198"/>
    </row>
    <row r="104" spans="3:13">
      <c r="C104" s="246">
        <v>100</v>
      </c>
      <c r="D104" s="230"/>
      <c r="E104" s="314">
        <f t="shared" si="5"/>
        <v>0</v>
      </c>
      <c r="F104" s="2"/>
      <c r="G104" s="2"/>
      <c r="H104" s="38"/>
      <c r="I104" s="240"/>
      <c r="J104" s="193"/>
      <c r="K104" s="91">
        <f t="shared" si="6"/>
        <v>0</v>
      </c>
      <c r="L104" s="198"/>
      <c r="M104" s="198"/>
    </row>
    <row r="105" spans="3:13">
      <c r="C105" s="246">
        <v>101</v>
      </c>
      <c r="D105" s="230"/>
      <c r="E105" s="314">
        <f t="shared" si="5"/>
        <v>0</v>
      </c>
      <c r="F105" s="2"/>
      <c r="G105" s="198"/>
      <c r="H105" s="38"/>
      <c r="I105" s="240"/>
      <c r="J105" s="193"/>
      <c r="K105" s="91">
        <f t="shared" si="6"/>
        <v>0</v>
      </c>
      <c r="L105" s="198"/>
      <c r="M105" s="198"/>
    </row>
    <row r="106" spans="3:13">
      <c r="C106" s="246">
        <v>102</v>
      </c>
      <c r="D106" s="230"/>
      <c r="E106" s="314">
        <f t="shared" si="5"/>
        <v>0</v>
      </c>
      <c r="F106" s="2"/>
      <c r="G106" s="2"/>
      <c r="H106" s="38"/>
      <c r="I106" s="240"/>
      <c r="K106" s="91">
        <f t="shared" si="6"/>
        <v>0</v>
      </c>
      <c r="L106" s="198"/>
      <c r="M106" s="198"/>
    </row>
    <row r="107" spans="3:13">
      <c r="C107" s="246">
        <v>103</v>
      </c>
      <c r="D107" s="230"/>
      <c r="E107" s="314">
        <f t="shared" si="5"/>
        <v>0</v>
      </c>
      <c r="F107" s="2"/>
      <c r="G107" s="2"/>
      <c r="H107" s="38"/>
      <c r="I107" s="240"/>
      <c r="K107" s="91">
        <f t="shared" si="6"/>
        <v>0</v>
      </c>
      <c r="L107" s="198"/>
      <c r="M107" s="198"/>
    </row>
    <row r="108" spans="3:13">
      <c r="C108" s="246">
        <v>104</v>
      </c>
      <c r="D108" s="230"/>
      <c r="E108" s="314">
        <f t="shared" si="5"/>
        <v>0</v>
      </c>
      <c r="F108" s="2"/>
      <c r="G108" s="2"/>
      <c r="H108" s="38"/>
      <c r="I108" s="240"/>
      <c r="K108" s="91">
        <f t="shared" si="6"/>
        <v>0</v>
      </c>
      <c r="L108" s="198"/>
      <c r="M108" s="198"/>
    </row>
    <row r="109" spans="3:13">
      <c r="C109" s="246">
        <v>105</v>
      </c>
      <c r="D109" s="230"/>
      <c r="E109" s="314">
        <f t="shared" si="5"/>
        <v>0</v>
      </c>
      <c r="F109" s="2"/>
      <c r="G109" s="2"/>
      <c r="H109" s="38"/>
      <c r="I109" s="240"/>
      <c r="K109" s="91">
        <f t="shared" si="6"/>
        <v>0</v>
      </c>
      <c r="L109" s="198"/>
      <c r="M109" s="198"/>
    </row>
    <row r="110" spans="3:13">
      <c r="C110" s="246">
        <v>106</v>
      </c>
      <c r="D110" s="230"/>
      <c r="E110" s="314">
        <f t="shared" si="5"/>
        <v>0</v>
      </c>
      <c r="F110" s="2"/>
      <c r="G110" s="198"/>
      <c r="H110" s="38"/>
      <c r="I110" s="240"/>
      <c r="K110" s="91">
        <f t="shared" si="6"/>
        <v>0</v>
      </c>
      <c r="L110" s="198"/>
      <c r="M110" s="198"/>
    </row>
    <row r="111" spans="3:13">
      <c r="C111" s="246">
        <v>107</v>
      </c>
      <c r="D111" s="230"/>
      <c r="E111" s="314">
        <f t="shared" si="5"/>
        <v>0</v>
      </c>
      <c r="F111" s="2"/>
      <c r="G111" s="2"/>
      <c r="H111" s="38"/>
      <c r="I111" s="240"/>
      <c r="K111" s="91">
        <f t="shared" si="6"/>
        <v>0</v>
      </c>
      <c r="L111" s="198"/>
      <c r="M111" s="198"/>
    </row>
    <row r="112" spans="3:13">
      <c r="C112" s="246">
        <v>108</v>
      </c>
      <c r="D112" s="230"/>
      <c r="E112" s="314">
        <f t="shared" si="5"/>
        <v>0</v>
      </c>
      <c r="F112" s="2"/>
      <c r="G112" s="2"/>
      <c r="H112" s="38"/>
      <c r="I112" s="240"/>
      <c r="K112" s="91">
        <f t="shared" si="6"/>
        <v>0</v>
      </c>
      <c r="L112" s="198"/>
      <c r="M112" s="198"/>
    </row>
    <row r="113" spans="3:13">
      <c r="C113" s="246">
        <v>109</v>
      </c>
      <c r="D113" s="230"/>
      <c r="E113" s="314">
        <f t="shared" si="5"/>
        <v>0</v>
      </c>
      <c r="F113" s="2"/>
      <c r="G113" s="2"/>
      <c r="H113" s="38"/>
      <c r="I113" s="240"/>
      <c r="K113" s="91">
        <f t="shared" si="6"/>
        <v>0</v>
      </c>
      <c r="L113" s="198"/>
      <c r="M113" s="198"/>
    </row>
    <row r="114" spans="3:13">
      <c r="C114" s="246">
        <v>110</v>
      </c>
      <c r="D114" s="230"/>
      <c r="E114" s="314">
        <f t="shared" si="5"/>
        <v>0</v>
      </c>
      <c r="F114" s="2"/>
      <c r="G114" s="2"/>
      <c r="H114" s="38"/>
      <c r="I114" s="240"/>
      <c r="K114" s="91">
        <f t="shared" si="6"/>
        <v>0</v>
      </c>
      <c r="L114" s="198"/>
      <c r="M114" s="198"/>
    </row>
    <row r="115" spans="3:13">
      <c r="C115" s="246">
        <v>111</v>
      </c>
      <c r="D115" s="230"/>
      <c r="E115" s="314">
        <f t="shared" si="5"/>
        <v>0</v>
      </c>
      <c r="F115" s="2"/>
      <c r="G115" s="2"/>
      <c r="H115" s="38"/>
      <c r="I115" s="240"/>
      <c r="K115" s="91">
        <f t="shared" si="6"/>
        <v>0</v>
      </c>
      <c r="L115" s="198"/>
      <c r="M115" s="198"/>
    </row>
    <row r="116" spans="3:13">
      <c r="C116" s="246">
        <v>112</v>
      </c>
      <c r="D116" s="230"/>
      <c r="E116" s="314">
        <f t="shared" si="5"/>
        <v>0</v>
      </c>
      <c r="F116" s="2"/>
      <c r="G116" s="198"/>
      <c r="H116" s="38"/>
      <c r="I116" s="240"/>
      <c r="K116" s="91">
        <f t="shared" si="6"/>
        <v>0</v>
      </c>
      <c r="L116" s="198"/>
      <c r="M116" s="198"/>
    </row>
    <row r="117" spans="3:13">
      <c r="C117" s="246">
        <v>113</v>
      </c>
      <c r="D117" s="230"/>
      <c r="E117" s="314">
        <f t="shared" si="5"/>
        <v>0</v>
      </c>
      <c r="F117" s="2"/>
      <c r="G117" s="2"/>
      <c r="H117" s="38"/>
      <c r="I117" s="240"/>
      <c r="K117" s="91">
        <f t="shared" si="6"/>
        <v>0</v>
      </c>
      <c r="L117" s="198"/>
      <c r="M117" s="198"/>
    </row>
    <row r="118" spans="3:13">
      <c r="C118" s="246">
        <v>114</v>
      </c>
      <c r="D118" s="230"/>
      <c r="E118" s="314">
        <f t="shared" si="5"/>
        <v>0</v>
      </c>
      <c r="F118" s="2"/>
      <c r="G118" s="232"/>
      <c r="H118" s="38"/>
      <c r="I118" s="240"/>
      <c r="K118" s="91">
        <f t="shared" si="6"/>
        <v>0</v>
      </c>
      <c r="L118" s="198"/>
      <c r="M118" s="198"/>
    </row>
    <row r="119" spans="3:13">
      <c r="C119" s="246">
        <v>115</v>
      </c>
      <c r="D119" s="230"/>
      <c r="E119" s="314">
        <f t="shared" si="5"/>
        <v>0</v>
      </c>
      <c r="F119" s="2"/>
      <c r="G119" s="232"/>
      <c r="H119" s="38"/>
      <c r="I119" s="240"/>
      <c r="K119" s="91">
        <f t="shared" si="6"/>
        <v>0</v>
      </c>
      <c r="L119" s="198"/>
      <c r="M119" s="198"/>
    </row>
    <row r="120" spans="3:13">
      <c r="C120" s="246">
        <v>116</v>
      </c>
      <c r="D120" s="233"/>
      <c r="E120" s="314">
        <f t="shared" si="5"/>
        <v>0</v>
      </c>
      <c r="F120" s="2"/>
      <c r="G120" s="232"/>
      <c r="H120" s="38"/>
      <c r="I120" s="243"/>
      <c r="K120" s="91">
        <f t="shared" si="6"/>
        <v>0</v>
      </c>
      <c r="L120" s="198"/>
      <c r="M120" s="198"/>
    </row>
    <row r="122" spans="3:13">
      <c r="G122" s="10" t="s">
        <v>98</v>
      </c>
      <c r="H122" s="315">
        <f>COUNTIF($H$5:$H$120,G122)</f>
        <v>36</v>
      </c>
    </row>
    <row r="123" spans="3:13">
      <c r="G123" s="10" t="s">
        <v>113</v>
      </c>
      <c r="H123" s="315">
        <f>COUNTIF($H$5:$H$120,G123)</f>
        <v>14</v>
      </c>
    </row>
    <row r="124" spans="3:13">
      <c r="G124" s="10" t="s">
        <v>112</v>
      </c>
      <c r="H124" s="315">
        <f>COUNTIF($H$5:$H$120,G124)</f>
        <v>14</v>
      </c>
    </row>
    <row r="125" spans="3:13">
      <c r="G125" s="10" t="s">
        <v>100</v>
      </c>
      <c r="H125" s="315">
        <f>COUNTIF($H$5:$H$120,G125)</f>
        <v>3</v>
      </c>
    </row>
    <row r="126" spans="3:13">
      <c r="G126" s="10" t="s">
        <v>99</v>
      </c>
      <c r="H126" s="315">
        <f>COUNTIF($H$5:$H$120,G126)</f>
        <v>0</v>
      </c>
    </row>
    <row r="127" spans="3:13">
      <c r="G127" s="313" t="s">
        <v>159</v>
      </c>
      <c r="H127" s="316">
        <f>SUM(H122:H126)</f>
        <v>67</v>
      </c>
    </row>
    <row r="133" spans="5:5">
      <c r="E133" s="184"/>
    </row>
  </sheetData>
  <mergeCells count="15">
    <mergeCell ref="O20:P20"/>
    <mergeCell ref="O21:P21"/>
    <mergeCell ref="K2:M2"/>
    <mergeCell ref="D2:I3"/>
    <mergeCell ref="O13:O14"/>
    <mergeCell ref="R13:R14"/>
    <mergeCell ref="O15:O18"/>
    <mergeCell ref="S15:S18"/>
    <mergeCell ref="O9:O10"/>
    <mergeCell ref="Q9:Q10"/>
    <mergeCell ref="T9:T10"/>
    <mergeCell ref="K3:K4"/>
    <mergeCell ref="L3:L4"/>
    <mergeCell ref="M3:M4"/>
    <mergeCell ref="O2:U4"/>
  </mergeCells>
  <conditionalFormatting sqref="H82:I120 I5:I80 H4:H81">
    <cfRule type="expression" dxfId="20" priority="2025">
      <formula>H4="TF"</formula>
    </cfRule>
    <cfRule type="expression" dxfId="19" priority="2026">
      <formula>H4="TH"</formula>
    </cfRule>
    <cfRule type="expression" dxfId="18" priority="2029">
      <formula>H4="TM"</formula>
    </cfRule>
  </conditionalFormatting>
  <conditionalFormatting sqref="H82:I120 I5:I80 H4:H81">
    <cfRule type="expression" dxfId="17" priority="2015">
      <formula>H4="AS"</formula>
    </cfRule>
    <cfRule type="expression" dxfId="16" priority="2016">
      <formula>H4="AR"</formula>
    </cfRule>
  </conditionalFormatting>
  <printOptions horizontalCentered="1"/>
  <pageMargins left="0.23622047244094491" right="0.23622047244094491" top="0.78740157480314965" bottom="0.35433070866141736" header="0" footer="0.19685039370078741"/>
  <pageSetup paperSize="9" scale="45" orientation="portrait" r:id="rId1"/>
  <legacyDrawing r:id="rId2"/>
</worksheet>
</file>

<file path=xl/worksheets/sheet3.xml><?xml version="1.0" encoding="utf-8"?>
<worksheet xmlns="http://schemas.openxmlformats.org/spreadsheetml/2006/main" xmlns:r="http://schemas.openxmlformats.org/officeDocument/2006/relationships">
  <sheetPr>
    <pageSetUpPr fitToPage="1"/>
  </sheetPr>
  <dimension ref="A1:O170"/>
  <sheetViews>
    <sheetView showZeros="0" workbookViewId="0">
      <selection activeCell="O10" sqref="O10"/>
    </sheetView>
  </sheetViews>
  <sheetFormatPr baseColWidth="10" defaultRowHeight="14.4"/>
  <cols>
    <col min="1" max="1" width="3.109375" bestFit="1" customWidth="1"/>
    <col min="2" max="2" width="27.88671875" bestFit="1" customWidth="1"/>
    <col min="3" max="3" width="6.6640625" style="3" bestFit="1" customWidth="1"/>
    <col min="4" max="6" width="6.6640625" style="3" customWidth="1"/>
    <col min="7" max="7" width="7.88671875" style="25" bestFit="1" customWidth="1"/>
    <col min="8" max="8" width="44.5546875" bestFit="1" customWidth="1"/>
    <col min="9" max="10" width="6.88671875" customWidth="1"/>
    <col min="11" max="15" width="11.5546875" style="3"/>
  </cols>
  <sheetData>
    <row r="1" spans="1:15">
      <c r="B1" t="s">
        <v>222</v>
      </c>
      <c r="C1" s="48" t="s">
        <v>89</v>
      </c>
      <c r="D1" s="48" t="s">
        <v>111</v>
      </c>
      <c r="E1" s="48"/>
      <c r="F1" s="48" t="s">
        <v>93</v>
      </c>
      <c r="G1" s="30" t="s">
        <v>108</v>
      </c>
      <c r="K1" s="3" t="s">
        <v>89</v>
      </c>
      <c r="L1" s="3" t="s">
        <v>111</v>
      </c>
      <c r="M1" s="3" t="s">
        <v>429</v>
      </c>
      <c r="N1" s="3" t="s">
        <v>430</v>
      </c>
      <c r="O1" s="556" t="s">
        <v>428</v>
      </c>
    </row>
    <row r="2" spans="1:15">
      <c r="A2" s="4">
        <v>1</v>
      </c>
      <c r="B2" s="9" t="s">
        <v>4</v>
      </c>
      <c r="C2" s="5" t="s">
        <v>5</v>
      </c>
      <c r="D2" s="5" t="s">
        <v>90</v>
      </c>
      <c r="E2" s="29" t="str">
        <f>IF((AND(C2="S",D2="S")),"SS",IF((AND(C2="S",D2="R")),"SR",IF((AND(C2="A",D2="S")),"AS",IF((AND(C2="A",D2="R")),"AR",IF((AND(C2="T",D2="S")),"TS",IF((AND(C2="T",D2="R")),"TR",IF((AND(C2="B",D2="S")),"BS",IF((AND(C2="B",D2="R")),"BR",))))))))</f>
        <v>AR</v>
      </c>
      <c r="F2" s="29" t="str">
        <f>IF($C2="S","F",IF($C2="A","F",IF($C2="T","H",IF($C2="B","H",))))</f>
        <v>F</v>
      </c>
      <c r="G2" s="29" t="str">
        <f t="shared" ref="G2:G33" si="0">IF((AND(F2="F",D2="S")),"FS",IF((AND(F2="F",D2="R")),"FR",IF((AND(F2="H",D2="S")),"HS",IF((AND(F2="H",D2="R")),"HR",))))</f>
        <v>FR</v>
      </c>
      <c r="K2" s="3" t="s">
        <v>88</v>
      </c>
      <c r="L2" s="3" t="s">
        <v>88</v>
      </c>
      <c r="M2" s="557" t="s">
        <v>431</v>
      </c>
      <c r="N2" s="558" t="s">
        <v>431</v>
      </c>
      <c r="O2" s="3" t="str">
        <f>CONCATENATE(K2,L2,"-",M2,N2)</f>
        <v>SS-00</v>
      </c>
    </row>
    <row r="3" spans="1:15">
      <c r="A3" s="4">
        <v>2</v>
      </c>
      <c r="B3" s="9" t="s">
        <v>6</v>
      </c>
      <c r="C3" s="5" t="s">
        <v>5</v>
      </c>
      <c r="D3" s="5" t="s">
        <v>88</v>
      </c>
      <c r="E3" s="29" t="str">
        <f t="shared" ref="E3:E67" si="1">IF((AND(C3="S",D3="S")),"SS",IF((AND(C3="S",D3="R")),"SR",IF((AND(C3="A",D3="S")),"AS",IF((AND(C3="A",D3="R")),"AR",IF((AND(C3="T",D3="S")),"TS",IF((AND(C3="T",D3="R")),"TR",IF((AND(C3="B",D3="S")),"BS",IF((AND(C3="B",D3="R")),"BR",))))))))</f>
        <v>AS</v>
      </c>
      <c r="F3" s="29" t="str">
        <f t="shared" ref="F3:F67" si="2">IF($C3="S","F",IF($C3="A","F",IF($C3="T","H",IF($C3="B","H",))))</f>
        <v>F</v>
      </c>
      <c r="G3" s="29" t="str">
        <f t="shared" si="0"/>
        <v>FS</v>
      </c>
      <c r="K3" s="3" t="s">
        <v>5</v>
      </c>
      <c r="L3" s="3" t="s">
        <v>90</v>
      </c>
      <c r="M3" s="558">
        <v>1</v>
      </c>
      <c r="N3" s="558" t="s">
        <v>431</v>
      </c>
      <c r="O3" s="3" t="str">
        <f t="shared" ref="O3:O5" si="3">CONCATENATE(K3,L3,"-",M3,N3)</f>
        <v>AR-10</v>
      </c>
    </row>
    <row r="4" spans="1:15" ht="14.4" customHeight="1">
      <c r="A4" s="4">
        <v>3</v>
      </c>
      <c r="B4" s="9" t="s">
        <v>305</v>
      </c>
      <c r="C4" s="418" t="s">
        <v>88</v>
      </c>
      <c r="D4" s="418" t="s">
        <v>88</v>
      </c>
      <c r="E4" s="29" t="str">
        <f t="shared" si="1"/>
        <v>SS</v>
      </c>
      <c r="F4" s="29" t="str">
        <f t="shared" si="2"/>
        <v>F</v>
      </c>
      <c r="G4" s="29" t="str">
        <f t="shared" si="0"/>
        <v>FS</v>
      </c>
      <c r="K4" s="3" t="s">
        <v>16</v>
      </c>
      <c r="L4" s="3" t="s">
        <v>88</v>
      </c>
      <c r="M4" s="558" t="s">
        <v>431</v>
      </c>
      <c r="N4" s="558">
        <v>1</v>
      </c>
      <c r="O4" s="3" t="str">
        <f t="shared" si="3"/>
        <v>TS-01</v>
      </c>
    </row>
    <row r="5" spans="1:15">
      <c r="A5" s="4">
        <v>4</v>
      </c>
      <c r="B5" s="9" t="s">
        <v>7</v>
      </c>
      <c r="C5" s="5" t="s">
        <v>88</v>
      </c>
      <c r="D5" s="5" t="s">
        <v>88</v>
      </c>
      <c r="E5" s="29" t="str">
        <f t="shared" si="1"/>
        <v>SS</v>
      </c>
      <c r="F5" s="29" t="str">
        <f t="shared" si="2"/>
        <v>F</v>
      </c>
      <c r="G5" s="29" t="str">
        <f t="shared" si="0"/>
        <v>FS</v>
      </c>
      <c r="K5" s="3" t="s">
        <v>10</v>
      </c>
      <c r="L5" s="3" t="s">
        <v>90</v>
      </c>
      <c r="M5" s="558">
        <v>1</v>
      </c>
      <c r="N5" s="558">
        <v>1</v>
      </c>
      <c r="O5" s="3" t="str">
        <f t="shared" si="3"/>
        <v>BR-11</v>
      </c>
    </row>
    <row r="6" spans="1:15">
      <c r="A6" s="4">
        <v>5</v>
      </c>
      <c r="B6" s="9" t="s">
        <v>8</v>
      </c>
      <c r="C6" s="5" t="s">
        <v>5</v>
      </c>
      <c r="D6" s="5" t="s">
        <v>88</v>
      </c>
      <c r="E6" s="29" t="str">
        <f t="shared" si="1"/>
        <v>AS</v>
      </c>
      <c r="F6" s="29" t="str">
        <f t="shared" si="2"/>
        <v>F</v>
      </c>
      <c r="G6" s="29" t="str">
        <f t="shared" si="0"/>
        <v>FS</v>
      </c>
    </row>
    <row r="7" spans="1:15">
      <c r="A7" s="4">
        <v>6</v>
      </c>
      <c r="B7" s="9" t="s">
        <v>9</v>
      </c>
      <c r="C7" s="5" t="s">
        <v>10</v>
      </c>
      <c r="D7" s="5" t="s">
        <v>90</v>
      </c>
      <c r="E7" s="29" t="str">
        <f t="shared" si="1"/>
        <v>BR</v>
      </c>
      <c r="F7" s="29" t="str">
        <f t="shared" si="2"/>
        <v>H</v>
      </c>
      <c r="G7" s="29" t="str">
        <f t="shared" si="0"/>
        <v>HR</v>
      </c>
    </row>
    <row r="8" spans="1:15">
      <c r="A8" s="4">
        <v>7</v>
      </c>
      <c r="B8" s="9" t="s">
        <v>11</v>
      </c>
      <c r="C8" s="5" t="s">
        <v>88</v>
      </c>
      <c r="D8" s="5" t="s">
        <v>88</v>
      </c>
      <c r="E8" s="29" t="str">
        <f t="shared" si="1"/>
        <v>SS</v>
      </c>
      <c r="F8" s="29" t="str">
        <f t="shared" si="2"/>
        <v>F</v>
      </c>
      <c r="G8" s="29" t="str">
        <f t="shared" si="0"/>
        <v>FS</v>
      </c>
    </row>
    <row r="9" spans="1:15">
      <c r="A9" s="4">
        <v>8</v>
      </c>
      <c r="B9" s="9" t="s">
        <v>12</v>
      </c>
      <c r="C9" s="5" t="s">
        <v>10</v>
      </c>
      <c r="D9" s="5" t="s">
        <v>88</v>
      </c>
      <c r="E9" s="29" t="str">
        <f t="shared" si="1"/>
        <v>BS</v>
      </c>
      <c r="F9" s="29" t="str">
        <f t="shared" si="2"/>
        <v>H</v>
      </c>
      <c r="G9" s="29" t="str">
        <f t="shared" si="0"/>
        <v>HS</v>
      </c>
    </row>
    <row r="10" spans="1:15">
      <c r="A10" s="4">
        <v>9</v>
      </c>
      <c r="B10" s="9" t="s">
        <v>13</v>
      </c>
      <c r="C10" s="5" t="s">
        <v>5</v>
      </c>
      <c r="D10" s="5" t="s">
        <v>88</v>
      </c>
      <c r="E10" s="29" t="str">
        <f t="shared" si="1"/>
        <v>AS</v>
      </c>
      <c r="F10" s="29" t="str">
        <f t="shared" si="2"/>
        <v>F</v>
      </c>
      <c r="G10" s="29" t="str">
        <f t="shared" si="0"/>
        <v>FS</v>
      </c>
    </row>
    <row r="11" spans="1:15">
      <c r="A11" s="4">
        <v>10</v>
      </c>
      <c r="B11" s="9" t="s">
        <v>14</v>
      </c>
      <c r="C11" s="5" t="s">
        <v>5</v>
      </c>
      <c r="D11" s="5" t="s">
        <v>88</v>
      </c>
      <c r="E11" s="29" t="str">
        <f t="shared" si="1"/>
        <v>AS</v>
      </c>
      <c r="F11" s="29" t="str">
        <f t="shared" si="2"/>
        <v>F</v>
      </c>
      <c r="G11" s="29" t="str">
        <f t="shared" si="0"/>
        <v>FS</v>
      </c>
    </row>
    <row r="12" spans="1:15">
      <c r="A12" s="4">
        <v>11</v>
      </c>
      <c r="B12" s="9" t="s">
        <v>15</v>
      </c>
      <c r="C12" s="5" t="s">
        <v>16</v>
      </c>
      <c r="D12" s="5" t="s">
        <v>88</v>
      </c>
      <c r="E12" s="29" t="str">
        <f t="shared" si="1"/>
        <v>TS</v>
      </c>
      <c r="F12" s="29" t="str">
        <f t="shared" si="2"/>
        <v>H</v>
      </c>
      <c r="G12" s="29" t="str">
        <f t="shared" si="0"/>
        <v>HS</v>
      </c>
    </row>
    <row r="13" spans="1:15" ht="14.4" customHeight="1">
      <c r="A13" s="4">
        <v>12</v>
      </c>
      <c r="B13" s="9" t="s">
        <v>17</v>
      </c>
      <c r="C13" s="5" t="s">
        <v>16</v>
      </c>
      <c r="D13" s="5" t="s">
        <v>88</v>
      </c>
      <c r="E13" s="29" t="str">
        <f t="shared" si="1"/>
        <v>TS</v>
      </c>
      <c r="F13" s="29" t="str">
        <f t="shared" si="2"/>
        <v>H</v>
      </c>
      <c r="G13" s="29" t="str">
        <f t="shared" si="0"/>
        <v>HS</v>
      </c>
    </row>
    <row r="14" spans="1:15">
      <c r="A14" s="4">
        <v>13</v>
      </c>
      <c r="B14" s="9" t="s">
        <v>18</v>
      </c>
      <c r="C14" s="5" t="s">
        <v>88</v>
      </c>
      <c r="D14" s="5" t="s">
        <v>90</v>
      </c>
      <c r="E14" s="29" t="str">
        <f t="shared" si="1"/>
        <v>SR</v>
      </c>
      <c r="F14" s="29" t="str">
        <f t="shared" si="2"/>
        <v>F</v>
      </c>
      <c r="G14" s="29" t="str">
        <f t="shared" si="0"/>
        <v>FR</v>
      </c>
    </row>
    <row r="15" spans="1:15">
      <c r="A15" s="4">
        <v>14</v>
      </c>
      <c r="B15" s="9" t="s">
        <v>19</v>
      </c>
      <c r="C15" s="5" t="s">
        <v>10</v>
      </c>
      <c r="D15" s="5" t="s">
        <v>88</v>
      </c>
      <c r="E15" s="29" t="str">
        <f t="shared" si="1"/>
        <v>BS</v>
      </c>
      <c r="F15" s="29" t="str">
        <f t="shared" si="2"/>
        <v>H</v>
      </c>
      <c r="G15" s="29" t="str">
        <f t="shared" si="0"/>
        <v>HS</v>
      </c>
    </row>
    <row r="16" spans="1:15">
      <c r="A16" s="4">
        <v>15</v>
      </c>
      <c r="B16" s="9" t="s">
        <v>20</v>
      </c>
      <c r="C16" s="5" t="s">
        <v>5</v>
      </c>
      <c r="D16" s="5" t="s">
        <v>88</v>
      </c>
      <c r="E16" s="29" t="str">
        <f t="shared" si="1"/>
        <v>AS</v>
      </c>
      <c r="F16" s="29" t="str">
        <f t="shared" si="2"/>
        <v>F</v>
      </c>
      <c r="G16" s="29" t="str">
        <f t="shared" si="0"/>
        <v>FS</v>
      </c>
    </row>
    <row r="17" spans="1:8">
      <c r="A17" s="4">
        <v>16</v>
      </c>
      <c r="B17" s="9" t="s">
        <v>21</v>
      </c>
      <c r="C17" s="5" t="s">
        <v>10</v>
      </c>
      <c r="D17" s="5" t="s">
        <v>88</v>
      </c>
      <c r="E17" s="29" t="str">
        <f t="shared" si="1"/>
        <v>BS</v>
      </c>
      <c r="F17" s="29" t="str">
        <f t="shared" si="2"/>
        <v>H</v>
      </c>
      <c r="G17" s="29" t="str">
        <f t="shared" si="0"/>
        <v>HS</v>
      </c>
    </row>
    <row r="18" spans="1:8">
      <c r="A18" s="4">
        <v>17</v>
      </c>
      <c r="B18" s="9" t="s">
        <v>22</v>
      </c>
      <c r="C18" s="5" t="s">
        <v>10</v>
      </c>
      <c r="D18" s="5" t="s">
        <v>90</v>
      </c>
      <c r="E18" s="29" t="str">
        <f t="shared" si="1"/>
        <v>BR</v>
      </c>
      <c r="F18" s="29" t="str">
        <f t="shared" si="2"/>
        <v>H</v>
      </c>
      <c r="G18" s="29" t="str">
        <f t="shared" si="0"/>
        <v>HR</v>
      </c>
    </row>
    <row r="19" spans="1:8">
      <c r="A19" s="4">
        <v>18</v>
      </c>
      <c r="B19" s="9" t="s">
        <v>166</v>
      </c>
      <c r="C19" s="157" t="s">
        <v>5</v>
      </c>
      <c r="D19" s="157" t="s">
        <v>90</v>
      </c>
      <c r="E19" s="29" t="str">
        <f t="shared" si="1"/>
        <v>AR</v>
      </c>
      <c r="F19" s="29" t="str">
        <f t="shared" si="2"/>
        <v>F</v>
      </c>
      <c r="G19" s="29" t="str">
        <f t="shared" si="0"/>
        <v>FR</v>
      </c>
    </row>
    <row r="20" spans="1:8">
      <c r="A20" s="4">
        <v>19</v>
      </c>
      <c r="B20" s="9" t="s">
        <v>23</v>
      </c>
      <c r="C20" s="157" t="s">
        <v>88</v>
      </c>
      <c r="D20" s="157" t="s">
        <v>88</v>
      </c>
      <c r="E20" s="29" t="str">
        <f t="shared" si="1"/>
        <v>SS</v>
      </c>
      <c r="F20" s="29" t="str">
        <f t="shared" si="2"/>
        <v>F</v>
      </c>
      <c r="G20" s="29" t="str">
        <f t="shared" si="0"/>
        <v>FS</v>
      </c>
    </row>
    <row r="21" spans="1:8" ht="14.4" customHeight="1">
      <c r="A21" s="4">
        <v>20</v>
      </c>
      <c r="B21" s="9" t="s">
        <v>24</v>
      </c>
      <c r="C21" s="157" t="s">
        <v>16</v>
      </c>
      <c r="D21" s="157" t="s">
        <v>88</v>
      </c>
      <c r="E21" s="29" t="str">
        <f t="shared" si="1"/>
        <v>TS</v>
      </c>
      <c r="F21" s="29" t="str">
        <f t="shared" si="2"/>
        <v>H</v>
      </c>
      <c r="G21" s="29" t="str">
        <f t="shared" si="0"/>
        <v>HS</v>
      </c>
    </row>
    <row r="22" spans="1:8">
      <c r="A22" s="4">
        <v>21</v>
      </c>
      <c r="B22" s="9" t="s">
        <v>25</v>
      </c>
      <c r="C22" s="157" t="s">
        <v>5</v>
      </c>
      <c r="D22" s="157" t="s">
        <v>90</v>
      </c>
      <c r="E22" s="29" t="str">
        <f t="shared" si="1"/>
        <v>AR</v>
      </c>
      <c r="F22" s="29" t="str">
        <f t="shared" si="2"/>
        <v>F</v>
      </c>
      <c r="G22" s="29" t="str">
        <f t="shared" si="0"/>
        <v>FR</v>
      </c>
    </row>
    <row r="23" spans="1:8">
      <c r="A23" s="4">
        <v>22</v>
      </c>
      <c r="B23" s="9" t="s">
        <v>26</v>
      </c>
      <c r="C23" s="157" t="s">
        <v>5</v>
      </c>
      <c r="D23" s="157" t="s">
        <v>88</v>
      </c>
      <c r="E23" s="29" t="str">
        <f t="shared" si="1"/>
        <v>AS</v>
      </c>
      <c r="F23" s="29" t="str">
        <f t="shared" si="2"/>
        <v>F</v>
      </c>
      <c r="G23" s="29" t="str">
        <f t="shared" si="0"/>
        <v>FS</v>
      </c>
    </row>
    <row r="24" spans="1:8">
      <c r="A24" s="4"/>
      <c r="B24" s="9"/>
      <c r="C24" s="157"/>
      <c r="D24" s="157"/>
      <c r="E24" s="29">
        <f t="shared" si="1"/>
        <v>0</v>
      </c>
      <c r="F24" s="29">
        <f t="shared" si="2"/>
        <v>0</v>
      </c>
      <c r="G24" s="29">
        <f t="shared" si="0"/>
        <v>0</v>
      </c>
      <c r="H24" s="519" t="s">
        <v>405</v>
      </c>
    </row>
    <row r="25" spans="1:8">
      <c r="A25" s="4">
        <v>23</v>
      </c>
      <c r="B25" s="9" t="s">
        <v>28</v>
      </c>
      <c r="C25" s="157" t="s">
        <v>88</v>
      </c>
      <c r="D25" s="157" t="s">
        <v>90</v>
      </c>
      <c r="E25" s="29" t="str">
        <f t="shared" si="1"/>
        <v>SR</v>
      </c>
      <c r="F25" s="29" t="str">
        <f t="shared" si="2"/>
        <v>F</v>
      </c>
      <c r="G25" s="29" t="str">
        <f t="shared" si="0"/>
        <v>FR</v>
      </c>
    </row>
    <row r="26" spans="1:8">
      <c r="A26" s="4">
        <v>24</v>
      </c>
      <c r="B26" s="9" t="s">
        <v>29</v>
      </c>
      <c r="C26" s="157" t="s">
        <v>5</v>
      </c>
      <c r="D26" s="157" t="s">
        <v>88</v>
      </c>
      <c r="E26" s="29" t="str">
        <f t="shared" si="1"/>
        <v>AS</v>
      </c>
      <c r="F26" s="29" t="str">
        <f t="shared" si="2"/>
        <v>F</v>
      </c>
      <c r="G26" s="29" t="str">
        <f t="shared" si="0"/>
        <v>FS</v>
      </c>
    </row>
    <row r="27" spans="1:8">
      <c r="A27" s="4">
        <v>25</v>
      </c>
      <c r="B27" s="9" t="s">
        <v>30</v>
      </c>
      <c r="C27" s="157" t="s">
        <v>5</v>
      </c>
      <c r="D27" s="157" t="s">
        <v>88</v>
      </c>
      <c r="E27" s="29" t="str">
        <f t="shared" si="1"/>
        <v>AS</v>
      </c>
      <c r="F27" s="29" t="str">
        <f t="shared" si="2"/>
        <v>F</v>
      </c>
      <c r="G27" s="29" t="str">
        <f t="shared" si="0"/>
        <v>FS</v>
      </c>
    </row>
    <row r="28" spans="1:8">
      <c r="A28" s="4">
        <v>26</v>
      </c>
      <c r="B28" s="9" t="s">
        <v>31</v>
      </c>
      <c r="C28" s="157" t="s">
        <v>88</v>
      </c>
      <c r="D28" s="157" t="s">
        <v>90</v>
      </c>
      <c r="E28" s="29" t="str">
        <f t="shared" si="1"/>
        <v>SR</v>
      </c>
      <c r="F28" s="29" t="str">
        <f t="shared" si="2"/>
        <v>F</v>
      </c>
      <c r="G28" s="29" t="str">
        <f t="shared" si="0"/>
        <v>FR</v>
      </c>
    </row>
    <row r="29" spans="1:8">
      <c r="A29" s="4">
        <v>27</v>
      </c>
      <c r="B29" s="9" t="s">
        <v>32</v>
      </c>
      <c r="C29" s="157" t="s">
        <v>88</v>
      </c>
      <c r="D29" s="157" t="s">
        <v>90</v>
      </c>
      <c r="E29" s="29" t="str">
        <f t="shared" si="1"/>
        <v>SR</v>
      </c>
      <c r="F29" s="29" t="str">
        <f t="shared" si="2"/>
        <v>F</v>
      </c>
      <c r="G29" s="29" t="str">
        <f t="shared" si="0"/>
        <v>FR</v>
      </c>
    </row>
    <row r="30" spans="1:8">
      <c r="A30" s="4">
        <v>28</v>
      </c>
      <c r="B30" s="9" t="s">
        <v>33</v>
      </c>
      <c r="C30" s="157" t="s">
        <v>16</v>
      </c>
      <c r="D30" s="157" t="s">
        <v>90</v>
      </c>
      <c r="E30" s="29" t="str">
        <f t="shared" si="1"/>
        <v>TR</v>
      </c>
      <c r="F30" s="29" t="str">
        <f t="shared" si="2"/>
        <v>H</v>
      </c>
      <c r="G30" s="29" t="str">
        <f t="shared" si="0"/>
        <v>HR</v>
      </c>
    </row>
    <row r="31" spans="1:8">
      <c r="A31" s="4">
        <v>29</v>
      </c>
      <c r="B31" s="9" t="s">
        <v>34</v>
      </c>
      <c r="C31" s="157" t="s">
        <v>10</v>
      </c>
      <c r="D31" s="157" t="s">
        <v>88</v>
      </c>
      <c r="E31" s="29" t="str">
        <f t="shared" si="1"/>
        <v>BS</v>
      </c>
      <c r="F31" s="29" t="str">
        <f t="shared" si="2"/>
        <v>H</v>
      </c>
      <c r="G31" s="29" t="str">
        <f t="shared" si="0"/>
        <v>HS</v>
      </c>
    </row>
    <row r="32" spans="1:8">
      <c r="A32" s="4">
        <v>30</v>
      </c>
      <c r="B32" s="9" t="s">
        <v>35</v>
      </c>
      <c r="C32" s="157" t="s">
        <v>5</v>
      </c>
      <c r="D32" s="157" t="s">
        <v>90</v>
      </c>
      <c r="E32" s="29" t="str">
        <f t="shared" si="1"/>
        <v>AR</v>
      </c>
      <c r="F32" s="29" t="str">
        <f t="shared" si="2"/>
        <v>F</v>
      </c>
      <c r="G32" s="29" t="str">
        <f t="shared" si="0"/>
        <v>FR</v>
      </c>
    </row>
    <row r="33" spans="1:8">
      <c r="A33" s="4">
        <v>31</v>
      </c>
      <c r="B33" s="9" t="s">
        <v>265</v>
      </c>
      <c r="C33" s="157" t="s">
        <v>88</v>
      </c>
      <c r="D33" s="157" t="s">
        <v>88</v>
      </c>
      <c r="E33" s="29" t="str">
        <f t="shared" si="1"/>
        <v>SS</v>
      </c>
      <c r="F33" s="29" t="str">
        <f t="shared" si="2"/>
        <v>F</v>
      </c>
      <c r="G33" s="29" t="str">
        <f t="shared" si="0"/>
        <v>FS</v>
      </c>
    </row>
    <row r="34" spans="1:8">
      <c r="A34" s="4">
        <v>32</v>
      </c>
      <c r="B34" s="9" t="s">
        <v>37</v>
      </c>
      <c r="C34" s="157" t="s">
        <v>88</v>
      </c>
      <c r="D34" s="157" t="s">
        <v>88</v>
      </c>
      <c r="E34" s="29" t="str">
        <f t="shared" si="1"/>
        <v>SS</v>
      </c>
      <c r="F34" s="29" t="str">
        <f t="shared" si="2"/>
        <v>F</v>
      </c>
      <c r="G34" s="29" t="str">
        <f t="shared" ref="G34:G66" si="4">IF((AND(F34="F",D34="S")),"FS",IF((AND(F34="F",D34="R")),"FR",IF((AND(F34="H",D34="S")),"HS",IF((AND(F34="H",D34="R")),"HR",))))</f>
        <v>FS</v>
      </c>
    </row>
    <row r="35" spans="1:8">
      <c r="A35" s="4">
        <v>33</v>
      </c>
      <c r="B35" s="9" t="s">
        <v>38</v>
      </c>
      <c r="C35" s="157" t="s">
        <v>5</v>
      </c>
      <c r="D35" s="157" t="s">
        <v>88</v>
      </c>
      <c r="E35" s="29" t="str">
        <f t="shared" si="1"/>
        <v>AS</v>
      </c>
      <c r="F35" s="29" t="str">
        <f t="shared" si="2"/>
        <v>F</v>
      </c>
      <c r="G35" s="29" t="str">
        <f t="shared" si="4"/>
        <v>FS</v>
      </c>
    </row>
    <row r="36" spans="1:8">
      <c r="A36" s="4">
        <v>34</v>
      </c>
      <c r="B36" s="9" t="s">
        <v>39</v>
      </c>
      <c r="C36" s="157" t="s">
        <v>10</v>
      </c>
      <c r="D36" s="157" t="s">
        <v>88</v>
      </c>
      <c r="E36" s="29" t="str">
        <f t="shared" si="1"/>
        <v>BS</v>
      </c>
      <c r="F36" s="29" t="str">
        <f t="shared" si="2"/>
        <v>H</v>
      </c>
      <c r="G36" s="29" t="str">
        <f t="shared" si="4"/>
        <v>HS</v>
      </c>
    </row>
    <row r="37" spans="1:8">
      <c r="A37" s="4">
        <v>35</v>
      </c>
      <c r="B37" s="9" t="s">
        <v>40</v>
      </c>
      <c r="C37" s="157" t="s">
        <v>10</v>
      </c>
      <c r="D37" s="157" t="s">
        <v>88</v>
      </c>
      <c r="E37" s="29" t="str">
        <f t="shared" si="1"/>
        <v>BS</v>
      </c>
      <c r="F37" s="29" t="str">
        <f t="shared" si="2"/>
        <v>H</v>
      </c>
      <c r="G37" s="29" t="str">
        <f t="shared" si="4"/>
        <v>HS</v>
      </c>
    </row>
    <row r="38" spans="1:8">
      <c r="A38" s="4">
        <v>36</v>
      </c>
      <c r="B38" s="9" t="s">
        <v>41</v>
      </c>
      <c r="C38" s="157" t="s">
        <v>5</v>
      </c>
      <c r="D38" s="157" t="s">
        <v>90</v>
      </c>
      <c r="E38" s="29" t="str">
        <f t="shared" si="1"/>
        <v>AR</v>
      </c>
      <c r="F38" s="29" t="str">
        <f t="shared" si="2"/>
        <v>F</v>
      </c>
      <c r="G38" s="29" t="str">
        <f t="shared" si="4"/>
        <v>FR</v>
      </c>
    </row>
    <row r="39" spans="1:8">
      <c r="A39" s="4">
        <v>37</v>
      </c>
      <c r="B39" s="9" t="s">
        <v>42</v>
      </c>
      <c r="C39" s="157" t="s">
        <v>5</v>
      </c>
      <c r="D39" s="157" t="s">
        <v>88</v>
      </c>
      <c r="E39" s="29" t="str">
        <f t="shared" si="1"/>
        <v>AS</v>
      </c>
      <c r="F39" s="29" t="str">
        <f t="shared" si="2"/>
        <v>F</v>
      </c>
      <c r="G39" s="29" t="str">
        <f t="shared" si="4"/>
        <v>FS</v>
      </c>
    </row>
    <row r="40" spans="1:8">
      <c r="A40" s="4">
        <v>38</v>
      </c>
      <c r="B40" s="9" t="s">
        <v>43</v>
      </c>
      <c r="C40" s="157" t="s">
        <v>88</v>
      </c>
      <c r="D40" s="157" t="s">
        <v>88</v>
      </c>
      <c r="E40" s="29" t="str">
        <f t="shared" si="1"/>
        <v>SS</v>
      </c>
      <c r="F40" s="29" t="str">
        <f t="shared" si="2"/>
        <v>F</v>
      </c>
      <c r="G40" s="29" t="str">
        <f t="shared" si="4"/>
        <v>FS</v>
      </c>
    </row>
    <row r="41" spans="1:8">
      <c r="A41" s="4"/>
      <c r="B41" s="520"/>
      <c r="C41" s="518"/>
      <c r="D41" s="518"/>
      <c r="E41" s="29"/>
      <c r="F41" s="29"/>
      <c r="G41" s="29"/>
      <c r="H41" s="519" t="s">
        <v>328</v>
      </c>
    </row>
    <row r="42" spans="1:8">
      <c r="A42" s="4">
        <v>39</v>
      </c>
      <c r="B42" s="9" t="s">
        <v>322</v>
      </c>
      <c r="C42" s="157" t="s">
        <v>10</v>
      </c>
      <c r="D42" s="157" t="s">
        <v>88</v>
      </c>
      <c r="E42" s="29" t="str">
        <f t="shared" si="1"/>
        <v>BS</v>
      </c>
      <c r="F42" s="29" t="str">
        <f t="shared" si="2"/>
        <v>H</v>
      </c>
      <c r="G42" s="29" t="str">
        <f t="shared" si="4"/>
        <v>HS</v>
      </c>
    </row>
    <row r="43" spans="1:8">
      <c r="A43" s="4">
        <v>40</v>
      </c>
      <c r="B43" s="9" t="s">
        <v>45</v>
      </c>
      <c r="C43" s="157" t="s">
        <v>5</v>
      </c>
      <c r="D43" s="157" t="s">
        <v>90</v>
      </c>
      <c r="E43" s="29" t="str">
        <f t="shared" si="1"/>
        <v>AR</v>
      </c>
      <c r="F43" s="29" t="str">
        <f t="shared" si="2"/>
        <v>F</v>
      </c>
      <c r="G43" s="29" t="str">
        <f t="shared" si="4"/>
        <v>FR</v>
      </c>
    </row>
    <row r="44" spans="1:8">
      <c r="A44" s="4">
        <v>41</v>
      </c>
      <c r="B44" s="9" t="s">
        <v>46</v>
      </c>
      <c r="C44" s="157" t="s">
        <v>5</v>
      </c>
      <c r="D44" s="157" t="s">
        <v>88</v>
      </c>
      <c r="E44" s="29" t="str">
        <f t="shared" si="1"/>
        <v>AS</v>
      </c>
      <c r="F44" s="29" t="str">
        <f t="shared" si="2"/>
        <v>F</v>
      </c>
      <c r="G44" s="29" t="str">
        <f t="shared" si="4"/>
        <v>FS</v>
      </c>
    </row>
    <row r="45" spans="1:8">
      <c r="A45" s="4">
        <v>42</v>
      </c>
      <c r="B45" s="9" t="s">
        <v>47</v>
      </c>
      <c r="C45" s="157" t="s">
        <v>88</v>
      </c>
      <c r="D45" s="157" t="s">
        <v>88</v>
      </c>
      <c r="E45" s="29" t="str">
        <f t="shared" si="1"/>
        <v>SS</v>
      </c>
      <c r="F45" s="29" t="str">
        <f t="shared" si="2"/>
        <v>F</v>
      </c>
      <c r="G45" s="29" t="str">
        <f t="shared" si="4"/>
        <v>FS</v>
      </c>
    </row>
    <row r="46" spans="1:8">
      <c r="A46" s="4">
        <v>43</v>
      </c>
      <c r="B46" s="9" t="s">
        <v>48</v>
      </c>
      <c r="C46" s="6" t="s">
        <v>10</v>
      </c>
      <c r="D46" s="157" t="s">
        <v>90</v>
      </c>
      <c r="E46" s="29" t="str">
        <f t="shared" si="1"/>
        <v>BR</v>
      </c>
      <c r="F46" s="29" t="str">
        <f t="shared" si="2"/>
        <v>H</v>
      </c>
      <c r="G46" s="29" t="str">
        <f t="shared" si="4"/>
        <v>HR</v>
      </c>
    </row>
    <row r="47" spans="1:8">
      <c r="A47" s="4">
        <v>44</v>
      </c>
      <c r="B47" s="9" t="s">
        <v>49</v>
      </c>
      <c r="C47" s="157" t="s">
        <v>5</v>
      </c>
      <c r="D47" s="157" t="s">
        <v>88</v>
      </c>
      <c r="E47" s="29" t="str">
        <f t="shared" si="1"/>
        <v>AS</v>
      </c>
      <c r="F47" s="29" t="str">
        <f t="shared" si="2"/>
        <v>F</v>
      </c>
      <c r="G47" s="29" t="str">
        <f t="shared" si="4"/>
        <v>FS</v>
      </c>
    </row>
    <row r="48" spans="1:8">
      <c r="A48" s="4">
        <v>45</v>
      </c>
      <c r="B48" s="9" t="s">
        <v>50</v>
      </c>
      <c r="C48" s="157" t="s">
        <v>88</v>
      </c>
      <c r="D48" s="157" t="s">
        <v>88</v>
      </c>
      <c r="E48" s="29" t="str">
        <f t="shared" si="1"/>
        <v>SS</v>
      </c>
      <c r="F48" s="29" t="str">
        <f t="shared" si="2"/>
        <v>F</v>
      </c>
      <c r="G48" s="29" t="str">
        <f t="shared" si="4"/>
        <v>FS</v>
      </c>
    </row>
    <row r="49" spans="1:11">
      <c r="A49" s="4">
        <v>46</v>
      </c>
      <c r="B49" s="9" t="s">
        <v>51</v>
      </c>
      <c r="C49" s="157" t="s">
        <v>10</v>
      </c>
      <c r="D49" s="157" t="s">
        <v>88</v>
      </c>
      <c r="E49" s="29" t="str">
        <f t="shared" si="1"/>
        <v>BS</v>
      </c>
      <c r="F49" s="29" t="str">
        <f t="shared" si="2"/>
        <v>H</v>
      </c>
      <c r="G49" s="29" t="str">
        <f t="shared" si="4"/>
        <v>HS</v>
      </c>
    </row>
    <row r="50" spans="1:11">
      <c r="A50" s="4">
        <v>47</v>
      </c>
      <c r="B50" s="9" t="s">
        <v>323</v>
      </c>
      <c r="C50" s="157" t="s">
        <v>88</v>
      </c>
      <c r="D50" s="157" t="s">
        <v>88</v>
      </c>
      <c r="E50" s="29" t="str">
        <f t="shared" si="1"/>
        <v>SS</v>
      </c>
      <c r="F50" s="29" t="str">
        <f t="shared" si="2"/>
        <v>F</v>
      </c>
      <c r="G50" s="29" t="str">
        <f t="shared" si="4"/>
        <v>FS</v>
      </c>
    </row>
    <row r="51" spans="1:11">
      <c r="A51" s="4">
        <v>48</v>
      </c>
      <c r="B51" s="9" t="s">
        <v>52</v>
      </c>
      <c r="C51" s="157" t="s">
        <v>5</v>
      </c>
      <c r="D51" s="157" t="s">
        <v>88</v>
      </c>
      <c r="E51" s="29" t="str">
        <f t="shared" si="1"/>
        <v>AS</v>
      </c>
      <c r="F51" s="29" t="str">
        <f t="shared" si="2"/>
        <v>F</v>
      </c>
      <c r="G51" s="29" t="str">
        <f t="shared" si="4"/>
        <v>FS</v>
      </c>
    </row>
    <row r="52" spans="1:11">
      <c r="A52" s="4">
        <v>49</v>
      </c>
      <c r="B52" s="9" t="s">
        <v>53</v>
      </c>
      <c r="C52" s="157" t="s">
        <v>10</v>
      </c>
      <c r="D52" s="157" t="s">
        <v>88</v>
      </c>
      <c r="E52" s="29" t="str">
        <f t="shared" si="1"/>
        <v>BS</v>
      </c>
      <c r="F52" s="29" t="str">
        <f t="shared" si="2"/>
        <v>H</v>
      </c>
      <c r="G52" s="29" t="str">
        <f t="shared" si="4"/>
        <v>HS</v>
      </c>
    </row>
    <row r="53" spans="1:11">
      <c r="A53" s="4">
        <v>50</v>
      </c>
      <c r="B53" s="9" t="s">
        <v>54</v>
      </c>
      <c r="C53" s="157" t="s">
        <v>5</v>
      </c>
      <c r="D53" s="157" t="s">
        <v>88</v>
      </c>
      <c r="E53" s="29" t="str">
        <f t="shared" si="1"/>
        <v>AS</v>
      </c>
      <c r="F53" s="29" t="str">
        <f t="shared" si="2"/>
        <v>F</v>
      </c>
      <c r="G53" s="29" t="str">
        <f t="shared" si="4"/>
        <v>FS</v>
      </c>
    </row>
    <row r="54" spans="1:11">
      <c r="A54" s="4">
        <v>51</v>
      </c>
      <c r="B54" s="9" t="s">
        <v>55</v>
      </c>
      <c r="C54" s="157" t="s">
        <v>88</v>
      </c>
      <c r="D54" s="157" t="s">
        <v>88</v>
      </c>
      <c r="E54" s="29" t="str">
        <f t="shared" si="1"/>
        <v>SS</v>
      </c>
      <c r="F54" s="29" t="str">
        <f t="shared" si="2"/>
        <v>F</v>
      </c>
      <c r="G54" s="29" t="str">
        <f t="shared" si="4"/>
        <v>FS</v>
      </c>
    </row>
    <row r="55" spans="1:11">
      <c r="A55" s="4">
        <v>52</v>
      </c>
      <c r="B55" s="9" t="s">
        <v>56</v>
      </c>
      <c r="C55" s="157" t="s">
        <v>5</v>
      </c>
      <c r="D55" s="157" t="s">
        <v>88</v>
      </c>
      <c r="E55" s="29" t="str">
        <f t="shared" si="1"/>
        <v>AS</v>
      </c>
      <c r="F55" s="29" t="str">
        <f t="shared" si="2"/>
        <v>F</v>
      </c>
      <c r="G55" s="29" t="str">
        <f t="shared" si="4"/>
        <v>FS</v>
      </c>
    </row>
    <row r="56" spans="1:11">
      <c r="A56" s="4">
        <v>53</v>
      </c>
      <c r="B56" s="9" t="s">
        <v>57</v>
      </c>
      <c r="C56" s="225" t="s">
        <v>88</v>
      </c>
      <c r="D56" s="157" t="s">
        <v>88</v>
      </c>
      <c r="E56" s="29" t="str">
        <f t="shared" si="1"/>
        <v>SS</v>
      </c>
      <c r="F56" s="29" t="str">
        <f t="shared" si="2"/>
        <v>F</v>
      </c>
      <c r="G56" s="29" t="str">
        <f t="shared" si="4"/>
        <v>FS</v>
      </c>
      <c r="H56" s="18"/>
      <c r="I56" s="18"/>
      <c r="J56" s="18"/>
      <c r="K56" s="226"/>
    </row>
    <row r="57" spans="1:11">
      <c r="A57" s="4">
        <v>54</v>
      </c>
      <c r="B57" s="9" t="s">
        <v>58</v>
      </c>
      <c r="C57" s="225" t="s">
        <v>88</v>
      </c>
      <c r="D57" s="225" t="s">
        <v>90</v>
      </c>
      <c r="E57" s="29" t="str">
        <f t="shared" si="1"/>
        <v>SR</v>
      </c>
      <c r="F57" s="29" t="str">
        <f t="shared" si="2"/>
        <v>F</v>
      </c>
      <c r="G57" s="29" t="str">
        <f t="shared" si="4"/>
        <v>FR</v>
      </c>
    </row>
    <row r="58" spans="1:11">
      <c r="A58" s="4">
        <v>55</v>
      </c>
      <c r="B58" s="9" t="s">
        <v>59</v>
      </c>
      <c r="C58" s="225" t="s">
        <v>5</v>
      </c>
      <c r="D58" s="225" t="s">
        <v>88</v>
      </c>
      <c r="E58" s="29" t="str">
        <f t="shared" si="1"/>
        <v>AS</v>
      </c>
      <c r="F58" s="29" t="str">
        <f t="shared" si="2"/>
        <v>F</v>
      </c>
      <c r="G58" s="29" t="str">
        <f t="shared" si="4"/>
        <v>FS</v>
      </c>
    </row>
    <row r="59" spans="1:11">
      <c r="A59" s="4">
        <v>56</v>
      </c>
      <c r="B59" s="9" t="s">
        <v>60</v>
      </c>
      <c r="C59" s="225" t="s">
        <v>10</v>
      </c>
      <c r="D59" s="225" t="s">
        <v>88</v>
      </c>
      <c r="E59" s="29" t="str">
        <f t="shared" si="1"/>
        <v>BS</v>
      </c>
      <c r="F59" s="29" t="str">
        <f t="shared" si="2"/>
        <v>H</v>
      </c>
      <c r="G59" s="29" t="str">
        <f t="shared" si="4"/>
        <v>HS</v>
      </c>
    </row>
    <row r="60" spans="1:11">
      <c r="A60" s="4">
        <v>57</v>
      </c>
      <c r="B60" s="9" t="s">
        <v>61</v>
      </c>
      <c r="C60" s="225" t="s">
        <v>10</v>
      </c>
      <c r="D60" s="225" t="s">
        <v>90</v>
      </c>
      <c r="E60" s="29" t="str">
        <f t="shared" si="1"/>
        <v>BR</v>
      </c>
      <c r="F60" s="29" t="str">
        <f t="shared" si="2"/>
        <v>H</v>
      </c>
      <c r="G60" s="29" t="str">
        <f t="shared" si="4"/>
        <v>HR</v>
      </c>
    </row>
    <row r="61" spans="1:11">
      <c r="A61" s="4">
        <v>58</v>
      </c>
      <c r="B61" s="9" t="s">
        <v>62</v>
      </c>
      <c r="C61" s="225" t="s">
        <v>5</v>
      </c>
      <c r="D61" s="225" t="s">
        <v>88</v>
      </c>
      <c r="E61" s="29" t="str">
        <f t="shared" si="1"/>
        <v>AS</v>
      </c>
      <c r="F61" s="29" t="str">
        <f t="shared" si="2"/>
        <v>F</v>
      </c>
      <c r="G61" s="29" t="str">
        <f t="shared" si="4"/>
        <v>FS</v>
      </c>
    </row>
    <row r="62" spans="1:11">
      <c r="A62" s="4">
        <v>59</v>
      </c>
      <c r="B62" s="9" t="s">
        <v>63</v>
      </c>
      <c r="C62" s="225" t="s">
        <v>5</v>
      </c>
      <c r="D62" s="225" t="s">
        <v>88</v>
      </c>
      <c r="E62" s="29" t="str">
        <f t="shared" si="1"/>
        <v>AS</v>
      </c>
      <c r="F62" s="29" t="str">
        <f t="shared" si="2"/>
        <v>F</v>
      </c>
      <c r="G62" s="29" t="str">
        <f t="shared" si="4"/>
        <v>FS</v>
      </c>
    </row>
    <row r="63" spans="1:11">
      <c r="A63" s="4">
        <v>60</v>
      </c>
      <c r="B63" s="9" t="s">
        <v>64</v>
      </c>
      <c r="C63" s="225" t="s">
        <v>88</v>
      </c>
      <c r="D63" s="225" t="s">
        <v>88</v>
      </c>
      <c r="E63" s="29" t="str">
        <f t="shared" si="1"/>
        <v>SS</v>
      </c>
      <c r="F63" s="29" t="str">
        <f t="shared" si="2"/>
        <v>F</v>
      </c>
      <c r="G63" s="29" t="str">
        <f t="shared" si="4"/>
        <v>FS</v>
      </c>
    </row>
    <row r="64" spans="1:11">
      <c r="A64" s="4">
        <v>61</v>
      </c>
      <c r="B64" s="9" t="s">
        <v>264</v>
      </c>
      <c r="C64" s="331" t="s">
        <v>88</v>
      </c>
      <c r="D64" s="301" t="s">
        <v>88</v>
      </c>
      <c r="E64" s="29" t="str">
        <f t="shared" si="1"/>
        <v>SS</v>
      </c>
      <c r="F64" s="29" t="str">
        <f t="shared" si="2"/>
        <v>F</v>
      </c>
      <c r="G64" s="29" t="str">
        <f t="shared" si="4"/>
        <v>FS</v>
      </c>
    </row>
    <row r="65" spans="1:8">
      <c r="A65" s="4">
        <v>62</v>
      </c>
      <c r="B65" s="9" t="s">
        <v>65</v>
      </c>
      <c r="C65" s="331" t="s">
        <v>10</v>
      </c>
      <c r="D65" s="331" t="s">
        <v>88</v>
      </c>
      <c r="E65" s="29" t="str">
        <f t="shared" si="1"/>
        <v>BS</v>
      </c>
      <c r="F65" s="29" t="str">
        <f t="shared" si="2"/>
        <v>H</v>
      </c>
      <c r="G65" s="29" t="str">
        <f t="shared" si="4"/>
        <v>HS</v>
      </c>
    </row>
    <row r="66" spans="1:8">
      <c r="A66" s="4">
        <v>63</v>
      </c>
      <c r="B66" s="9" t="s">
        <v>186</v>
      </c>
      <c r="C66" s="331" t="s">
        <v>88</v>
      </c>
      <c r="D66" s="331" t="s">
        <v>88</v>
      </c>
      <c r="E66" s="29" t="str">
        <f t="shared" si="1"/>
        <v>SS</v>
      </c>
      <c r="F66" s="29" t="str">
        <f t="shared" si="2"/>
        <v>F</v>
      </c>
      <c r="G66" s="29" t="str">
        <f t="shared" si="4"/>
        <v>FS</v>
      </c>
    </row>
    <row r="67" spans="1:8">
      <c r="A67" s="4">
        <v>64</v>
      </c>
      <c r="B67" s="9" t="s">
        <v>187</v>
      </c>
      <c r="C67" s="331" t="s">
        <v>10</v>
      </c>
      <c r="D67" s="331" t="s">
        <v>88</v>
      </c>
      <c r="E67" s="29" t="str">
        <f t="shared" si="1"/>
        <v>BS</v>
      </c>
      <c r="F67" s="29" t="str">
        <f t="shared" si="2"/>
        <v>H</v>
      </c>
      <c r="G67" s="29" t="str">
        <f t="shared" ref="G67:G89" si="5">IF((AND(F67="F",D67="S")),"FS",IF((AND(F67="F",D67="R")),"FR",IF((AND(F67="H",D67="S")),"HS",IF((AND(F67="H",D67="R")),"HR",))))</f>
        <v>HS</v>
      </c>
    </row>
    <row r="68" spans="1:8">
      <c r="A68" s="4">
        <v>65</v>
      </c>
      <c r="B68" s="9" t="s">
        <v>66</v>
      </c>
      <c r="C68" s="331" t="s">
        <v>16</v>
      </c>
      <c r="D68" s="331" t="s">
        <v>88</v>
      </c>
      <c r="E68" s="29" t="str">
        <f t="shared" ref="E68:E89" si="6">IF((AND(C68="S",D68="S")),"SS",IF((AND(C68="S",D68="R")),"SR",IF((AND(C68="A",D68="S")),"AS",IF((AND(C68="A",D68="R")),"AR",IF((AND(C68="T",D68="S")),"TS",IF((AND(C68="T",D68="R")),"TR",IF((AND(C68="B",D68="S")),"BS",IF((AND(C68="B",D68="R")),"BR",))))))))</f>
        <v>TS</v>
      </c>
      <c r="F68" s="29" t="str">
        <f t="shared" ref="F68:F127" si="7">IF($C68="S","F",IF($C68="A","F",IF($C68="T","H",IF($C68="B","H",))))</f>
        <v>H</v>
      </c>
      <c r="G68" s="29" t="str">
        <f t="shared" si="5"/>
        <v>HS</v>
      </c>
    </row>
    <row r="69" spans="1:8">
      <c r="A69" s="4">
        <v>66</v>
      </c>
      <c r="B69" s="9" t="s">
        <v>67</v>
      </c>
      <c r="C69" s="331" t="s">
        <v>5</v>
      </c>
      <c r="D69" s="331" t="s">
        <v>88</v>
      </c>
      <c r="E69" s="29" t="str">
        <f t="shared" si="6"/>
        <v>AS</v>
      </c>
      <c r="F69" s="29" t="str">
        <f t="shared" si="7"/>
        <v>F</v>
      </c>
      <c r="G69" s="29" t="str">
        <f t="shared" si="5"/>
        <v>FS</v>
      </c>
    </row>
    <row r="70" spans="1:8">
      <c r="A70" s="4"/>
      <c r="B70" s="520"/>
      <c r="C70" s="331"/>
      <c r="D70" s="331"/>
      <c r="E70" s="29">
        <f t="shared" si="6"/>
        <v>0</v>
      </c>
      <c r="F70" s="29">
        <f t="shared" si="7"/>
        <v>0</v>
      </c>
      <c r="G70" s="29">
        <f t="shared" si="5"/>
        <v>0</v>
      </c>
      <c r="H70" s="519" t="s">
        <v>384</v>
      </c>
    </row>
    <row r="71" spans="1:8">
      <c r="A71" s="4">
        <v>67</v>
      </c>
      <c r="B71" s="9" t="s">
        <v>69</v>
      </c>
      <c r="C71" s="331" t="s">
        <v>5</v>
      </c>
      <c r="D71" s="331" t="s">
        <v>88</v>
      </c>
      <c r="E71" s="29" t="str">
        <f t="shared" si="6"/>
        <v>AS</v>
      </c>
      <c r="F71" s="29" t="str">
        <f t="shared" si="7"/>
        <v>F</v>
      </c>
      <c r="G71" s="29" t="str">
        <f t="shared" si="5"/>
        <v>FS</v>
      </c>
    </row>
    <row r="72" spans="1:8">
      <c r="A72" s="4">
        <v>68</v>
      </c>
      <c r="B72" s="9" t="s">
        <v>70</v>
      </c>
      <c r="C72" s="331" t="s">
        <v>16</v>
      </c>
      <c r="D72" s="331" t="s">
        <v>90</v>
      </c>
      <c r="E72" s="29" t="str">
        <f t="shared" si="6"/>
        <v>TR</v>
      </c>
      <c r="F72" s="29" t="str">
        <f t="shared" si="7"/>
        <v>H</v>
      </c>
      <c r="G72" s="29" t="str">
        <f t="shared" si="5"/>
        <v>HR</v>
      </c>
    </row>
    <row r="73" spans="1:8">
      <c r="A73" s="4">
        <v>69</v>
      </c>
      <c r="B73" s="9" t="s">
        <v>71</v>
      </c>
      <c r="C73" s="331" t="s">
        <v>5</v>
      </c>
      <c r="D73" s="331" t="s">
        <v>88</v>
      </c>
      <c r="E73" s="29" t="str">
        <f t="shared" si="6"/>
        <v>AS</v>
      </c>
      <c r="F73" s="29" t="str">
        <f t="shared" si="7"/>
        <v>F</v>
      </c>
      <c r="G73" s="29" t="str">
        <f t="shared" si="5"/>
        <v>FS</v>
      </c>
    </row>
    <row r="74" spans="1:8">
      <c r="A74" s="4">
        <v>70</v>
      </c>
      <c r="B74" s="9" t="s">
        <v>72</v>
      </c>
      <c r="C74" s="331" t="s">
        <v>10</v>
      </c>
      <c r="D74" s="331" t="s">
        <v>90</v>
      </c>
      <c r="E74" s="29" t="str">
        <f t="shared" si="6"/>
        <v>BR</v>
      </c>
      <c r="F74" s="29" t="str">
        <f t="shared" si="7"/>
        <v>H</v>
      </c>
      <c r="G74" s="29" t="str">
        <f t="shared" si="5"/>
        <v>HR</v>
      </c>
    </row>
    <row r="75" spans="1:8">
      <c r="A75" s="4">
        <v>71</v>
      </c>
      <c r="B75" s="9" t="s">
        <v>73</v>
      </c>
      <c r="C75" s="331" t="s">
        <v>88</v>
      </c>
      <c r="D75" s="331" t="s">
        <v>90</v>
      </c>
      <c r="E75" s="29" t="str">
        <f t="shared" si="6"/>
        <v>SR</v>
      </c>
      <c r="F75" s="29" t="str">
        <f t="shared" si="7"/>
        <v>F</v>
      </c>
      <c r="G75" s="29" t="str">
        <f t="shared" si="5"/>
        <v>FR</v>
      </c>
    </row>
    <row r="76" spans="1:8">
      <c r="A76" s="4">
        <v>72</v>
      </c>
      <c r="B76" s="9" t="s">
        <v>74</v>
      </c>
      <c r="C76" s="331" t="s">
        <v>88</v>
      </c>
      <c r="D76" s="331" t="s">
        <v>88</v>
      </c>
      <c r="E76" s="29" t="str">
        <f t="shared" si="6"/>
        <v>SS</v>
      </c>
      <c r="F76" s="29" t="str">
        <f t="shared" si="7"/>
        <v>F</v>
      </c>
      <c r="G76" s="29" t="str">
        <f t="shared" si="5"/>
        <v>FS</v>
      </c>
    </row>
    <row r="77" spans="1:8">
      <c r="A77" s="4">
        <v>73</v>
      </c>
      <c r="B77" s="9" t="s">
        <v>75</v>
      </c>
      <c r="C77" s="331" t="s">
        <v>5</v>
      </c>
      <c r="D77" s="331" t="s">
        <v>88</v>
      </c>
      <c r="E77" s="29" t="str">
        <f t="shared" si="6"/>
        <v>AS</v>
      </c>
      <c r="F77" s="29" t="str">
        <f t="shared" si="7"/>
        <v>F</v>
      </c>
      <c r="G77" s="29" t="str">
        <f t="shared" si="5"/>
        <v>FS</v>
      </c>
    </row>
    <row r="78" spans="1:8">
      <c r="A78" s="4">
        <v>74</v>
      </c>
      <c r="B78" s="9" t="s">
        <v>76</v>
      </c>
      <c r="C78" s="331" t="s">
        <v>5</v>
      </c>
      <c r="D78" s="331" t="s">
        <v>90</v>
      </c>
      <c r="E78" s="29" t="str">
        <f t="shared" si="6"/>
        <v>AR</v>
      </c>
      <c r="F78" s="29" t="str">
        <f t="shared" si="7"/>
        <v>F</v>
      </c>
      <c r="G78" s="29" t="str">
        <f t="shared" si="5"/>
        <v>FR</v>
      </c>
    </row>
    <row r="79" spans="1:8">
      <c r="A79" s="4">
        <v>75</v>
      </c>
      <c r="B79" s="9" t="s">
        <v>77</v>
      </c>
      <c r="C79" s="331" t="s">
        <v>88</v>
      </c>
      <c r="D79" s="331" t="s">
        <v>90</v>
      </c>
      <c r="E79" s="29" t="str">
        <f t="shared" si="6"/>
        <v>SR</v>
      </c>
      <c r="F79" s="29" t="str">
        <f t="shared" si="7"/>
        <v>F</v>
      </c>
      <c r="G79" s="29" t="str">
        <f t="shared" si="5"/>
        <v>FR</v>
      </c>
    </row>
    <row r="80" spans="1:8">
      <c r="A80" s="4"/>
      <c r="B80" s="520"/>
      <c r="C80" s="518"/>
      <c r="D80" s="518"/>
      <c r="E80" s="29"/>
      <c r="F80" s="29"/>
      <c r="G80" s="29"/>
      <c r="H80" s="519" t="s">
        <v>329</v>
      </c>
    </row>
    <row r="81" spans="1:10">
      <c r="A81" s="4">
        <v>76</v>
      </c>
      <c r="B81" s="9" t="s">
        <v>79</v>
      </c>
      <c r="C81" s="6" t="s">
        <v>10</v>
      </c>
      <c r="D81" s="331" t="s">
        <v>88</v>
      </c>
      <c r="E81" s="29" t="str">
        <f t="shared" si="6"/>
        <v>BS</v>
      </c>
      <c r="F81" s="29" t="str">
        <f t="shared" si="7"/>
        <v>H</v>
      </c>
      <c r="G81" s="29" t="str">
        <f t="shared" si="5"/>
        <v>HS</v>
      </c>
    </row>
    <row r="82" spans="1:10">
      <c r="A82" s="4">
        <v>77</v>
      </c>
      <c r="B82" s="9" t="s">
        <v>80</v>
      </c>
      <c r="C82" s="6" t="s">
        <v>10</v>
      </c>
      <c r="D82" s="331" t="s">
        <v>88</v>
      </c>
      <c r="E82" s="29" t="str">
        <f t="shared" si="6"/>
        <v>BS</v>
      </c>
      <c r="F82" s="29" t="str">
        <f t="shared" si="7"/>
        <v>H</v>
      </c>
      <c r="G82" s="29" t="str">
        <f t="shared" si="5"/>
        <v>HS</v>
      </c>
    </row>
    <row r="83" spans="1:10">
      <c r="A83" s="4">
        <v>78</v>
      </c>
      <c r="B83" s="9" t="s">
        <v>125</v>
      </c>
      <c r="C83" s="331" t="s">
        <v>5</v>
      </c>
      <c r="D83" s="331" t="s">
        <v>90</v>
      </c>
      <c r="E83" s="29" t="str">
        <f t="shared" si="6"/>
        <v>AR</v>
      </c>
      <c r="F83" s="29" t="str">
        <f t="shared" si="7"/>
        <v>F</v>
      </c>
      <c r="G83" s="29" t="str">
        <f t="shared" si="5"/>
        <v>FR</v>
      </c>
    </row>
    <row r="84" spans="1:10">
      <c r="A84" s="4">
        <v>79</v>
      </c>
      <c r="B84" s="9" t="s">
        <v>81</v>
      </c>
      <c r="C84" s="331" t="s">
        <v>88</v>
      </c>
      <c r="D84" s="331" t="s">
        <v>88</v>
      </c>
      <c r="E84" s="29" t="str">
        <f t="shared" si="6"/>
        <v>SS</v>
      </c>
      <c r="F84" s="29" t="str">
        <f t="shared" si="7"/>
        <v>F</v>
      </c>
      <c r="G84" s="29" t="str">
        <f t="shared" si="5"/>
        <v>FS</v>
      </c>
    </row>
    <row r="85" spans="1:10">
      <c r="A85" s="4">
        <v>80</v>
      </c>
      <c r="B85" s="9" t="s">
        <v>82</v>
      </c>
      <c r="C85" s="331" t="s">
        <v>16</v>
      </c>
      <c r="D85" s="331" t="s">
        <v>88</v>
      </c>
      <c r="E85" s="29" t="str">
        <f t="shared" si="6"/>
        <v>TS</v>
      </c>
      <c r="F85" s="29" t="str">
        <f t="shared" si="7"/>
        <v>H</v>
      </c>
      <c r="G85" s="29" t="str">
        <f t="shared" si="5"/>
        <v>HS</v>
      </c>
    </row>
    <row r="86" spans="1:10">
      <c r="A86" s="4"/>
      <c r="B86" s="9"/>
      <c r="C86" s="6"/>
      <c r="D86" s="6"/>
      <c r="E86" s="29">
        <f t="shared" si="6"/>
        <v>0</v>
      </c>
      <c r="F86" s="29">
        <f t="shared" si="7"/>
        <v>0</v>
      </c>
      <c r="G86" s="29">
        <f t="shared" si="5"/>
        <v>0</v>
      </c>
      <c r="H86" s="519" t="s">
        <v>393</v>
      </c>
    </row>
    <row r="87" spans="1:10">
      <c r="A87" s="4">
        <v>81</v>
      </c>
      <c r="B87" s="9" t="s">
        <v>84</v>
      </c>
      <c r="C87" s="331" t="s">
        <v>5</v>
      </c>
      <c r="D87" s="331" t="s">
        <v>88</v>
      </c>
      <c r="E87" s="29" t="str">
        <f t="shared" si="6"/>
        <v>AS</v>
      </c>
      <c r="F87" s="29" t="str">
        <f t="shared" si="7"/>
        <v>F</v>
      </c>
      <c r="G87" s="29" t="str">
        <f t="shared" si="5"/>
        <v>FS</v>
      </c>
    </row>
    <row r="88" spans="1:10">
      <c r="A88" s="4">
        <v>82</v>
      </c>
      <c r="B88" s="9" t="s">
        <v>85</v>
      </c>
      <c r="C88" s="331" t="s">
        <v>5</v>
      </c>
      <c r="D88" s="331" t="s">
        <v>88</v>
      </c>
      <c r="E88" s="29" t="str">
        <f t="shared" si="6"/>
        <v>AS</v>
      </c>
      <c r="F88" s="29" t="str">
        <f t="shared" si="7"/>
        <v>F</v>
      </c>
      <c r="G88" s="29" t="str">
        <f t="shared" si="5"/>
        <v>FS</v>
      </c>
    </row>
    <row r="89" spans="1:10">
      <c r="A89" s="4">
        <v>83</v>
      </c>
      <c r="B89" s="9" t="s">
        <v>86</v>
      </c>
      <c r="C89" s="331" t="s">
        <v>5</v>
      </c>
      <c r="D89" s="331" t="s">
        <v>90</v>
      </c>
      <c r="E89" s="29" t="str">
        <f t="shared" si="6"/>
        <v>AR</v>
      </c>
      <c r="F89" s="29" t="str">
        <f t="shared" si="7"/>
        <v>F</v>
      </c>
      <c r="G89" s="29" t="str">
        <f t="shared" si="5"/>
        <v>FR</v>
      </c>
    </row>
    <row r="90" spans="1:10">
      <c r="A90" s="4">
        <v>84</v>
      </c>
      <c r="B90" s="9" t="s">
        <v>87</v>
      </c>
      <c r="C90" s="331" t="s">
        <v>5</v>
      </c>
      <c r="D90" s="331" t="s">
        <v>90</v>
      </c>
      <c r="E90" s="29" t="str">
        <f t="shared" ref="E90:E127" si="8">IF((AND(C90="S",D90="S")),"SS",IF((AND(C90="S",D90="R")),"SR",IF((AND(C90="A",D90="S")),"AS",IF((AND(C90="A",D90="R")),"AR",IF((AND(C90="T",D90="S")),"TS",IF((AND(C90="T",D90="R")),"TR",IF((AND(C90="B",D90="S")),"BS",IF((AND(C90="B",D90="R")),"BR",))))))))</f>
        <v>AR</v>
      </c>
      <c r="F90" s="29" t="str">
        <f t="shared" si="7"/>
        <v>F</v>
      </c>
      <c r="G90" s="29" t="str">
        <f t="shared" ref="G90:G127" si="9">IF((AND(F90="F",D90="S")),"FS",IF((AND(F90="F",D90="R")),"FR",IF((AND(F90="H",D90="S")),"HS",IF((AND(F90="H",D90="R")),"HR",))))</f>
        <v>FR</v>
      </c>
    </row>
    <row r="91" spans="1:10">
      <c r="A91" s="4">
        <v>85</v>
      </c>
      <c r="B91" s="9" t="s">
        <v>301</v>
      </c>
      <c r="C91" s="363" t="s">
        <v>10</v>
      </c>
      <c r="D91" s="363" t="s">
        <v>88</v>
      </c>
      <c r="E91" s="29" t="str">
        <f t="shared" si="8"/>
        <v>BS</v>
      </c>
      <c r="F91" s="29" t="str">
        <f t="shared" si="7"/>
        <v>H</v>
      </c>
      <c r="G91" s="29" t="str">
        <f t="shared" si="9"/>
        <v>HS</v>
      </c>
    </row>
    <row r="92" spans="1:10">
      <c r="A92" s="4"/>
      <c r="B92" s="329" t="s">
        <v>343</v>
      </c>
      <c r="C92" s="7"/>
      <c r="D92" s="7"/>
      <c r="E92" s="29">
        <f t="shared" si="8"/>
        <v>0</v>
      </c>
      <c r="F92" s="29">
        <f t="shared" si="7"/>
        <v>0</v>
      </c>
      <c r="G92" s="29">
        <f t="shared" si="9"/>
        <v>0</v>
      </c>
      <c r="H92" s="366" t="s">
        <v>302</v>
      </c>
      <c r="I92" s="10"/>
      <c r="J92" s="10"/>
    </row>
    <row r="93" spans="1:10">
      <c r="A93" s="4">
        <v>86</v>
      </c>
      <c r="B93" s="520" t="s">
        <v>344</v>
      </c>
      <c r="C93" s="7" t="s">
        <v>16</v>
      </c>
      <c r="D93" s="7" t="s">
        <v>88</v>
      </c>
      <c r="E93" s="29" t="str">
        <f t="shared" si="8"/>
        <v>TS</v>
      </c>
      <c r="F93" s="29" t="str">
        <f t="shared" si="7"/>
        <v>H</v>
      </c>
      <c r="G93" s="29" t="str">
        <f t="shared" si="9"/>
        <v>HS</v>
      </c>
      <c r="H93" s="70"/>
      <c r="I93" s="445"/>
      <c r="J93" s="445"/>
    </row>
    <row r="94" spans="1:10">
      <c r="A94" s="4">
        <v>87</v>
      </c>
      <c r="B94" s="520" t="s">
        <v>382</v>
      </c>
      <c r="C94" s="7" t="s">
        <v>16</v>
      </c>
      <c r="D94" s="7" t="s">
        <v>90</v>
      </c>
      <c r="E94" s="29" t="str">
        <f t="shared" si="8"/>
        <v>TR</v>
      </c>
      <c r="F94" s="29" t="str">
        <f t="shared" si="7"/>
        <v>H</v>
      </c>
      <c r="G94" s="29" t="str">
        <f t="shared" si="9"/>
        <v>HR</v>
      </c>
      <c r="H94" s="70"/>
      <c r="I94" s="493"/>
      <c r="J94" s="493"/>
    </row>
    <row r="95" spans="1:10">
      <c r="A95" s="4">
        <v>88</v>
      </c>
      <c r="B95" s="520" t="s">
        <v>391</v>
      </c>
      <c r="C95" s="7" t="s">
        <v>16</v>
      </c>
      <c r="D95" s="7" t="s">
        <v>88</v>
      </c>
      <c r="E95" s="29" t="str">
        <f t="shared" si="8"/>
        <v>TS</v>
      </c>
      <c r="F95" s="29" t="str">
        <f t="shared" si="7"/>
        <v>H</v>
      </c>
      <c r="G95" s="29" t="str">
        <f t="shared" si="9"/>
        <v>HS</v>
      </c>
      <c r="H95" s="70"/>
      <c r="I95" s="518"/>
      <c r="J95" s="518"/>
    </row>
    <row r="96" spans="1:10">
      <c r="A96" s="4"/>
      <c r="B96" s="520"/>
      <c r="C96" s="7"/>
      <c r="D96" s="7"/>
      <c r="E96" s="29">
        <f t="shared" ref="E96:E97" si="10">IF((AND(C96="S",D96="S")),"SS",IF((AND(C96="S",D96="R")),"SR",IF((AND(C96="A",D96="S")),"AS",IF((AND(C96="A",D96="R")),"AR",IF((AND(C96="T",D96="S")),"TS",IF((AND(C96="T",D96="R")),"TR",IF((AND(C96="B",D96="S")),"BS",IF((AND(C96="B",D96="R")),"BR",))))))))</f>
        <v>0</v>
      </c>
      <c r="F96" s="29">
        <f t="shared" si="7"/>
        <v>0</v>
      </c>
      <c r="G96" s="29">
        <f t="shared" ref="G96:G97" si="11">IF((AND(F96="F",D96="S")),"FS",IF((AND(F96="F",D96="R")),"FR",IF((AND(F96="H",D96="S")),"HS",IF((AND(F96="H",D96="R")),"HR",))))</f>
        <v>0</v>
      </c>
      <c r="H96" s="70"/>
      <c r="I96" s="537"/>
      <c r="J96" s="537"/>
    </row>
    <row r="97" spans="1:15" ht="14.4" customHeight="1">
      <c r="A97" s="4"/>
      <c r="B97" s="9"/>
      <c r="C97" s="7"/>
      <c r="D97" s="7"/>
      <c r="E97" s="29">
        <f t="shared" si="10"/>
        <v>0</v>
      </c>
      <c r="F97" s="29">
        <f t="shared" si="7"/>
        <v>0</v>
      </c>
      <c r="G97" s="29">
        <f t="shared" si="11"/>
        <v>0</v>
      </c>
      <c r="H97" s="70" t="s">
        <v>262</v>
      </c>
      <c r="I97" s="511" t="s">
        <v>88</v>
      </c>
      <c r="J97" s="511" t="s">
        <v>88</v>
      </c>
      <c r="K97" s="641" t="s">
        <v>402</v>
      </c>
      <c r="L97" s="642"/>
      <c r="M97" s="642"/>
      <c r="N97" s="642"/>
      <c r="O97" s="642"/>
    </row>
    <row r="98" spans="1:15" ht="14.4" customHeight="1">
      <c r="A98" s="4"/>
      <c r="B98" s="9"/>
      <c r="C98" s="7"/>
      <c r="D98" s="7"/>
      <c r="E98" s="29">
        <f t="shared" ref="E98:E108" si="12">IF((AND(C98="S",D98="S")),"SS",IF((AND(C98="S",D98="R")),"SR",IF((AND(C98="A",D98="S")),"AS",IF((AND(C98="A",D98="R")),"AR",IF((AND(C98="T",D98="S")),"TS",IF((AND(C98="T",D98="R")),"TR",IF((AND(C98="B",D98="S")),"BS",IF((AND(C98="B",D98="R")),"BR",))))))))</f>
        <v>0</v>
      </c>
      <c r="F98" s="29">
        <f t="shared" si="7"/>
        <v>0</v>
      </c>
      <c r="G98" s="29">
        <f t="shared" ref="G98:G108" si="13">IF((AND(F98="F",D98="S")),"FS",IF((AND(F98="F",D98="R")),"FR",IF((AND(F98="H",D98="S")),"HS",IF((AND(F98="H",D98="R")),"HR",))))</f>
        <v>0</v>
      </c>
      <c r="H98" s="70" t="s">
        <v>401</v>
      </c>
      <c r="I98" s="537" t="s">
        <v>16</v>
      </c>
      <c r="J98" s="537" t="s">
        <v>88</v>
      </c>
      <c r="K98" s="641" t="s">
        <v>403</v>
      </c>
      <c r="L98" s="642"/>
      <c r="M98" s="642"/>
      <c r="N98" s="642"/>
      <c r="O98" s="642"/>
    </row>
    <row r="99" spans="1:15">
      <c r="A99" s="4"/>
      <c r="B99" s="9"/>
      <c r="C99" s="7"/>
      <c r="D99" s="7"/>
      <c r="E99" s="29">
        <f t="shared" si="12"/>
        <v>0</v>
      </c>
      <c r="F99" s="29">
        <f t="shared" si="7"/>
        <v>0</v>
      </c>
      <c r="G99" s="29">
        <f t="shared" si="13"/>
        <v>0</v>
      </c>
      <c r="H99" s="10"/>
      <c r="I99" s="10"/>
      <c r="J99" s="10"/>
    </row>
    <row r="100" spans="1:15">
      <c r="A100" s="4"/>
      <c r="B100" s="9"/>
      <c r="C100" s="7"/>
      <c r="D100" s="7"/>
      <c r="E100" s="29">
        <f t="shared" si="12"/>
        <v>0</v>
      </c>
      <c r="F100" s="29">
        <f t="shared" si="7"/>
        <v>0</v>
      </c>
      <c r="G100" s="29">
        <f t="shared" si="13"/>
        <v>0</v>
      </c>
      <c r="H100" s="70"/>
      <c r="I100" s="537"/>
      <c r="J100" s="537"/>
    </row>
    <row r="101" spans="1:15">
      <c r="A101" s="4"/>
      <c r="B101" s="9"/>
      <c r="C101" s="7"/>
      <c r="D101" s="7"/>
      <c r="E101" s="29">
        <f t="shared" si="12"/>
        <v>0</v>
      </c>
      <c r="F101" s="29">
        <f t="shared" si="7"/>
        <v>0</v>
      </c>
      <c r="G101" s="29">
        <f t="shared" si="13"/>
        <v>0</v>
      </c>
      <c r="H101" s="538"/>
      <c r="I101" s="10"/>
      <c r="J101" s="10"/>
    </row>
    <row r="102" spans="1:15">
      <c r="A102" s="4"/>
      <c r="B102" s="9"/>
      <c r="C102" s="7"/>
      <c r="D102" s="7"/>
      <c r="E102" s="29">
        <f t="shared" si="12"/>
        <v>0</v>
      </c>
      <c r="F102" s="29">
        <f t="shared" si="7"/>
        <v>0</v>
      </c>
      <c r="G102" s="29">
        <f t="shared" si="13"/>
        <v>0</v>
      </c>
      <c r="H102" s="538"/>
      <c r="I102" s="10"/>
      <c r="J102" s="10"/>
    </row>
    <row r="103" spans="1:15">
      <c r="A103" s="4"/>
      <c r="B103" s="9"/>
      <c r="C103" s="7"/>
      <c r="D103" s="7"/>
      <c r="E103" s="29">
        <f t="shared" si="12"/>
        <v>0</v>
      </c>
      <c r="F103" s="29">
        <f t="shared" si="7"/>
        <v>0</v>
      </c>
      <c r="G103" s="29">
        <f t="shared" si="13"/>
        <v>0</v>
      </c>
      <c r="H103" s="538"/>
      <c r="I103" s="10"/>
      <c r="J103" s="10"/>
    </row>
    <row r="104" spans="1:15">
      <c r="A104" s="4"/>
      <c r="B104" s="9"/>
      <c r="C104" s="7"/>
      <c r="D104" s="7"/>
      <c r="E104" s="29">
        <f t="shared" si="12"/>
        <v>0</v>
      </c>
      <c r="F104" s="29">
        <f t="shared" si="7"/>
        <v>0</v>
      </c>
      <c r="G104" s="29">
        <f t="shared" si="13"/>
        <v>0</v>
      </c>
      <c r="H104" s="329" t="s">
        <v>381</v>
      </c>
      <c r="I104" s="7"/>
      <c r="J104" s="7"/>
      <c r="K104" s="29">
        <f t="shared" ref="K104:K109" si="14">IF((AND(I104="S",J104="S")),"SS",IF((AND(I104="S",J104="R")),"SR",IF((AND(I104="A",J104="S")),"AS",IF((AND(I104="A",J104="R")),"AR",IF((AND(I104="T",J104="S")),"TS",IF((AND(I104="T",J104="R")),"TR",IF((AND(I104="B",J104="S")),"BS",IF((AND(I104="B",J104="R")),"BR",))))))))</f>
        <v>0</v>
      </c>
      <c r="L104" s="29">
        <f t="shared" ref="L104:L109" si="15">IF($I104="S","F",IF($I104="A","F",IF($I104="T","H",IF($I104="B","H",))))</f>
        <v>0</v>
      </c>
      <c r="M104" s="29">
        <f t="shared" ref="M104:M109" si="16">IF((AND(L104="F",J104="S")),"FS",IF((AND(L104="F",J104="R")),"FR",IF((AND(L104="H",J104="S")),"HS",IF((AND(L104="H",J104="R")),"HR",))))</f>
        <v>0</v>
      </c>
    </row>
    <row r="105" spans="1:15">
      <c r="A105" s="4"/>
      <c r="B105" s="9"/>
      <c r="C105" s="7"/>
      <c r="D105" s="7"/>
      <c r="E105" s="29">
        <f t="shared" si="12"/>
        <v>0</v>
      </c>
      <c r="F105" s="29">
        <f t="shared" si="7"/>
        <v>0</v>
      </c>
      <c r="G105" s="29">
        <f t="shared" si="13"/>
        <v>0</v>
      </c>
      <c r="H105" s="520" t="s">
        <v>383</v>
      </c>
      <c r="I105" s="7" t="s">
        <v>88</v>
      </c>
      <c r="J105" s="7" t="s">
        <v>88</v>
      </c>
      <c r="K105" s="29" t="str">
        <f t="shared" si="14"/>
        <v>SS</v>
      </c>
      <c r="L105" s="29" t="str">
        <f t="shared" si="15"/>
        <v>F</v>
      </c>
      <c r="M105" s="29" t="str">
        <f t="shared" si="16"/>
        <v>FS</v>
      </c>
    </row>
    <row r="106" spans="1:15">
      <c r="A106" s="4"/>
      <c r="B106" s="9"/>
      <c r="C106" s="7"/>
      <c r="D106" s="7"/>
      <c r="E106" s="29">
        <f t="shared" si="12"/>
        <v>0</v>
      </c>
      <c r="F106" s="29">
        <f t="shared" si="7"/>
        <v>0</v>
      </c>
      <c r="G106" s="29">
        <f t="shared" si="13"/>
        <v>0</v>
      </c>
      <c r="H106" s="520" t="s">
        <v>44</v>
      </c>
      <c r="I106" s="7" t="s">
        <v>10</v>
      </c>
      <c r="J106" s="7" t="s">
        <v>88</v>
      </c>
      <c r="K106" s="29" t="str">
        <f t="shared" si="14"/>
        <v>BS</v>
      </c>
      <c r="L106" s="29" t="str">
        <f t="shared" si="15"/>
        <v>H</v>
      </c>
      <c r="M106" s="29" t="str">
        <f t="shared" si="16"/>
        <v>HS</v>
      </c>
    </row>
    <row r="107" spans="1:15">
      <c r="A107" s="4"/>
      <c r="B107" s="9"/>
      <c r="C107" s="7"/>
      <c r="D107" s="7"/>
      <c r="E107" s="29">
        <f t="shared" si="12"/>
        <v>0</v>
      </c>
      <c r="F107" s="29">
        <f t="shared" si="7"/>
        <v>0</v>
      </c>
      <c r="G107" s="29">
        <f t="shared" si="13"/>
        <v>0</v>
      </c>
      <c r="H107" s="520" t="s">
        <v>68</v>
      </c>
      <c r="I107" s="7" t="s">
        <v>16</v>
      </c>
      <c r="J107" s="7" t="s">
        <v>88</v>
      </c>
      <c r="K107" s="29" t="str">
        <f t="shared" si="14"/>
        <v>TS</v>
      </c>
      <c r="L107" s="29" t="str">
        <f t="shared" si="15"/>
        <v>H</v>
      </c>
      <c r="M107" s="29" t="str">
        <f t="shared" si="16"/>
        <v>HS</v>
      </c>
    </row>
    <row r="108" spans="1:15">
      <c r="A108" s="4"/>
      <c r="B108" s="9"/>
      <c r="C108" s="7"/>
      <c r="D108" s="7"/>
      <c r="E108" s="29">
        <f t="shared" si="12"/>
        <v>0</v>
      </c>
      <c r="F108" s="29">
        <f t="shared" si="7"/>
        <v>0</v>
      </c>
      <c r="G108" s="29">
        <f t="shared" si="13"/>
        <v>0</v>
      </c>
      <c r="H108" s="520" t="s">
        <v>392</v>
      </c>
      <c r="I108" s="7" t="s">
        <v>10</v>
      </c>
      <c r="J108" s="7" t="s">
        <v>88</v>
      </c>
      <c r="K108" s="29" t="str">
        <f t="shared" si="14"/>
        <v>BS</v>
      </c>
      <c r="L108" s="29" t="str">
        <f t="shared" si="15"/>
        <v>H</v>
      </c>
      <c r="M108" s="29" t="str">
        <f t="shared" si="16"/>
        <v>HS</v>
      </c>
    </row>
    <row r="109" spans="1:15">
      <c r="A109" s="4"/>
      <c r="B109" s="9"/>
      <c r="C109" s="7"/>
      <c r="D109" s="7"/>
      <c r="E109" s="29"/>
      <c r="F109" s="29"/>
      <c r="G109" s="29"/>
      <c r="H109" s="520" t="s">
        <v>27</v>
      </c>
      <c r="I109" s="7" t="s">
        <v>5</v>
      </c>
      <c r="J109" s="7" t="s">
        <v>90</v>
      </c>
      <c r="K109" s="29" t="str">
        <f t="shared" si="14"/>
        <v>AR</v>
      </c>
      <c r="L109" s="29" t="str">
        <f t="shared" si="15"/>
        <v>F</v>
      </c>
      <c r="M109" s="29" t="str">
        <f t="shared" si="16"/>
        <v>FR</v>
      </c>
    </row>
    <row r="110" spans="1:15">
      <c r="A110" s="4"/>
      <c r="B110" s="9"/>
      <c r="C110" s="7"/>
      <c r="D110" s="7"/>
      <c r="E110" s="29"/>
      <c r="F110" s="29"/>
      <c r="G110" s="29"/>
      <c r="H110" s="520"/>
      <c r="I110" s="7"/>
      <c r="J110" s="7"/>
      <c r="K110" s="29"/>
      <c r="L110" s="29"/>
      <c r="M110" s="29"/>
    </row>
    <row r="111" spans="1:15">
      <c r="A111" s="4"/>
      <c r="B111" s="9"/>
      <c r="C111" s="7"/>
      <c r="D111" s="7"/>
      <c r="E111" s="29"/>
      <c r="F111" s="29"/>
      <c r="G111" s="29"/>
      <c r="H111" s="520"/>
      <c r="I111" s="7"/>
      <c r="J111" s="7"/>
      <c r="K111" s="29"/>
      <c r="L111" s="29"/>
      <c r="M111" s="29"/>
    </row>
    <row r="112" spans="1:15">
      <c r="A112" s="4"/>
      <c r="B112" s="9"/>
      <c r="C112" s="7"/>
      <c r="D112" s="7"/>
      <c r="E112" s="29"/>
      <c r="F112" s="29"/>
      <c r="G112" s="29"/>
      <c r="H112" s="520"/>
      <c r="I112" s="7"/>
      <c r="J112" s="7"/>
      <c r="K112" s="29"/>
      <c r="L112" s="29"/>
      <c r="M112" s="29"/>
    </row>
    <row r="113" spans="1:13">
      <c r="A113" s="4"/>
      <c r="B113" s="9"/>
      <c r="C113" s="7"/>
      <c r="D113" s="7"/>
      <c r="E113" s="29"/>
      <c r="F113" s="29"/>
      <c r="G113" s="29"/>
      <c r="H113" s="520"/>
      <c r="I113" s="7"/>
      <c r="J113" s="7"/>
      <c r="K113" s="29"/>
      <c r="L113" s="29"/>
      <c r="M113" s="29"/>
    </row>
    <row r="114" spans="1:13">
      <c r="A114" s="4"/>
      <c r="B114" s="9"/>
      <c r="C114" s="7"/>
      <c r="D114" s="7"/>
      <c r="E114" s="29"/>
      <c r="F114" s="29"/>
      <c r="G114" s="29"/>
      <c r="H114" s="520"/>
      <c r="I114" s="7"/>
      <c r="J114" s="7"/>
      <c r="K114" s="29"/>
      <c r="L114" s="29"/>
      <c r="M114" s="29"/>
    </row>
    <row r="115" spans="1:13">
      <c r="A115" s="4"/>
      <c r="B115" s="9"/>
      <c r="C115" s="7"/>
      <c r="D115" s="7"/>
      <c r="E115" s="29"/>
      <c r="F115" s="29"/>
      <c r="G115" s="29"/>
      <c r="H115" s="520"/>
      <c r="I115" s="7"/>
      <c r="J115" s="7"/>
      <c r="K115" s="29"/>
      <c r="L115" s="29"/>
      <c r="M115" s="29"/>
    </row>
    <row r="116" spans="1:13">
      <c r="A116" s="4"/>
      <c r="B116" s="9"/>
      <c r="C116" s="7"/>
      <c r="D116" s="7"/>
      <c r="E116" s="29"/>
      <c r="F116" s="29"/>
      <c r="G116" s="29"/>
      <c r="H116" s="520"/>
      <c r="I116" s="7"/>
      <c r="J116" s="7"/>
      <c r="K116" s="29"/>
      <c r="L116" s="29"/>
      <c r="M116" s="29"/>
    </row>
    <row r="117" spans="1:13">
      <c r="A117" s="4"/>
      <c r="B117" s="9"/>
      <c r="C117" s="7"/>
      <c r="D117" s="7"/>
      <c r="E117" s="29"/>
      <c r="F117" s="29"/>
      <c r="G117" s="29"/>
      <c r="H117" s="520"/>
      <c r="I117" s="7"/>
      <c r="J117" s="7"/>
      <c r="K117" s="29"/>
      <c r="L117" s="29"/>
      <c r="M117" s="29"/>
    </row>
    <row r="118" spans="1:13">
      <c r="A118" s="4"/>
      <c r="B118" s="9"/>
      <c r="C118" s="7"/>
      <c r="D118" s="7"/>
      <c r="E118" s="29"/>
      <c r="F118" s="29"/>
      <c r="G118" s="29"/>
      <c r="H118" s="520"/>
      <c r="I118" s="7"/>
      <c r="J118" s="7"/>
      <c r="K118" s="29"/>
      <c r="L118" s="29"/>
      <c r="M118" s="29"/>
    </row>
    <row r="119" spans="1:13">
      <c r="A119" s="4"/>
      <c r="B119" s="9"/>
      <c r="C119" s="7"/>
      <c r="D119" s="7"/>
      <c r="E119" s="29"/>
      <c r="F119" s="29"/>
      <c r="G119" s="29"/>
      <c r="H119" s="520"/>
      <c r="I119" s="7"/>
      <c r="J119" s="7"/>
      <c r="K119" s="29"/>
      <c r="L119" s="29"/>
      <c r="M119" s="29"/>
    </row>
    <row r="120" spans="1:13">
      <c r="A120" s="4"/>
      <c r="B120" s="9"/>
      <c r="C120" s="7"/>
      <c r="D120" s="7"/>
      <c r="E120" s="29"/>
      <c r="F120" s="29"/>
      <c r="G120" s="29"/>
      <c r="H120" s="520"/>
      <c r="I120" s="7"/>
      <c r="J120" s="7"/>
      <c r="K120" s="29"/>
      <c r="L120" s="29"/>
      <c r="M120" s="29"/>
    </row>
    <row r="121" spans="1:13">
      <c r="A121" s="4"/>
      <c r="B121" s="9"/>
      <c r="C121" s="7"/>
      <c r="D121" s="7"/>
      <c r="E121" s="29"/>
      <c r="F121" s="29"/>
      <c r="G121" s="29"/>
      <c r="H121" s="520"/>
      <c r="I121" s="7"/>
      <c r="J121" s="7"/>
      <c r="K121" s="29"/>
      <c r="L121" s="29"/>
      <c r="M121" s="29"/>
    </row>
    <row r="122" spans="1:13">
      <c r="A122" s="4"/>
      <c r="B122" s="9"/>
      <c r="C122" s="7"/>
      <c r="D122" s="7"/>
      <c r="E122" s="29"/>
      <c r="F122" s="29"/>
      <c r="G122" s="29"/>
      <c r="H122" s="520"/>
      <c r="I122" s="7"/>
      <c r="J122" s="7"/>
      <c r="K122" s="29"/>
      <c r="L122" s="29"/>
      <c r="M122" s="29"/>
    </row>
    <row r="123" spans="1:13">
      <c r="A123" s="4"/>
      <c r="B123" s="9"/>
      <c r="C123" s="7"/>
      <c r="D123" s="7"/>
      <c r="E123" s="29"/>
      <c r="F123" s="29"/>
      <c r="G123" s="29"/>
      <c r="H123" s="520"/>
      <c r="I123" s="7"/>
      <c r="J123" s="7"/>
      <c r="K123" s="29"/>
      <c r="L123" s="29"/>
      <c r="M123" s="29"/>
    </row>
    <row r="124" spans="1:13">
      <c r="A124" s="4"/>
      <c r="B124" s="9"/>
      <c r="C124" s="7"/>
      <c r="D124" s="7"/>
      <c r="E124" s="29"/>
      <c r="F124" s="29"/>
      <c r="G124" s="29"/>
      <c r="H124" s="520"/>
      <c r="I124" s="7"/>
      <c r="J124" s="7"/>
      <c r="K124" s="29"/>
      <c r="L124" s="29"/>
      <c r="M124" s="29"/>
    </row>
    <row r="125" spans="1:13">
      <c r="A125" s="4"/>
      <c r="B125" s="9"/>
      <c r="C125" s="7"/>
      <c r="D125" s="7"/>
      <c r="E125" s="29"/>
      <c r="F125" s="29"/>
      <c r="G125" s="29"/>
      <c r="H125" s="520"/>
      <c r="I125" s="7"/>
      <c r="J125" s="7"/>
      <c r="K125" s="29"/>
      <c r="L125" s="29"/>
      <c r="M125" s="29"/>
    </row>
    <row r="126" spans="1:13">
      <c r="A126" s="4"/>
      <c r="B126" s="9"/>
      <c r="C126" s="7"/>
      <c r="D126" s="7"/>
      <c r="E126" s="29"/>
      <c r="F126" s="29"/>
      <c r="G126" s="29"/>
      <c r="H126" s="520"/>
      <c r="I126" s="7"/>
      <c r="J126" s="7"/>
      <c r="K126" s="29"/>
      <c r="L126" s="29"/>
      <c r="M126" s="29"/>
    </row>
    <row r="127" spans="1:13">
      <c r="A127" s="4"/>
      <c r="B127" s="9"/>
      <c r="C127" s="7"/>
      <c r="D127" s="7"/>
      <c r="E127" s="29">
        <f t="shared" si="8"/>
        <v>0</v>
      </c>
      <c r="F127" s="29">
        <f t="shared" si="7"/>
        <v>0</v>
      </c>
      <c r="G127" s="29">
        <f t="shared" si="9"/>
        <v>0</v>
      </c>
      <c r="H127" s="9"/>
      <c r="I127" s="7"/>
      <c r="J127" s="7"/>
      <c r="K127" s="29">
        <f>IF((AND(I127="S",J127="S")),"SS",IF((AND(I127="S",J127="R")),"SR",IF((AND(I127="A",J127="S")),"AS",IF((AND(I127="A",J127="R")),"AR",IF((AND(I127="T",J127="S")),"TS",IF((AND(I127="T",J127="R")),"TR",IF((AND(I127="B",J127="S")),"BS",IF((AND(I127="B",J127="R")),"BR",))))))))</f>
        <v>0</v>
      </c>
      <c r="L127" s="29">
        <f>IF($I127="S","F",IF($I127="A","F",IF($I127="T","H",IF($I127="B","H",))))</f>
        <v>0</v>
      </c>
      <c r="M127" s="29">
        <f>IF((AND(L127="F",J127="S")),"FS",IF((AND(L127="F",J127="R")),"FR",IF((AND(L127="H",J127="S")),"HS",IF((AND(L127="H",J127="R")),"HR",))))</f>
        <v>0</v>
      </c>
    </row>
    <row r="128" spans="1:13">
      <c r="A128" s="4"/>
      <c r="B128" s="70" t="s">
        <v>385</v>
      </c>
      <c r="C128" s="518">
        <f>COUNTA(C2:C98)-COUNTA(C104:C127)</f>
        <v>88</v>
      </c>
    </row>
    <row r="129" spans="1:1">
      <c r="A129" s="4"/>
    </row>
    <row r="130" spans="1:1">
      <c r="A130" s="4"/>
    </row>
    <row r="131" spans="1:1">
      <c r="A131" s="4"/>
    </row>
    <row r="132" spans="1:1">
      <c r="A132" s="4"/>
    </row>
    <row r="133" spans="1:1">
      <c r="A133" s="4"/>
    </row>
    <row r="134" spans="1:1">
      <c r="A134" s="4"/>
    </row>
    <row r="135" spans="1:1">
      <c r="A135" s="4"/>
    </row>
    <row r="136" spans="1:1">
      <c r="A136" s="4"/>
    </row>
    <row r="137" spans="1:1">
      <c r="A137" s="4"/>
    </row>
    <row r="138" spans="1:1">
      <c r="A138" s="4"/>
    </row>
    <row r="139" spans="1:1">
      <c r="A139" s="4"/>
    </row>
    <row r="140" spans="1:1">
      <c r="A140" s="4"/>
    </row>
    <row r="141" spans="1:1">
      <c r="A141" s="4"/>
    </row>
    <row r="142" spans="1:1">
      <c r="A142" s="4"/>
    </row>
    <row r="143" spans="1:1">
      <c r="A143" s="4"/>
    </row>
    <row r="144" spans="1:1">
      <c r="A144" s="4"/>
    </row>
    <row r="145" spans="1:1">
      <c r="A145" s="4"/>
    </row>
    <row r="146" spans="1:1">
      <c r="A146" s="4"/>
    </row>
    <row r="147" spans="1:1">
      <c r="A147" s="4"/>
    </row>
    <row r="148" spans="1:1">
      <c r="A148" s="4"/>
    </row>
    <row r="149" spans="1:1">
      <c r="A149" s="4"/>
    </row>
    <row r="150" spans="1:1">
      <c r="A150" s="4"/>
    </row>
    <row r="151" spans="1:1">
      <c r="A151" s="4"/>
    </row>
    <row r="152" spans="1:1">
      <c r="A152" s="4"/>
    </row>
    <row r="153" spans="1:1">
      <c r="A153" s="4"/>
    </row>
    <row r="154" spans="1:1">
      <c r="A154" s="4"/>
    </row>
    <row r="155" spans="1:1">
      <c r="A155" s="4"/>
    </row>
    <row r="156" spans="1:1">
      <c r="A156" s="4"/>
    </row>
    <row r="157" spans="1:1">
      <c r="A157" s="4"/>
    </row>
    <row r="158" spans="1:1">
      <c r="A158" s="4"/>
    </row>
    <row r="159" spans="1:1">
      <c r="A159" s="4"/>
    </row>
    <row r="160" spans="1:1">
      <c r="A160" s="4"/>
    </row>
    <row r="161" spans="1:1">
      <c r="A161" s="4"/>
    </row>
    <row r="162" spans="1:1">
      <c r="A162" s="4"/>
    </row>
    <row r="163" spans="1:1">
      <c r="A163" s="4"/>
    </row>
    <row r="164" spans="1:1">
      <c r="A164" s="4"/>
    </row>
    <row r="165" spans="1:1">
      <c r="A165" s="4"/>
    </row>
    <row r="166" spans="1:1">
      <c r="A166" s="4"/>
    </row>
    <row r="167" spans="1:1">
      <c r="A167" s="4"/>
    </row>
    <row r="168" spans="1:1">
      <c r="A168" s="4"/>
    </row>
    <row r="169" spans="1:1">
      <c r="A169" s="4"/>
    </row>
    <row r="170" spans="1:1">
      <c r="A170" s="4"/>
    </row>
  </sheetData>
  <autoFilter ref="A1:G170">
    <filterColumn colId="2"/>
  </autoFilter>
  <mergeCells count="2">
    <mergeCell ref="K97:O97"/>
    <mergeCell ref="K98:O98"/>
  </mergeCells>
  <printOptions horizontalCentered="1"/>
  <pageMargins left="0" right="0" top="0.19685039370078741" bottom="0.39370078740157483" header="0" footer="0.19685039370078741"/>
  <pageSetup paperSize="9" scale="56" fitToHeight="12" orientation="portrait" r:id="rId1"/>
  <headerFooter>
    <oddFooter xml:space="preserve">&amp;CFichier : Guy Chanrond - &amp;F - Edité le &amp;D à &amp;T </oddFooter>
  </headerFooter>
</worksheet>
</file>

<file path=xl/worksheets/sheet4.xml><?xml version="1.0" encoding="utf-8"?>
<worksheet xmlns="http://schemas.openxmlformats.org/spreadsheetml/2006/main" xmlns:r="http://schemas.openxmlformats.org/officeDocument/2006/relationships">
  <sheetPr>
    <pageSetUpPr fitToPage="1"/>
  </sheetPr>
  <dimension ref="B1:AH81"/>
  <sheetViews>
    <sheetView topLeftCell="A4" workbookViewId="0">
      <pane xSplit="12" topLeftCell="Y1" activePane="topRight" state="frozenSplit"/>
      <selection pane="topRight" activeCell="E5" sqref="E5"/>
    </sheetView>
  </sheetViews>
  <sheetFormatPr baseColWidth="10" defaultColWidth="11.5546875" defaultRowHeight="14.4" customHeight="1"/>
  <cols>
    <col min="1" max="1" width="3.33203125" style="379" customWidth="1"/>
    <col min="2" max="10" width="11.5546875" style="379"/>
    <col min="11" max="11" width="5" style="378" bestFit="1" customWidth="1"/>
    <col min="12" max="12" width="5.44140625" style="379" bestFit="1" customWidth="1"/>
    <col min="13" max="13" width="5.44140625" style="379" customWidth="1"/>
    <col min="14" max="14" width="3.33203125" style="379" customWidth="1"/>
    <col min="15" max="15" width="27.33203125" style="379" bestFit="1" customWidth="1"/>
    <col min="16" max="16" width="23.33203125" style="379" bestFit="1" customWidth="1"/>
    <col min="17" max="17" width="27.88671875" style="379" bestFit="1" customWidth="1"/>
    <col min="18" max="18" width="24" style="379" bestFit="1" customWidth="1"/>
    <col min="19" max="19" width="20.6640625" style="379" bestFit="1" customWidth="1"/>
    <col min="20" max="20" width="18.44140625" style="379" bestFit="1" customWidth="1"/>
    <col min="21" max="21" width="23.44140625" style="379" bestFit="1" customWidth="1"/>
    <col min="22" max="22" width="21.6640625" style="379" bestFit="1" customWidth="1"/>
    <col min="23" max="23" width="27.33203125" style="379" bestFit="1" customWidth="1"/>
    <col min="24" max="24" width="24" style="379" bestFit="1" customWidth="1"/>
    <col min="25" max="25" width="20.6640625" style="379" bestFit="1" customWidth="1"/>
    <col min="26" max="26" width="23.44140625" style="379" bestFit="1" customWidth="1"/>
    <col min="27" max="34" width="23.5546875" style="379" customWidth="1"/>
    <col min="35" max="16384" width="11.5546875" style="379"/>
  </cols>
  <sheetData>
    <row r="1" spans="2:34" ht="195.6" customHeight="1">
      <c r="B1" s="678" t="s">
        <v>394</v>
      </c>
      <c r="C1" s="678"/>
      <c r="D1" s="678"/>
      <c r="E1" s="678"/>
      <c r="F1" s="678"/>
      <c r="G1" s="678"/>
      <c r="H1" s="678"/>
      <c r="I1" s="678"/>
      <c r="J1" s="678"/>
      <c r="K1" s="678"/>
      <c r="L1" s="678"/>
      <c r="M1" s="678"/>
    </row>
    <row r="2" spans="2:34" s="378" customFormat="1" ht="14.4" customHeight="1" thickBot="1">
      <c r="B2" s="378" t="s">
        <v>201</v>
      </c>
      <c r="O2" s="380">
        <f>O68</f>
        <v>17</v>
      </c>
      <c r="P2" s="380">
        <f t="shared" ref="P2:AH2" si="0">P68</f>
        <v>7</v>
      </c>
      <c r="Q2" s="380">
        <f t="shared" si="0"/>
        <v>24</v>
      </c>
      <c r="R2" s="380">
        <f t="shared" si="0"/>
        <v>10</v>
      </c>
      <c r="S2" s="380">
        <f t="shared" si="0"/>
        <v>7</v>
      </c>
      <c r="T2" s="380">
        <f t="shared" si="0"/>
        <v>3</v>
      </c>
      <c r="U2" s="380">
        <f t="shared" si="0"/>
        <v>15</v>
      </c>
      <c r="V2" s="380">
        <f t="shared" si="0"/>
        <v>5</v>
      </c>
      <c r="W2" s="380">
        <f t="shared" si="0"/>
        <v>24</v>
      </c>
      <c r="X2" s="380">
        <f t="shared" si="0"/>
        <v>34</v>
      </c>
      <c r="Y2" s="380">
        <f t="shared" si="0"/>
        <v>10</v>
      </c>
      <c r="Z2" s="380">
        <f t="shared" si="0"/>
        <v>20</v>
      </c>
      <c r="AA2" s="550">
        <f t="shared" si="0"/>
        <v>9</v>
      </c>
      <c r="AB2" s="550">
        <f t="shared" si="0"/>
        <v>11</v>
      </c>
      <c r="AC2" s="550">
        <f t="shared" si="0"/>
        <v>8</v>
      </c>
      <c r="AD2" s="550">
        <f t="shared" si="0"/>
        <v>10</v>
      </c>
      <c r="AE2" s="549">
        <f t="shared" si="0"/>
        <v>15</v>
      </c>
      <c r="AF2" s="549">
        <f t="shared" si="0"/>
        <v>16</v>
      </c>
      <c r="AG2" s="549">
        <f t="shared" si="0"/>
        <v>9</v>
      </c>
      <c r="AH2" s="549">
        <f t="shared" si="0"/>
        <v>14</v>
      </c>
    </row>
    <row r="3" spans="2:34" ht="14.4" customHeight="1">
      <c r="F3" s="652" t="s">
        <v>110</v>
      </c>
      <c r="G3" s="653"/>
      <c r="H3" s="653"/>
      <c r="I3" s="653"/>
      <c r="J3" s="654"/>
      <c r="O3" s="381" t="s">
        <v>152</v>
      </c>
      <c r="P3" s="381" t="s">
        <v>303</v>
      </c>
      <c r="Q3" s="381" t="s">
        <v>153</v>
      </c>
      <c r="R3" s="381" t="s">
        <v>154</v>
      </c>
      <c r="S3" s="381" t="s">
        <v>155</v>
      </c>
      <c r="T3" s="381" t="s">
        <v>311</v>
      </c>
      <c r="U3" s="381" t="s">
        <v>156</v>
      </c>
      <c r="V3" s="381" t="s">
        <v>157</v>
      </c>
      <c r="W3" s="381" t="s">
        <v>126</v>
      </c>
      <c r="X3" s="381" t="s">
        <v>127</v>
      </c>
      <c r="Y3" s="381" t="s">
        <v>128</v>
      </c>
      <c r="Z3" s="381" t="s">
        <v>129</v>
      </c>
      <c r="AA3" s="381" t="s">
        <v>396</v>
      </c>
      <c r="AB3" s="381" t="s">
        <v>397</v>
      </c>
      <c r="AC3" s="381" t="s">
        <v>395</v>
      </c>
      <c r="AD3" s="381" t="s">
        <v>398</v>
      </c>
      <c r="AE3" s="381" t="s">
        <v>422</v>
      </c>
      <c r="AF3" s="381" t="s">
        <v>423</v>
      </c>
      <c r="AG3" s="381" t="s">
        <v>424</v>
      </c>
      <c r="AH3" s="381" t="s">
        <v>425</v>
      </c>
    </row>
    <row r="4" spans="2:34" ht="14.4" customHeight="1" thickBot="1">
      <c r="E4" s="377"/>
      <c r="F4" s="382" t="s">
        <v>98</v>
      </c>
      <c r="G4" s="371" t="s">
        <v>112</v>
      </c>
      <c r="H4" s="371" t="s">
        <v>113</v>
      </c>
      <c r="I4" s="371" t="s">
        <v>99</v>
      </c>
      <c r="J4" s="383" t="s">
        <v>100</v>
      </c>
      <c r="O4" s="70" t="s">
        <v>305</v>
      </c>
      <c r="P4" s="71" t="s">
        <v>18</v>
      </c>
      <c r="Q4" s="70" t="s">
        <v>6</v>
      </c>
      <c r="R4" s="71" t="s">
        <v>4</v>
      </c>
      <c r="S4" s="70" t="s">
        <v>15</v>
      </c>
      <c r="T4" s="71" t="s">
        <v>33</v>
      </c>
      <c r="U4" s="70" t="s">
        <v>12</v>
      </c>
      <c r="V4" s="71" t="s">
        <v>9</v>
      </c>
      <c r="W4" s="70" t="s">
        <v>305</v>
      </c>
      <c r="X4" s="71" t="s">
        <v>4</v>
      </c>
      <c r="Y4" s="70" t="s">
        <v>15</v>
      </c>
      <c r="Z4" s="71" t="s">
        <v>9</v>
      </c>
      <c r="AA4" s="384" t="s">
        <v>399</v>
      </c>
      <c r="AB4" s="384" t="s">
        <v>4</v>
      </c>
      <c r="AC4" s="70" t="s">
        <v>15</v>
      </c>
      <c r="AD4" s="384" t="s">
        <v>9</v>
      </c>
      <c r="AE4" s="384" t="s">
        <v>399</v>
      </c>
      <c r="AF4" s="384" t="s">
        <v>4</v>
      </c>
      <c r="AG4" s="70" t="s">
        <v>15</v>
      </c>
      <c r="AH4" s="384" t="s">
        <v>9</v>
      </c>
    </row>
    <row r="5" spans="2:34" ht="14.4" customHeight="1">
      <c r="B5" s="677" t="s">
        <v>109</v>
      </c>
      <c r="C5" s="665" t="s">
        <v>306</v>
      </c>
      <c r="D5" s="418" t="s">
        <v>308</v>
      </c>
      <c r="E5" s="368">
        <f>COUNTIF(Choristes!$G$2:$G$127,"FR")</f>
        <v>17</v>
      </c>
      <c r="F5" s="382">
        <f>$E5</f>
        <v>17</v>
      </c>
      <c r="G5" s="371">
        <f>$E5</f>
        <v>17</v>
      </c>
      <c r="H5" s="371"/>
      <c r="I5" s="371">
        <f>$E5</f>
        <v>17</v>
      </c>
      <c r="J5" s="377"/>
      <c r="K5" s="660">
        <f>E5+E6</f>
        <v>58</v>
      </c>
      <c r="L5" s="660">
        <f>SUM(K5:K8)</f>
        <v>88</v>
      </c>
      <c r="M5" s="369"/>
      <c r="O5" s="70" t="s">
        <v>7</v>
      </c>
      <c r="P5" s="71" t="s">
        <v>28</v>
      </c>
      <c r="Q5" s="70" t="s">
        <v>8</v>
      </c>
      <c r="R5" s="71" t="s">
        <v>166</v>
      </c>
      <c r="S5" s="70" t="s">
        <v>17</v>
      </c>
      <c r="T5" s="71" t="s">
        <v>70</v>
      </c>
      <c r="U5" s="70" t="s">
        <v>19</v>
      </c>
      <c r="V5" s="71" t="s">
        <v>22</v>
      </c>
      <c r="W5" s="70" t="s">
        <v>7</v>
      </c>
      <c r="X5" s="70" t="s">
        <v>6</v>
      </c>
      <c r="Y5" s="70" t="s">
        <v>17</v>
      </c>
      <c r="Z5" s="70" t="s">
        <v>12</v>
      </c>
      <c r="AA5" s="384" t="s">
        <v>7</v>
      </c>
      <c r="AB5" s="384" t="s">
        <v>6</v>
      </c>
      <c r="AC5" s="70" t="s">
        <v>17</v>
      </c>
      <c r="AD5" s="384" t="s">
        <v>12</v>
      </c>
      <c r="AE5" s="384" t="s">
        <v>7</v>
      </c>
      <c r="AF5" s="384" t="s">
        <v>6</v>
      </c>
      <c r="AG5" s="70" t="s">
        <v>17</v>
      </c>
      <c r="AH5" s="384" t="s">
        <v>12</v>
      </c>
    </row>
    <row r="6" spans="2:34" ht="14.4" customHeight="1">
      <c r="B6" s="677"/>
      <c r="C6" s="666"/>
      <c r="D6" s="418" t="s">
        <v>253</v>
      </c>
      <c r="E6" s="368">
        <f>COUNTIF(Choristes!$G$2:$G$127,"FS")</f>
        <v>41</v>
      </c>
      <c r="F6" s="382">
        <f>$E6</f>
        <v>41</v>
      </c>
      <c r="G6" s="371"/>
      <c r="H6" s="371">
        <f>E6</f>
        <v>41</v>
      </c>
      <c r="I6" s="371">
        <f>$E6</f>
        <v>41</v>
      </c>
      <c r="J6" s="377"/>
      <c r="K6" s="661"/>
      <c r="L6" s="683"/>
      <c r="M6" s="369"/>
      <c r="O6" s="70" t="s">
        <v>11</v>
      </c>
      <c r="P6" s="71" t="s">
        <v>31</v>
      </c>
      <c r="Q6" s="70" t="s">
        <v>13</v>
      </c>
      <c r="R6" s="71" t="s">
        <v>25</v>
      </c>
      <c r="S6" s="70" t="s">
        <v>24</v>
      </c>
      <c r="T6" s="531" t="s">
        <v>382</v>
      </c>
      <c r="U6" s="70" t="s">
        <v>21</v>
      </c>
      <c r="V6" s="71" t="s">
        <v>48</v>
      </c>
      <c r="W6" s="70" t="s">
        <v>11</v>
      </c>
      <c r="X6" s="70" t="s">
        <v>8</v>
      </c>
      <c r="Y6" s="70" t="s">
        <v>24</v>
      </c>
      <c r="Z6" s="70" t="s">
        <v>19</v>
      </c>
      <c r="AA6" s="384" t="s">
        <v>400</v>
      </c>
      <c r="AB6" s="384" t="s">
        <v>13</v>
      </c>
      <c r="AC6" s="70" t="s">
        <v>24</v>
      </c>
      <c r="AD6" s="384" t="s">
        <v>34</v>
      </c>
      <c r="AE6" s="384" t="s">
        <v>18</v>
      </c>
      <c r="AF6" s="384" t="s">
        <v>13</v>
      </c>
      <c r="AG6" s="70" t="s">
        <v>24</v>
      </c>
      <c r="AH6" s="384" t="s">
        <v>21</v>
      </c>
    </row>
    <row r="7" spans="2:34" ht="14.4" customHeight="1">
      <c r="B7" s="677"/>
      <c r="C7" s="665" t="s">
        <v>307</v>
      </c>
      <c r="D7" s="418" t="s">
        <v>308</v>
      </c>
      <c r="E7" s="368">
        <f>COUNTIF(Choristes!$G$2:$G$127,"HR")</f>
        <v>8</v>
      </c>
      <c r="F7" s="382">
        <f>$E7</f>
        <v>8</v>
      </c>
      <c r="G7" s="371">
        <f>$E7</f>
        <v>8</v>
      </c>
      <c r="H7" s="371"/>
      <c r="I7" s="371"/>
      <c r="J7" s="377">
        <f>$E7</f>
        <v>8</v>
      </c>
      <c r="K7" s="655">
        <f>E7+E8</f>
        <v>30</v>
      </c>
      <c r="L7" s="683"/>
      <c r="M7" s="369"/>
      <c r="O7" s="70" t="s">
        <v>23</v>
      </c>
      <c r="P7" s="71" t="s">
        <v>32</v>
      </c>
      <c r="Q7" s="70" t="s">
        <v>14</v>
      </c>
      <c r="R7" s="71" t="s">
        <v>35</v>
      </c>
      <c r="S7" s="70" t="s">
        <v>66</v>
      </c>
      <c r="T7" s="384"/>
      <c r="U7" s="70" t="s">
        <v>34</v>
      </c>
      <c r="V7" s="71" t="s">
        <v>61</v>
      </c>
      <c r="W7" s="71" t="s">
        <v>18</v>
      </c>
      <c r="X7" s="70" t="s">
        <v>13</v>
      </c>
      <c r="Y7" s="532" t="s">
        <v>382</v>
      </c>
      <c r="Z7" s="70" t="s">
        <v>21</v>
      </c>
      <c r="AA7" s="384" t="s">
        <v>32</v>
      </c>
      <c r="AB7" s="384" t="s">
        <v>14</v>
      </c>
      <c r="AC7" s="70" t="s">
        <v>33</v>
      </c>
      <c r="AD7" s="384" t="s">
        <v>40</v>
      </c>
      <c r="AE7" s="384" t="s">
        <v>400</v>
      </c>
      <c r="AF7" s="384" t="s">
        <v>20</v>
      </c>
      <c r="AG7" s="70" t="s">
        <v>33</v>
      </c>
      <c r="AH7" s="384" t="s">
        <v>22</v>
      </c>
    </row>
    <row r="8" spans="2:34" ht="14.4" customHeight="1" thickBot="1">
      <c r="B8" s="677"/>
      <c r="C8" s="666"/>
      <c r="D8" s="418" t="s">
        <v>253</v>
      </c>
      <c r="E8" s="368">
        <f>COUNTIF(Choristes!$G$2:$G$127,"HS")</f>
        <v>22</v>
      </c>
      <c r="F8" s="382">
        <f>$E8</f>
        <v>22</v>
      </c>
      <c r="G8" s="371"/>
      <c r="H8" s="371">
        <f>E8</f>
        <v>22</v>
      </c>
      <c r="I8" s="371"/>
      <c r="J8" s="377">
        <f>$E8</f>
        <v>22</v>
      </c>
      <c r="K8" s="656"/>
      <c r="L8" s="656"/>
      <c r="M8" s="369"/>
      <c r="O8" s="70" t="s">
        <v>265</v>
      </c>
      <c r="P8" s="71" t="s">
        <v>58</v>
      </c>
      <c r="Q8" s="70" t="s">
        <v>20</v>
      </c>
      <c r="R8" s="71" t="s">
        <v>41</v>
      </c>
      <c r="S8" s="379" t="s">
        <v>344</v>
      </c>
      <c r="T8" s="384"/>
      <c r="U8" s="70" t="s">
        <v>39</v>
      </c>
      <c r="V8" s="107" t="s">
        <v>72</v>
      </c>
      <c r="W8" s="70" t="s">
        <v>23</v>
      </c>
      <c r="X8" s="70" t="s">
        <v>14</v>
      </c>
      <c r="Y8" s="71" t="s">
        <v>33</v>
      </c>
      <c r="Z8" s="71" t="s">
        <v>22</v>
      </c>
      <c r="AA8" s="384" t="s">
        <v>55</v>
      </c>
      <c r="AB8" s="384" t="s">
        <v>29</v>
      </c>
      <c r="AC8" s="70" t="s">
        <v>66</v>
      </c>
      <c r="AD8" s="384" t="s">
        <v>322</v>
      </c>
      <c r="AE8" s="384" t="s">
        <v>28</v>
      </c>
      <c r="AF8" s="384" t="s">
        <v>29</v>
      </c>
      <c r="AG8" s="70" t="s">
        <v>66</v>
      </c>
      <c r="AH8" s="384" t="s">
        <v>34</v>
      </c>
    </row>
    <row r="9" spans="2:34" ht="14.4" customHeight="1" thickBot="1">
      <c r="B9" s="674" t="s">
        <v>101</v>
      </c>
      <c r="C9" s="675"/>
      <c r="D9" s="676"/>
      <c r="E9" s="385">
        <f t="shared" ref="E9:J9" si="1">SUM(E5:E8)</f>
        <v>88</v>
      </c>
      <c r="F9" s="386">
        <f t="shared" si="1"/>
        <v>88</v>
      </c>
      <c r="G9" s="387">
        <f t="shared" si="1"/>
        <v>25</v>
      </c>
      <c r="H9" s="387">
        <f t="shared" si="1"/>
        <v>63</v>
      </c>
      <c r="I9" s="387">
        <f t="shared" si="1"/>
        <v>58</v>
      </c>
      <c r="J9" s="388">
        <f t="shared" si="1"/>
        <v>30</v>
      </c>
      <c r="O9" s="70" t="s">
        <v>37</v>
      </c>
      <c r="P9" s="107" t="s">
        <v>73</v>
      </c>
      <c r="Q9" s="70" t="s">
        <v>26</v>
      </c>
      <c r="R9" s="71" t="s">
        <v>45</v>
      </c>
      <c r="S9" s="70" t="s">
        <v>82</v>
      </c>
      <c r="T9" s="384"/>
      <c r="U9" s="70" t="s">
        <v>40</v>
      </c>
      <c r="V9" s="107"/>
      <c r="W9" s="71" t="s">
        <v>28</v>
      </c>
      <c r="X9" s="70" t="s">
        <v>20</v>
      </c>
      <c r="Y9" s="70" t="s">
        <v>66</v>
      </c>
      <c r="Z9" s="70" t="s">
        <v>34</v>
      </c>
      <c r="AA9" s="384" t="s">
        <v>212</v>
      </c>
      <c r="AB9" s="384" t="s">
        <v>38</v>
      </c>
      <c r="AC9" s="70" t="s">
        <v>70</v>
      </c>
      <c r="AD9" s="384" t="s">
        <v>60</v>
      </c>
      <c r="AE9" s="384" t="s">
        <v>32</v>
      </c>
      <c r="AF9" s="384" t="s">
        <v>38</v>
      </c>
      <c r="AG9" s="70" t="s">
        <v>70</v>
      </c>
      <c r="AH9" s="384" t="s">
        <v>40</v>
      </c>
    </row>
    <row r="10" spans="2:34" ht="14.4" customHeight="1">
      <c r="B10" s="370"/>
      <c r="C10" s="65"/>
      <c r="D10" s="65"/>
      <c r="E10" s="65"/>
      <c r="F10" s="65"/>
      <c r="G10" s="65"/>
      <c r="H10" s="65"/>
      <c r="I10" s="389"/>
      <c r="J10" s="389"/>
      <c r="O10" s="70" t="s">
        <v>43</v>
      </c>
      <c r="P10" s="71" t="s">
        <v>77</v>
      </c>
      <c r="Q10" s="70" t="s">
        <v>29</v>
      </c>
      <c r="R10" s="107" t="s">
        <v>76</v>
      </c>
      <c r="S10" s="70" t="s">
        <v>391</v>
      </c>
      <c r="T10" s="384"/>
      <c r="U10" s="70" t="s">
        <v>322</v>
      </c>
      <c r="V10" s="107"/>
      <c r="W10" s="71" t="s">
        <v>31</v>
      </c>
      <c r="X10" s="71" t="s">
        <v>166</v>
      </c>
      <c r="Y10" s="71" t="s">
        <v>70</v>
      </c>
      <c r="Z10" s="70" t="s">
        <v>39</v>
      </c>
      <c r="AA10" s="384" t="s">
        <v>58</v>
      </c>
      <c r="AB10" s="384" t="s">
        <v>41</v>
      </c>
      <c r="AC10" s="536" t="s">
        <v>344</v>
      </c>
      <c r="AD10" s="384" t="s">
        <v>65</v>
      </c>
      <c r="AE10" s="384" t="s">
        <v>265</v>
      </c>
      <c r="AF10" s="384" t="s">
        <v>41</v>
      </c>
      <c r="AG10" s="536" t="s">
        <v>344</v>
      </c>
      <c r="AH10" s="384" t="s">
        <v>48</v>
      </c>
    </row>
    <row r="11" spans="2:34" ht="14.4" customHeight="1" thickBot="1">
      <c r="B11" s="370"/>
      <c r="C11" s="46"/>
      <c r="D11" s="46"/>
      <c r="E11" s="389"/>
      <c r="F11" s="389"/>
      <c r="G11" s="389"/>
      <c r="H11" s="389"/>
      <c r="I11" s="389"/>
      <c r="J11" s="389"/>
      <c r="O11" s="70" t="s">
        <v>47</v>
      </c>
      <c r="P11" s="71"/>
      <c r="Q11" s="70" t="s">
        <v>30</v>
      </c>
      <c r="R11" s="71" t="s">
        <v>125</v>
      </c>
      <c r="S11" s="70"/>
      <c r="T11" s="384"/>
      <c r="U11" s="70" t="s">
        <v>51</v>
      </c>
      <c r="V11" s="384"/>
      <c r="W11" s="71" t="s">
        <v>32</v>
      </c>
      <c r="X11" s="71" t="s">
        <v>25</v>
      </c>
      <c r="Y11" s="379" t="s">
        <v>344</v>
      </c>
      <c r="Z11" s="70" t="s">
        <v>40</v>
      </c>
      <c r="AA11" s="384" t="s">
        <v>74</v>
      </c>
      <c r="AB11" s="384" t="s">
        <v>59</v>
      </c>
      <c r="AC11" s="70" t="s">
        <v>82</v>
      </c>
      <c r="AD11" s="384" t="s">
        <v>72</v>
      </c>
      <c r="AE11" s="384" t="s">
        <v>47</v>
      </c>
      <c r="AF11" s="384" t="s">
        <v>45</v>
      </c>
      <c r="AG11" s="70" t="s">
        <v>82</v>
      </c>
      <c r="AH11" s="384" t="s">
        <v>51</v>
      </c>
    </row>
    <row r="12" spans="2:34" ht="14.4" customHeight="1">
      <c r="B12" s="370"/>
      <c r="C12" s="46"/>
      <c r="D12" s="46"/>
      <c r="E12" s="389"/>
      <c r="F12" s="652" t="s">
        <v>110</v>
      </c>
      <c r="G12" s="653"/>
      <c r="H12" s="653"/>
      <c r="I12" s="653"/>
      <c r="J12" s="654"/>
      <c r="O12" s="70" t="s">
        <v>50</v>
      </c>
      <c r="P12" s="384"/>
      <c r="Q12" s="70" t="s">
        <v>38</v>
      </c>
      <c r="R12" s="71" t="s">
        <v>86</v>
      </c>
      <c r="S12" s="384"/>
      <c r="T12" s="384"/>
      <c r="U12" s="70" t="s">
        <v>53</v>
      </c>
      <c r="V12" s="384"/>
      <c r="W12" s="70" t="s">
        <v>265</v>
      </c>
      <c r="X12" s="70" t="s">
        <v>26</v>
      </c>
      <c r="Y12" s="70" t="s">
        <v>82</v>
      </c>
      <c r="Z12" s="70" t="s">
        <v>322</v>
      </c>
      <c r="AA12" s="384" t="s">
        <v>81</v>
      </c>
      <c r="AB12" s="384" t="s">
        <v>71</v>
      </c>
      <c r="AC12" s="70"/>
      <c r="AD12" s="384" t="s">
        <v>79</v>
      </c>
      <c r="AE12" s="384" t="s">
        <v>55</v>
      </c>
      <c r="AF12" s="384" t="s">
        <v>46</v>
      </c>
      <c r="AG12" s="70" t="s">
        <v>391</v>
      </c>
      <c r="AH12" s="384" t="s">
        <v>53</v>
      </c>
    </row>
    <row r="13" spans="2:34" ht="14.4" customHeight="1" thickBot="1">
      <c r="B13" s="65"/>
      <c r="C13" s="46"/>
      <c r="D13" s="46"/>
      <c r="F13" s="382" t="s">
        <v>98</v>
      </c>
      <c r="G13" s="371" t="s">
        <v>112</v>
      </c>
      <c r="H13" s="371" t="s">
        <v>113</v>
      </c>
      <c r="I13" s="371" t="s">
        <v>99</v>
      </c>
      <c r="J13" s="383" t="s">
        <v>100</v>
      </c>
      <c r="O13" s="70" t="s">
        <v>323</v>
      </c>
      <c r="P13" s="384"/>
      <c r="Q13" s="70" t="s">
        <v>42</v>
      </c>
      <c r="R13" s="71" t="s">
        <v>87</v>
      </c>
      <c r="S13" s="384"/>
      <c r="T13" s="384"/>
      <c r="U13" s="70" t="s">
        <v>60</v>
      </c>
      <c r="V13" s="384"/>
      <c r="W13" s="70" t="s">
        <v>37</v>
      </c>
      <c r="X13" s="70" t="s">
        <v>29</v>
      </c>
      <c r="Y13" s="70" t="s">
        <v>391</v>
      </c>
      <c r="Z13" s="71" t="s">
        <v>48</v>
      </c>
      <c r="AA13" s="384"/>
      <c r="AB13" s="384" t="s">
        <v>75</v>
      </c>
      <c r="AC13" s="70"/>
      <c r="AD13" s="384" t="s">
        <v>80</v>
      </c>
      <c r="AE13" s="384" t="s">
        <v>212</v>
      </c>
      <c r="AF13" s="384" t="s">
        <v>426</v>
      </c>
      <c r="AG13" s="70"/>
      <c r="AH13" s="384" t="s">
        <v>60</v>
      </c>
    </row>
    <row r="14" spans="2:34" ht="14.4" customHeight="1">
      <c r="B14" s="669" t="s">
        <v>117</v>
      </c>
      <c r="C14" s="647" t="s">
        <v>88</v>
      </c>
      <c r="D14" s="416" t="s">
        <v>253</v>
      </c>
      <c r="E14" s="377">
        <f>COUNTIF(Choristes!$E$2:$E$127,"SS")</f>
        <v>17</v>
      </c>
      <c r="F14" s="382">
        <f t="shared" ref="F14:F21" si="2">E14</f>
        <v>17</v>
      </c>
      <c r="G14" s="371"/>
      <c r="H14" s="371">
        <f>E14</f>
        <v>17</v>
      </c>
      <c r="I14" s="371">
        <f>E14</f>
        <v>17</v>
      </c>
      <c r="J14" s="377"/>
      <c r="K14" s="662">
        <f>E14+E15</f>
        <v>24</v>
      </c>
      <c r="L14" s="662">
        <f>SUM(K14:K17)</f>
        <v>58</v>
      </c>
      <c r="M14" s="643">
        <f>L14+L18</f>
        <v>88</v>
      </c>
      <c r="O14" s="70" t="s">
        <v>55</v>
      </c>
      <c r="P14" s="384"/>
      <c r="Q14" s="70" t="s">
        <v>46</v>
      </c>
      <c r="R14" s="71"/>
      <c r="S14" s="384"/>
      <c r="T14" s="384"/>
      <c r="U14" s="70" t="s">
        <v>65</v>
      </c>
      <c r="V14" s="384"/>
      <c r="W14" s="70" t="s">
        <v>43</v>
      </c>
      <c r="X14" s="70" t="s">
        <v>30</v>
      </c>
      <c r="Y14" s="384"/>
      <c r="Z14" s="70" t="s">
        <v>51</v>
      </c>
      <c r="AA14" s="384"/>
      <c r="AB14" s="384" t="s">
        <v>84</v>
      </c>
      <c r="AC14" s="384"/>
      <c r="AD14" s="384"/>
      <c r="AE14" s="384" t="s">
        <v>58</v>
      </c>
      <c r="AF14" s="384" t="s">
        <v>54</v>
      </c>
      <c r="AG14" s="384"/>
      <c r="AH14" s="384" t="s">
        <v>65</v>
      </c>
    </row>
    <row r="15" spans="2:34" ht="14.4" customHeight="1">
      <c r="B15" s="670"/>
      <c r="C15" s="647"/>
      <c r="D15" s="418" t="s">
        <v>308</v>
      </c>
      <c r="E15" s="377">
        <f>COUNTIF(Choristes!$E$2:$E$127,"SR")</f>
        <v>7</v>
      </c>
      <c r="F15" s="382">
        <f t="shared" si="2"/>
        <v>7</v>
      </c>
      <c r="G15" s="371">
        <f>E15</f>
        <v>7</v>
      </c>
      <c r="H15" s="371"/>
      <c r="I15" s="371">
        <f>E15</f>
        <v>7</v>
      </c>
      <c r="J15" s="377"/>
      <c r="K15" s="648"/>
      <c r="L15" s="648"/>
      <c r="M15" s="644"/>
      <c r="O15" s="70" t="s">
        <v>212</v>
      </c>
      <c r="P15" s="384"/>
      <c r="Q15" s="70" t="s">
        <v>49</v>
      </c>
      <c r="R15" s="71"/>
      <c r="S15" s="384"/>
      <c r="T15" s="384"/>
      <c r="U15" s="70" t="s">
        <v>187</v>
      </c>
      <c r="V15" s="384"/>
      <c r="W15" s="70" t="s">
        <v>47</v>
      </c>
      <c r="X15" s="71" t="s">
        <v>35</v>
      </c>
      <c r="Y15" s="384"/>
      <c r="Z15" s="70" t="s">
        <v>53</v>
      </c>
      <c r="AA15" s="384"/>
      <c r="AB15" s="384"/>
      <c r="AC15" s="384"/>
      <c r="AD15" s="384"/>
      <c r="AE15" s="384" t="s">
        <v>64</v>
      </c>
      <c r="AF15" s="384" t="s">
        <v>59</v>
      </c>
      <c r="AG15" s="384"/>
      <c r="AH15" s="384" t="s">
        <v>72</v>
      </c>
    </row>
    <row r="16" spans="2:34" ht="14.4" customHeight="1">
      <c r="B16" s="670"/>
      <c r="C16" s="671" t="s">
        <v>5</v>
      </c>
      <c r="D16" s="416" t="s">
        <v>253</v>
      </c>
      <c r="E16" s="377">
        <f>COUNTIF(Choristes!$E$2:$E$127,"AS")</f>
        <v>24</v>
      </c>
      <c r="F16" s="382">
        <f t="shared" si="2"/>
        <v>24</v>
      </c>
      <c r="G16" s="371"/>
      <c r="H16" s="371">
        <f>E16</f>
        <v>24</v>
      </c>
      <c r="I16" s="371">
        <f>E16</f>
        <v>24</v>
      </c>
      <c r="J16" s="377"/>
      <c r="K16" s="648">
        <f>E16+E17</f>
        <v>34</v>
      </c>
      <c r="L16" s="648"/>
      <c r="M16" s="644"/>
      <c r="O16" s="70" t="s">
        <v>64</v>
      </c>
      <c r="P16" s="384"/>
      <c r="Q16" s="70" t="s">
        <v>52</v>
      </c>
      <c r="R16" s="384"/>
      <c r="S16" s="384"/>
      <c r="T16" s="384"/>
      <c r="U16" s="70" t="s">
        <v>79</v>
      </c>
      <c r="V16" s="384"/>
      <c r="W16" s="70" t="s">
        <v>50</v>
      </c>
      <c r="X16" s="70" t="s">
        <v>38</v>
      </c>
      <c r="Y16" s="384"/>
      <c r="Z16" s="70" t="s">
        <v>60</v>
      </c>
      <c r="AA16" s="384"/>
      <c r="AB16" s="384"/>
      <c r="AC16" s="384"/>
      <c r="AD16" s="384"/>
      <c r="AE16" s="384" t="s">
        <v>264</v>
      </c>
      <c r="AF16" s="384" t="s">
        <v>71</v>
      </c>
      <c r="AG16" s="384"/>
      <c r="AH16" s="384" t="s">
        <v>79</v>
      </c>
    </row>
    <row r="17" spans="2:34" ht="14.4" customHeight="1">
      <c r="B17" s="670"/>
      <c r="C17" s="671"/>
      <c r="D17" s="418" t="s">
        <v>308</v>
      </c>
      <c r="E17" s="377">
        <f>COUNTIF(Choristes!$E$2:$E$127,"AR")</f>
        <v>10</v>
      </c>
      <c r="F17" s="382">
        <f t="shared" si="2"/>
        <v>10</v>
      </c>
      <c r="G17" s="371">
        <f>E17</f>
        <v>10</v>
      </c>
      <c r="H17" s="371"/>
      <c r="I17" s="371">
        <f>E17</f>
        <v>10</v>
      </c>
      <c r="J17" s="377"/>
      <c r="K17" s="648"/>
      <c r="L17" s="648"/>
      <c r="M17" s="644"/>
      <c r="O17" s="70" t="s">
        <v>264</v>
      </c>
      <c r="P17" s="384"/>
      <c r="Q17" s="70" t="s">
        <v>54</v>
      </c>
      <c r="R17" s="384"/>
      <c r="S17" s="384"/>
      <c r="T17" s="384"/>
      <c r="U17" s="70" t="s">
        <v>80</v>
      </c>
      <c r="V17" s="384"/>
      <c r="W17" s="70" t="s">
        <v>323</v>
      </c>
      <c r="X17" s="71" t="s">
        <v>41</v>
      </c>
      <c r="Y17" s="384"/>
      <c r="Z17" s="71" t="s">
        <v>61</v>
      </c>
      <c r="AA17" s="384"/>
      <c r="AB17" s="384"/>
      <c r="AC17" s="384"/>
      <c r="AD17" s="384"/>
      <c r="AE17" s="384" t="s">
        <v>74</v>
      </c>
      <c r="AF17" s="384" t="s">
        <v>75</v>
      </c>
      <c r="AG17" s="384"/>
      <c r="AH17" s="384" t="s">
        <v>80</v>
      </c>
    </row>
    <row r="18" spans="2:34" ht="14.4" customHeight="1">
      <c r="B18" s="670"/>
      <c r="C18" s="671" t="s">
        <v>16</v>
      </c>
      <c r="D18" s="416" t="s">
        <v>253</v>
      </c>
      <c r="E18" s="377">
        <f>COUNTIF(Choristes!$E$2:$E$127,"TS")</f>
        <v>7</v>
      </c>
      <c r="F18" s="382">
        <f t="shared" si="2"/>
        <v>7</v>
      </c>
      <c r="G18" s="371"/>
      <c r="H18" s="371">
        <f>E18</f>
        <v>7</v>
      </c>
      <c r="I18" s="371"/>
      <c r="J18" s="377">
        <f>E18</f>
        <v>7</v>
      </c>
      <c r="K18" s="648">
        <f>E18+E19</f>
        <v>10</v>
      </c>
      <c r="L18" s="648">
        <f>SUM(K18:K21)</f>
        <v>30</v>
      </c>
      <c r="M18" s="644"/>
      <c r="O18" s="70" t="s">
        <v>186</v>
      </c>
      <c r="P18" s="384"/>
      <c r="Q18" s="70" t="s">
        <v>56</v>
      </c>
      <c r="R18" s="384"/>
      <c r="S18" s="384"/>
      <c r="T18" s="384"/>
      <c r="U18" s="70" t="s">
        <v>301</v>
      </c>
      <c r="V18" s="384"/>
      <c r="W18" s="70" t="s">
        <v>55</v>
      </c>
      <c r="X18" s="70" t="s">
        <v>42</v>
      </c>
      <c r="Y18" s="384"/>
      <c r="Z18" s="70" t="s">
        <v>65</v>
      </c>
      <c r="AA18" s="384"/>
      <c r="AB18" s="384"/>
      <c r="AC18" s="384"/>
      <c r="AD18" s="384"/>
      <c r="AE18" s="384" t="s">
        <v>81</v>
      </c>
      <c r="AF18" s="384" t="s">
        <v>84</v>
      </c>
      <c r="AG18" s="384"/>
      <c r="AH18" s="384"/>
    </row>
    <row r="19" spans="2:34" ht="14.4" customHeight="1">
      <c r="B19" s="670"/>
      <c r="C19" s="671"/>
      <c r="D19" s="418" t="s">
        <v>308</v>
      </c>
      <c r="E19" s="377">
        <f>COUNTIF(Choristes!$E$2:$E$127,"TR")</f>
        <v>3</v>
      </c>
      <c r="F19" s="382">
        <f t="shared" si="2"/>
        <v>3</v>
      </c>
      <c r="G19" s="371">
        <f>E19</f>
        <v>3</v>
      </c>
      <c r="H19" s="371"/>
      <c r="I19" s="371"/>
      <c r="J19" s="377">
        <f>E19</f>
        <v>3</v>
      </c>
      <c r="K19" s="648"/>
      <c r="L19" s="648"/>
      <c r="M19" s="644"/>
      <c r="O19" s="70" t="s">
        <v>74</v>
      </c>
      <c r="P19" s="384"/>
      <c r="Q19" s="70" t="s">
        <v>59</v>
      </c>
      <c r="R19" s="384"/>
      <c r="S19" s="384"/>
      <c r="T19" s="384"/>
      <c r="U19" s="70"/>
      <c r="V19" s="384"/>
      <c r="W19" s="70" t="s">
        <v>57</v>
      </c>
      <c r="X19" s="71" t="s">
        <v>45</v>
      </c>
      <c r="Y19" s="384"/>
      <c r="Z19" s="70" t="s">
        <v>187</v>
      </c>
      <c r="AA19" s="384"/>
      <c r="AB19" s="384"/>
      <c r="AC19" s="384"/>
      <c r="AD19" s="384"/>
      <c r="AE19" s="384"/>
      <c r="AF19" s="384" t="s">
        <v>86</v>
      </c>
      <c r="AG19" s="384"/>
      <c r="AH19" s="384"/>
    </row>
    <row r="20" spans="2:34" ht="14.4" customHeight="1">
      <c r="B20" s="670"/>
      <c r="C20" s="672" t="s">
        <v>10</v>
      </c>
      <c r="D20" s="416" t="s">
        <v>253</v>
      </c>
      <c r="E20" s="377">
        <f>COUNTIF(Choristes!$E$2:$E$127,"BS")</f>
        <v>15</v>
      </c>
      <c r="F20" s="382">
        <f t="shared" si="2"/>
        <v>15</v>
      </c>
      <c r="G20" s="371"/>
      <c r="H20" s="371">
        <f>E20</f>
        <v>15</v>
      </c>
      <c r="I20" s="371"/>
      <c r="J20" s="377">
        <f>E20</f>
        <v>15</v>
      </c>
      <c r="K20" s="648">
        <f>E20+E21</f>
        <v>20</v>
      </c>
      <c r="L20" s="648"/>
      <c r="M20" s="644"/>
      <c r="O20" s="70" t="s">
        <v>81</v>
      </c>
      <c r="P20" s="384"/>
      <c r="Q20" s="70" t="s">
        <v>62</v>
      </c>
      <c r="R20" s="384"/>
      <c r="S20" s="384"/>
      <c r="T20" s="384"/>
      <c r="V20" s="384"/>
      <c r="W20" s="71" t="s">
        <v>58</v>
      </c>
      <c r="X20" s="70" t="s">
        <v>46</v>
      </c>
      <c r="Y20" s="384"/>
      <c r="Z20" s="107" t="s">
        <v>72</v>
      </c>
      <c r="AA20" s="384"/>
      <c r="AB20" s="384"/>
      <c r="AC20" s="384"/>
      <c r="AD20" s="384"/>
      <c r="AE20" s="384"/>
      <c r="AF20" s="384"/>
      <c r="AG20" s="384"/>
      <c r="AH20" s="384"/>
    </row>
    <row r="21" spans="2:34" ht="14.4" customHeight="1" thickBot="1">
      <c r="B21" s="670"/>
      <c r="C21" s="667"/>
      <c r="D21" s="417" t="s">
        <v>308</v>
      </c>
      <c r="E21" s="390">
        <f>COUNTIF(Choristes!$E$2:$E$127,"BR")</f>
        <v>5</v>
      </c>
      <c r="F21" s="391">
        <f t="shared" si="2"/>
        <v>5</v>
      </c>
      <c r="G21" s="376">
        <f>E21</f>
        <v>5</v>
      </c>
      <c r="H21" s="376"/>
      <c r="I21" s="376"/>
      <c r="J21" s="390">
        <f>E21</f>
        <v>5</v>
      </c>
      <c r="K21" s="649"/>
      <c r="L21" s="649"/>
      <c r="M21" s="645"/>
      <c r="O21" s="70"/>
      <c r="P21" s="384"/>
      <c r="Q21" s="70" t="s">
        <v>63</v>
      </c>
      <c r="R21" s="384"/>
      <c r="S21" s="384"/>
      <c r="T21" s="384"/>
      <c r="U21" s="70"/>
      <c r="V21" s="384"/>
      <c r="W21" s="70" t="s">
        <v>64</v>
      </c>
      <c r="X21" s="70" t="s">
        <v>49</v>
      </c>
      <c r="Y21" s="384"/>
      <c r="Z21" s="70" t="s">
        <v>79</v>
      </c>
      <c r="AA21" s="384"/>
      <c r="AB21" s="384"/>
      <c r="AC21" s="384"/>
      <c r="AD21" s="384"/>
      <c r="AE21" s="384"/>
      <c r="AF21" s="384"/>
      <c r="AG21" s="384"/>
      <c r="AH21" s="384"/>
    </row>
    <row r="22" spans="2:34" ht="14.4" customHeight="1" thickBot="1">
      <c r="B22" s="674" t="s">
        <v>101</v>
      </c>
      <c r="C22" s="675"/>
      <c r="D22" s="676"/>
      <c r="E22" s="392">
        <f t="shared" ref="E22:J22" si="3">SUM(E14:E21)</f>
        <v>88</v>
      </c>
      <c r="F22" s="393">
        <f t="shared" si="3"/>
        <v>88</v>
      </c>
      <c r="G22" s="394">
        <f t="shared" si="3"/>
        <v>25</v>
      </c>
      <c r="H22" s="394">
        <f t="shared" si="3"/>
        <v>63</v>
      </c>
      <c r="I22" s="394">
        <f t="shared" si="3"/>
        <v>58</v>
      </c>
      <c r="J22" s="395">
        <f t="shared" si="3"/>
        <v>30</v>
      </c>
      <c r="O22" s="70"/>
      <c r="P22" s="384"/>
      <c r="Q22" s="70" t="s">
        <v>67</v>
      </c>
      <c r="R22" s="384"/>
      <c r="S22" s="384"/>
      <c r="T22" s="384"/>
      <c r="U22" s="70"/>
      <c r="V22" s="384"/>
      <c r="W22" s="70" t="s">
        <v>264</v>
      </c>
      <c r="X22" s="70" t="s">
        <v>52</v>
      </c>
      <c r="Y22" s="384"/>
      <c r="Z22" s="70" t="s">
        <v>80</v>
      </c>
      <c r="AA22" s="384"/>
      <c r="AB22" s="384"/>
      <c r="AC22" s="384"/>
      <c r="AD22" s="384"/>
      <c r="AE22" s="384"/>
      <c r="AF22" s="384"/>
      <c r="AG22" s="384"/>
      <c r="AH22" s="384"/>
    </row>
    <row r="23" spans="2:34" ht="14.4" customHeight="1" thickBot="1">
      <c r="B23" s="396"/>
      <c r="C23" s="65"/>
      <c r="D23" s="65"/>
      <c r="E23" s="65"/>
      <c r="F23" s="65"/>
      <c r="G23" s="65"/>
      <c r="H23" s="65"/>
      <c r="O23" s="70"/>
      <c r="P23" s="384"/>
      <c r="Q23" s="70" t="s">
        <v>69</v>
      </c>
      <c r="R23" s="384"/>
      <c r="S23" s="384"/>
      <c r="T23" s="384"/>
      <c r="U23" s="384"/>
      <c r="V23" s="384"/>
      <c r="W23" s="70" t="s">
        <v>186</v>
      </c>
      <c r="X23" s="70" t="s">
        <v>54</v>
      </c>
      <c r="Y23" s="384"/>
      <c r="Z23" s="70" t="s">
        <v>301</v>
      </c>
      <c r="AA23" s="384"/>
      <c r="AB23" s="384"/>
      <c r="AC23" s="384"/>
      <c r="AD23" s="384"/>
      <c r="AE23" s="384"/>
      <c r="AF23" s="384"/>
      <c r="AG23" s="384"/>
      <c r="AH23" s="384"/>
    </row>
    <row r="24" spans="2:34" ht="14.4" customHeight="1">
      <c r="B24" s="378"/>
      <c r="C24" s="46"/>
      <c r="D24" s="46"/>
      <c r="E24" s="389"/>
      <c r="F24" s="652" t="s">
        <v>110</v>
      </c>
      <c r="G24" s="653"/>
      <c r="H24" s="653"/>
      <c r="I24" s="653"/>
      <c r="J24" s="654"/>
      <c r="O24" s="384"/>
      <c r="P24" s="384"/>
      <c r="Q24" s="70" t="s">
        <v>71</v>
      </c>
      <c r="R24" s="384"/>
      <c r="S24" s="384"/>
      <c r="T24" s="384"/>
      <c r="U24" s="384"/>
      <c r="V24" s="384"/>
      <c r="W24" s="107" t="s">
        <v>73</v>
      </c>
      <c r="X24" s="70" t="s">
        <v>56</v>
      </c>
      <c r="Y24" s="384"/>
      <c r="Z24" s="70"/>
      <c r="AA24" s="71"/>
      <c r="AB24" s="71"/>
      <c r="AC24" s="71"/>
      <c r="AD24" s="71"/>
      <c r="AE24" s="71"/>
      <c r="AF24" s="71"/>
      <c r="AG24" s="71"/>
      <c r="AH24" s="71"/>
    </row>
    <row r="25" spans="2:34" ht="14.4" customHeight="1" thickBot="1">
      <c r="B25" s="378"/>
      <c r="C25" s="389"/>
      <c r="D25" s="389"/>
      <c r="E25" s="389" t="s">
        <v>3</v>
      </c>
      <c r="F25" s="382" t="s">
        <v>98</v>
      </c>
      <c r="G25" s="371" t="s">
        <v>112</v>
      </c>
      <c r="H25" s="371" t="s">
        <v>113</v>
      </c>
      <c r="I25" s="371" t="s">
        <v>99</v>
      </c>
      <c r="J25" s="383" t="s">
        <v>100</v>
      </c>
      <c r="O25" s="70"/>
      <c r="P25" s="384"/>
      <c r="Q25" s="70" t="s">
        <v>75</v>
      </c>
      <c r="R25" s="384"/>
      <c r="S25" s="384"/>
      <c r="T25" s="384"/>
      <c r="U25" s="384"/>
      <c r="V25" s="384"/>
      <c r="W25" s="70" t="s">
        <v>74</v>
      </c>
      <c r="X25" s="70" t="s">
        <v>59</v>
      </c>
      <c r="Y25" s="384"/>
      <c r="Z25" s="70"/>
      <c r="AA25" s="384"/>
      <c r="AB25" s="384"/>
      <c r="AC25" s="384"/>
      <c r="AD25" s="384"/>
      <c r="AE25" s="384"/>
      <c r="AF25" s="384"/>
      <c r="AG25" s="384"/>
      <c r="AH25" s="384"/>
    </row>
    <row r="26" spans="2:34" ht="14.4" customHeight="1">
      <c r="B26" s="378"/>
      <c r="C26" s="672" t="s">
        <v>306</v>
      </c>
      <c r="D26" s="374" t="s">
        <v>88</v>
      </c>
      <c r="E26" s="397">
        <f>F14+F15</f>
        <v>24</v>
      </c>
      <c r="F26" s="382">
        <f>E26</f>
        <v>24</v>
      </c>
      <c r="G26" s="371">
        <f>G15</f>
        <v>7</v>
      </c>
      <c r="H26" s="371">
        <f>H14</f>
        <v>17</v>
      </c>
      <c r="I26" s="374">
        <f>E14+E15</f>
        <v>24</v>
      </c>
      <c r="J26" s="398"/>
      <c r="K26" s="660">
        <f>E26+E27</f>
        <v>58</v>
      </c>
      <c r="L26" s="660">
        <f>SUM(K26:K29)</f>
        <v>88</v>
      </c>
      <c r="M26" s="369"/>
      <c r="O26" s="384"/>
      <c r="P26" s="384"/>
      <c r="Q26" s="70" t="s">
        <v>84</v>
      </c>
      <c r="R26" s="384"/>
      <c r="S26" s="384"/>
      <c r="T26" s="384"/>
      <c r="U26" s="384"/>
      <c r="V26" s="384"/>
      <c r="W26" s="71" t="s">
        <v>77</v>
      </c>
      <c r="X26" s="70" t="s">
        <v>62</v>
      </c>
      <c r="Y26" s="384"/>
      <c r="Z26" s="70"/>
      <c r="AA26" s="384"/>
      <c r="AB26" s="384"/>
      <c r="AC26" s="384"/>
      <c r="AD26" s="384"/>
      <c r="AE26" s="384"/>
      <c r="AF26" s="384"/>
      <c r="AG26" s="384"/>
      <c r="AH26" s="384"/>
    </row>
    <row r="27" spans="2:34" ht="14.4" customHeight="1">
      <c r="B27" s="378"/>
      <c r="C27" s="672"/>
      <c r="D27" s="374" t="s">
        <v>5</v>
      </c>
      <c r="E27" s="397">
        <f>F16+F17</f>
        <v>34</v>
      </c>
      <c r="F27" s="382">
        <f>E27</f>
        <v>34</v>
      </c>
      <c r="G27" s="371">
        <f>G17</f>
        <v>10</v>
      </c>
      <c r="H27" s="371">
        <f>H16</f>
        <v>24</v>
      </c>
      <c r="I27" s="374">
        <f>E16+E17</f>
        <v>34</v>
      </c>
      <c r="J27" s="398"/>
      <c r="K27" s="661"/>
      <c r="L27" s="683"/>
      <c r="M27" s="369"/>
      <c r="O27" s="384"/>
      <c r="P27" s="384"/>
      <c r="Q27" s="70" t="s">
        <v>85</v>
      </c>
      <c r="R27" s="384"/>
      <c r="S27" s="384"/>
      <c r="T27" s="384"/>
      <c r="U27" s="384"/>
      <c r="V27" s="384"/>
      <c r="W27" s="70" t="s">
        <v>81</v>
      </c>
      <c r="X27" s="70" t="s">
        <v>63</v>
      </c>
      <c r="Y27" s="384"/>
      <c r="Z27" s="70"/>
      <c r="AA27" s="384"/>
      <c r="AB27" s="384"/>
      <c r="AC27" s="384"/>
      <c r="AD27" s="384"/>
      <c r="AE27" s="384"/>
      <c r="AF27" s="384"/>
      <c r="AG27" s="384"/>
      <c r="AH27" s="384"/>
    </row>
    <row r="28" spans="2:34" ht="14.4" customHeight="1">
      <c r="B28" s="378"/>
      <c r="C28" s="647" t="s">
        <v>307</v>
      </c>
      <c r="D28" s="374" t="s">
        <v>16</v>
      </c>
      <c r="E28" s="397">
        <f>F18+F19</f>
        <v>10</v>
      </c>
      <c r="F28" s="382">
        <f>E28</f>
        <v>10</v>
      </c>
      <c r="G28" s="371">
        <f>G19</f>
        <v>3</v>
      </c>
      <c r="H28" s="371">
        <f>H18</f>
        <v>7</v>
      </c>
      <c r="I28" s="399"/>
      <c r="J28" s="400">
        <f>E18+E19</f>
        <v>10</v>
      </c>
      <c r="K28" s="655">
        <f>E28+E29</f>
        <v>30</v>
      </c>
      <c r="L28" s="683"/>
      <c r="M28" s="369"/>
      <c r="O28" s="384"/>
      <c r="P28" s="384"/>
      <c r="Q28" s="70"/>
      <c r="R28" s="384"/>
      <c r="S28" s="384"/>
      <c r="T28" s="384"/>
      <c r="U28" s="384"/>
      <c r="V28" s="384"/>
      <c r="W28" s="70"/>
      <c r="X28" s="70" t="s">
        <v>67</v>
      </c>
      <c r="Y28" s="384"/>
      <c r="Z28" s="384"/>
      <c r="AA28" s="384"/>
      <c r="AB28" s="384"/>
      <c r="AC28" s="384"/>
      <c r="AD28" s="384"/>
      <c r="AE28" s="384"/>
      <c r="AF28" s="384"/>
      <c r="AG28" s="384"/>
      <c r="AH28" s="384"/>
    </row>
    <row r="29" spans="2:34" ht="14.4" customHeight="1" thickBot="1">
      <c r="B29" s="378"/>
      <c r="C29" s="647"/>
      <c r="D29" s="374" t="s">
        <v>10</v>
      </c>
      <c r="E29" s="397">
        <f>F20+F21</f>
        <v>20</v>
      </c>
      <c r="F29" s="391">
        <f>E29</f>
        <v>20</v>
      </c>
      <c r="G29" s="376">
        <f>G21</f>
        <v>5</v>
      </c>
      <c r="H29" s="376">
        <f>H20</f>
        <v>15</v>
      </c>
      <c r="I29" s="401"/>
      <c r="J29" s="402">
        <f>E20+E21</f>
        <v>20</v>
      </c>
      <c r="K29" s="656"/>
      <c r="L29" s="656"/>
      <c r="M29" s="369"/>
      <c r="O29" s="384"/>
      <c r="P29" s="384"/>
      <c r="Q29" s="70"/>
      <c r="R29" s="384"/>
      <c r="S29" s="384"/>
      <c r="T29" s="384"/>
      <c r="U29" s="384"/>
      <c r="V29" s="384"/>
      <c r="W29" s="70"/>
      <c r="X29" s="70" t="s">
        <v>69</v>
      </c>
      <c r="Y29" s="384"/>
      <c r="Z29" s="384"/>
      <c r="AA29" s="384"/>
      <c r="AB29" s="384"/>
      <c r="AC29" s="384"/>
      <c r="AD29" s="384"/>
      <c r="AE29" s="384"/>
      <c r="AF29" s="384"/>
      <c r="AG29" s="384"/>
      <c r="AH29" s="384"/>
    </row>
    <row r="30" spans="2:34" ht="14.4" customHeight="1" thickBot="1">
      <c r="B30" s="389"/>
      <c r="C30" s="46"/>
      <c r="D30" s="679" t="s">
        <v>164</v>
      </c>
      <c r="E30" s="680"/>
      <c r="F30" s="403">
        <f>SUM(E26:E29)</f>
        <v>88</v>
      </c>
      <c r="G30" s="404">
        <f>SUM(G26:G29)</f>
        <v>25</v>
      </c>
      <c r="H30" s="404">
        <f>SUM(H26:H29)</f>
        <v>63</v>
      </c>
      <c r="I30" s="404">
        <f>SUM(I26:I29)</f>
        <v>58</v>
      </c>
      <c r="J30" s="405">
        <f>SUM(J26:J29)</f>
        <v>30</v>
      </c>
      <c r="O30" s="384"/>
      <c r="P30" s="384"/>
      <c r="Q30" s="384"/>
      <c r="R30" s="384"/>
      <c r="S30" s="384"/>
      <c r="T30" s="384"/>
      <c r="U30" s="384"/>
      <c r="V30" s="384"/>
      <c r="W30" s="70"/>
      <c r="X30" s="70" t="s">
        <v>71</v>
      </c>
      <c r="Y30" s="384"/>
      <c r="Z30" s="384"/>
      <c r="AA30" s="384"/>
      <c r="AB30" s="384"/>
      <c r="AC30" s="384"/>
      <c r="AD30" s="384"/>
      <c r="AE30" s="384"/>
      <c r="AF30" s="384"/>
      <c r="AG30" s="384"/>
      <c r="AH30" s="384"/>
    </row>
    <row r="31" spans="2:34" ht="14.4" customHeight="1" thickBot="1">
      <c r="D31" s="681" t="s">
        <v>163</v>
      </c>
      <c r="E31" s="682"/>
      <c r="F31" s="382">
        <f>Dates!$H122</f>
        <v>36</v>
      </c>
      <c r="G31" s="371">
        <f>Dates!$H124</f>
        <v>14</v>
      </c>
      <c r="H31" s="371">
        <f>Dates!$H123</f>
        <v>14</v>
      </c>
      <c r="I31" s="371">
        <f>Dates!$H126</f>
        <v>0</v>
      </c>
      <c r="J31" s="383">
        <f>Dates!$H125</f>
        <v>3</v>
      </c>
      <c r="K31" s="406">
        <f>SUM(F31:J31)</f>
        <v>67</v>
      </c>
      <c r="O31" s="384"/>
      <c r="P31" s="384"/>
      <c r="Q31" s="384"/>
      <c r="R31" s="384"/>
      <c r="S31" s="384"/>
      <c r="T31" s="384"/>
      <c r="U31" s="384"/>
      <c r="V31" s="384"/>
      <c r="W31" s="384"/>
      <c r="X31" s="70" t="s">
        <v>75</v>
      </c>
      <c r="Y31" s="384"/>
      <c r="Z31" s="384"/>
      <c r="AA31" s="384"/>
      <c r="AB31" s="384"/>
      <c r="AC31" s="384"/>
      <c r="AD31" s="384"/>
      <c r="AE31" s="384"/>
      <c r="AF31" s="384"/>
      <c r="AG31" s="384"/>
      <c r="AH31" s="384"/>
    </row>
    <row r="32" spans="2:34" ht="14.4" customHeight="1" thickBot="1">
      <c r="D32" s="681" t="s">
        <v>165</v>
      </c>
      <c r="E32" s="682"/>
      <c r="F32" s="386">
        <f>F30*F31</f>
        <v>3168</v>
      </c>
      <c r="G32" s="387">
        <f t="shared" ref="G32:J32" si="4">G30*G31</f>
        <v>350</v>
      </c>
      <c r="H32" s="387">
        <f t="shared" si="4"/>
        <v>882</v>
      </c>
      <c r="I32" s="387">
        <f t="shared" si="4"/>
        <v>0</v>
      </c>
      <c r="J32" s="388">
        <f t="shared" si="4"/>
        <v>90</v>
      </c>
      <c r="O32" s="384"/>
      <c r="P32" s="384"/>
      <c r="Q32" s="384"/>
      <c r="R32" s="384"/>
      <c r="S32" s="384"/>
      <c r="T32" s="384"/>
      <c r="U32" s="384"/>
      <c r="V32" s="384"/>
      <c r="W32" s="384"/>
      <c r="X32" s="107" t="s">
        <v>76</v>
      </c>
      <c r="Y32" s="384"/>
      <c r="Z32" s="384"/>
      <c r="AA32" s="384"/>
      <c r="AB32" s="384"/>
      <c r="AC32" s="384"/>
      <c r="AD32" s="384"/>
      <c r="AE32" s="384"/>
      <c r="AF32" s="384"/>
      <c r="AG32" s="384"/>
      <c r="AH32" s="384"/>
    </row>
    <row r="33" spans="2:34" ht="14.4" customHeight="1" thickBot="1">
      <c r="B33" s="370"/>
      <c r="C33" s="46"/>
      <c r="D33" s="679" t="s">
        <v>266</v>
      </c>
      <c r="E33" s="681"/>
      <c r="F33" s="657">
        <f>SUM(F32:J32)</f>
        <v>4490</v>
      </c>
      <c r="G33" s="658"/>
      <c r="H33" s="658"/>
      <c r="I33" s="658"/>
      <c r="J33" s="659"/>
      <c r="K33" s="369"/>
      <c r="L33" s="407"/>
      <c r="M33" s="407"/>
      <c r="O33" s="384"/>
      <c r="P33" s="384"/>
      <c r="Q33" s="384"/>
      <c r="R33" s="384"/>
      <c r="S33" s="384"/>
      <c r="T33" s="384"/>
      <c r="U33" s="384"/>
      <c r="V33" s="384"/>
      <c r="W33" s="384"/>
      <c r="X33" s="71" t="s">
        <v>125</v>
      </c>
      <c r="Y33" s="384"/>
      <c r="Z33" s="384"/>
      <c r="AA33" s="384"/>
      <c r="AB33" s="384"/>
      <c r="AC33" s="384"/>
      <c r="AD33" s="384"/>
      <c r="AE33" s="384"/>
      <c r="AF33" s="384"/>
      <c r="AG33" s="384"/>
      <c r="AH33" s="384"/>
    </row>
    <row r="34" spans="2:34" ht="14.4" customHeight="1" thickBot="1">
      <c r="B34" s="65"/>
      <c r="C34" s="46"/>
      <c r="D34" s="46"/>
      <c r="E34" s="407"/>
      <c r="F34" s="369"/>
      <c r="G34" s="369"/>
      <c r="H34" s="369"/>
      <c r="I34" s="369"/>
      <c r="J34" s="369"/>
      <c r="K34" s="369"/>
      <c r="L34" s="407"/>
      <c r="M34" s="407"/>
      <c r="O34" s="384"/>
      <c r="P34" s="384"/>
      <c r="Q34" s="384"/>
      <c r="R34" s="384"/>
      <c r="S34" s="384"/>
      <c r="T34" s="384"/>
      <c r="U34" s="384"/>
      <c r="V34" s="384"/>
      <c r="W34" s="384"/>
      <c r="X34" s="70" t="s">
        <v>84</v>
      </c>
      <c r="Y34" s="384"/>
      <c r="Z34" s="384"/>
      <c r="AA34" s="384"/>
      <c r="AB34" s="384"/>
      <c r="AC34" s="384"/>
      <c r="AD34" s="384"/>
      <c r="AE34" s="384"/>
      <c r="AF34" s="384"/>
      <c r="AG34" s="384"/>
      <c r="AH34" s="384"/>
    </row>
    <row r="35" spans="2:34" ht="14.4" customHeight="1">
      <c r="B35" s="370"/>
      <c r="C35" s="46"/>
      <c r="D35" s="46"/>
      <c r="E35" s="389"/>
      <c r="F35" s="652" t="s">
        <v>162</v>
      </c>
      <c r="G35" s="653"/>
      <c r="H35" s="653"/>
      <c r="I35" s="653"/>
      <c r="J35" s="654"/>
      <c r="O35" s="384"/>
      <c r="P35" s="384"/>
      <c r="Q35" s="384"/>
      <c r="R35" s="384"/>
      <c r="S35" s="384"/>
      <c r="T35" s="384"/>
      <c r="U35" s="384"/>
      <c r="V35" s="384"/>
      <c r="W35" s="384"/>
      <c r="X35" s="70" t="s">
        <v>85</v>
      </c>
      <c r="Y35" s="384"/>
      <c r="Z35" s="384"/>
      <c r="AA35" s="384"/>
      <c r="AB35" s="384"/>
      <c r="AC35" s="384"/>
      <c r="AD35" s="384"/>
      <c r="AE35" s="384"/>
      <c r="AF35" s="384"/>
      <c r="AG35" s="384"/>
      <c r="AH35" s="384"/>
    </row>
    <row r="36" spans="2:34" ht="14.4" customHeight="1" thickBot="1">
      <c r="B36" s="65"/>
      <c r="C36" s="46"/>
      <c r="D36" s="46"/>
      <c r="F36" s="382" t="s">
        <v>98</v>
      </c>
      <c r="G36" s="371" t="s">
        <v>112</v>
      </c>
      <c r="H36" s="371" t="s">
        <v>113</v>
      </c>
      <c r="I36" s="371" t="s">
        <v>99</v>
      </c>
      <c r="J36" s="383" t="s">
        <v>100</v>
      </c>
      <c r="O36" s="384"/>
      <c r="P36" s="384"/>
      <c r="Q36" s="384"/>
      <c r="R36" s="384"/>
      <c r="S36" s="384"/>
      <c r="T36" s="384"/>
      <c r="U36" s="384"/>
      <c r="V36" s="384"/>
      <c r="W36" s="384"/>
      <c r="X36" s="71" t="s">
        <v>86</v>
      </c>
      <c r="Y36" s="384"/>
      <c r="Z36" s="384"/>
      <c r="AA36" s="384"/>
      <c r="AB36" s="384"/>
      <c r="AC36" s="384"/>
      <c r="AD36" s="384"/>
      <c r="AE36" s="384"/>
      <c r="AF36" s="384"/>
      <c r="AG36" s="384"/>
      <c r="AH36" s="384"/>
    </row>
    <row r="37" spans="2:34" ht="14.4" customHeight="1">
      <c r="B37" s="669" t="s">
        <v>117</v>
      </c>
      <c r="C37" s="663" t="s">
        <v>88</v>
      </c>
      <c r="D37" s="371" t="s">
        <v>88</v>
      </c>
      <c r="E37" s="377">
        <f>COUNTIF(Choristes!$E$2:$E$127,"SS")</f>
        <v>17</v>
      </c>
      <c r="F37" s="382">
        <f>Dates!$H$122</f>
        <v>36</v>
      </c>
      <c r="G37" s="371"/>
      <c r="H37" s="371">
        <f>Dates!$H$123</f>
        <v>14</v>
      </c>
      <c r="I37" s="371">
        <f>Dates!$H$126</f>
        <v>0</v>
      </c>
      <c r="J37" s="377"/>
      <c r="K37" s="372">
        <f>SUM(F37:J37)</f>
        <v>50</v>
      </c>
      <c r="L37" s="408">
        <f t="shared" ref="L37:L44" si="5">E37*SUM(F37:J37)</f>
        <v>850</v>
      </c>
      <c r="M37" s="407"/>
      <c r="O37" s="384"/>
      <c r="P37" s="384"/>
      <c r="Q37" s="384"/>
      <c r="R37" s="384"/>
      <c r="S37" s="384"/>
      <c r="T37" s="384"/>
      <c r="U37" s="384"/>
      <c r="V37" s="384"/>
      <c r="W37" s="384"/>
      <c r="X37" s="71" t="s">
        <v>87</v>
      </c>
      <c r="Y37" s="384"/>
      <c r="Z37" s="384"/>
      <c r="AA37" s="384"/>
      <c r="AB37" s="384"/>
      <c r="AC37" s="384"/>
      <c r="AD37" s="384"/>
      <c r="AE37" s="384"/>
      <c r="AF37" s="384"/>
      <c r="AG37" s="384"/>
      <c r="AH37" s="384"/>
    </row>
    <row r="38" spans="2:34" ht="14.4" customHeight="1">
      <c r="B38" s="670"/>
      <c r="C38" s="664"/>
      <c r="D38" s="368" t="s">
        <v>90</v>
      </c>
      <c r="E38" s="377">
        <f>COUNTIF(Choristes!$E$2:$E$127,"SR")</f>
        <v>7</v>
      </c>
      <c r="F38" s="382">
        <f>Dates!$H$122</f>
        <v>36</v>
      </c>
      <c r="G38" s="371">
        <f>Dates!$H$124</f>
        <v>14</v>
      </c>
      <c r="H38" s="371"/>
      <c r="I38" s="371">
        <f>Dates!$H$126</f>
        <v>0</v>
      </c>
      <c r="J38" s="377"/>
      <c r="K38" s="373">
        <f t="shared" ref="K38:K44" si="6">SUM(F38:J38)</f>
        <v>50</v>
      </c>
      <c r="L38" s="409">
        <f t="shared" si="5"/>
        <v>350</v>
      </c>
      <c r="M38" s="407"/>
      <c r="O38" s="384"/>
      <c r="P38" s="384"/>
      <c r="Q38" s="384"/>
      <c r="R38" s="384"/>
      <c r="S38" s="384"/>
      <c r="T38" s="384"/>
      <c r="U38" s="384"/>
      <c r="V38" s="384"/>
      <c r="W38" s="384"/>
      <c r="X38" s="71"/>
      <c r="Y38" s="384"/>
      <c r="Z38" s="384"/>
      <c r="AA38" s="384"/>
      <c r="AB38" s="384"/>
      <c r="AC38" s="384"/>
      <c r="AD38" s="384"/>
      <c r="AE38" s="384"/>
      <c r="AF38" s="384"/>
      <c r="AG38" s="384"/>
      <c r="AH38" s="384"/>
    </row>
    <row r="39" spans="2:34" ht="14.4" customHeight="1">
      <c r="B39" s="670"/>
      <c r="C39" s="665" t="s">
        <v>5</v>
      </c>
      <c r="D39" s="371" t="s">
        <v>88</v>
      </c>
      <c r="E39" s="377">
        <f>COUNTIF(Choristes!$E$2:$E$127,"AS")</f>
        <v>24</v>
      </c>
      <c r="F39" s="382">
        <f>Dates!$H$122</f>
        <v>36</v>
      </c>
      <c r="G39" s="371"/>
      <c r="H39" s="371">
        <f>Dates!$H$123</f>
        <v>14</v>
      </c>
      <c r="I39" s="371">
        <f>Dates!$H$126</f>
        <v>0</v>
      </c>
      <c r="J39" s="377"/>
      <c r="K39" s="373">
        <f t="shared" si="6"/>
        <v>50</v>
      </c>
      <c r="L39" s="409">
        <f t="shared" si="5"/>
        <v>1200</v>
      </c>
      <c r="M39" s="407"/>
      <c r="O39" s="384"/>
      <c r="P39" s="384"/>
      <c r="Q39" s="384"/>
      <c r="R39" s="384"/>
      <c r="S39" s="384"/>
      <c r="T39" s="384"/>
      <c r="U39" s="384"/>
      <c r="V39" s="384"/>
      <c r="W39" s="384"/>
      <c r="X39" s="71"/>
      <c r="Y39" s="384"/>
      <c r="Z39" s="384"/>
      <c r="AA39" s="384"/>
      <c r="AB39" s="384"/>
      <c r="AC39" s="384"/>
      <c r="AD39" s="384"/>
      <c r="AE39" s="384"/>
      <c r="AF39" s="384"/>
      <c r="AG39" s="384"/>
      <c r="AH39" s="384"/>
    </row>
    <row r="40" spans="2:34" ht="14.4" customHeight="1">
      <c r="B40" s="670"/>
      <c r="C40" s="666"/>
      <c r="D40" s="368" t="s">
        <v>90</v>
      </c>
      <c r="E40" s="377">
        <f>COUNTIF(Choristes!$E$2:$E$127,"AR")</f>
        <v>10</v>
      </c>
      <c r="F40" s="382">
        <f>Dates!$H$122</f>
        <v>36</v>
      </c>
      <c r="G40" s="371">
        <f>Dates!$H$124</f>
        <v>14</v>
      </c>
      <c r="H40" s="371"/>
      <c r="I40" s="371">
        <f>Dates!$H$126</f>
        <v>0</v>
      </c>
      <c r="J40" s="377"/>
      <c r="K40" s="373">
        <f t="shared" si="6"/>
        <v>50</v>
      </c>
      <c r="L40" s="409">
        <f t="shared" si="5"/>
        <v>500</v>
      </c>
      <c r="M40" s="407"/>
      <c r="O40" s="384"/>
      <c r="P40" s="384"/>
      <c r="Q40" s="384"/>
      <c r="R40" s="384"/>
      <c r="S40" s="384"/>
      <c r="T40" s="384"/>
      <c r="U40" s="384"/>
      <c r="V40" s="384"/>
      <c r="W40" s="384"/>
      <c r="X40" s="71"/>
      <c r="Y40" s="384"/>
      <c r="Z40" s="384"/>
      <c r="AA40" s="384"/>
      <c r="AB40" s="384"/>
      <c r="AC40" s="384"/>
      <c r="AD40" s="384"/>
      <c r="AE40" s="384"/>
      <c r="AF40" s="384"/>
      <c r="AG40" s="384"/>
      <c r="AH40" s="384"/>
    </row>
    <row r="41" spans="2:34" ht="14.4" customHeight="1">
      <c r="B41" s="670"/>
      <c r="C41" s="665" t="s">
        <v>16</v>
      </c>
      <c r="D41" s="371" t="s">
        <v>88</v>
      </c>
      <c r="E41" s="377">
        <f>COUNTIF(Choristes!$E$2:$E$127,"TS")</f>
        <v>7</v>
      </c>
      <c r="F41" s="382">
        <f>Dates!$H$122</f>
        <v>36</v>
      </c>
      <c r="G41" s="371"/>
      <c r="H41" s="371">
        <f>Dates!$H$123</f>
        <v>14</v>
      </c>
      <c r="I41" s="371"/>
      <c r="J41" s="377">
        <f>Dates!$H$125</f>
        <v>3</v>
      </c>
      <c r="K41" s="373">
        <f t="shared" si="6"/>
        <v>53</v>
      </c>
      <c r="L41" s="409">
        <f t="shared" si="5"/>
        <v>371</v>
      </c>
      <c r="M41" s="407"/>
      <c r="O41" s="384"/>
      <c r="P41" s="384"/>
      <c r="Q41" s="384"/>
      <c r="R41" s="384"/>
      <c r="S41" s="384"/>
      <c r="T41" s="384"/>
      <c r="U41" s="384"/>
      <c r="V41" s="384"/>
      <c r="W41" s="384"/>
      <c r="X41" s="384"/>
      <c r="Y41" s="384"/>
      <c r="Z41" s="384"/>
      <c r="AA41" s="384"/>
      <c r="AB41" s="384"/>
      <c r="AC41" s="384"/>
      <c r="AD41" s="384"/>
      <c r="AE41" s="384"/>
      <c r="AF41" s="384"/>
      <c r="AG41" s="384"/>
      <c r="AH41" s="384"/>
    </row>
    <row r="42" spans="2:34" ht="14.4" customHeight="1">
      <c r="B42" s="670"/>
      <c r="C42" s="666"/>
      <c r="D42" s="368" t="s">
        <v>90</v>
      </c>
      <c r="E42" s="377">
        <f>COUNTIF(Choristes!$E$2:$E$127,"TR")</f>
        <v>3</v>
      </c>
      <c r="F42" s="382">
        <f>Dates!$H$122</f>
        <v>36</v>
      </c>
      <c r="G42" s="371">
        <f>Dates!$H$124</f>
        <v>14</v>
      </c>
      <c r="H42" s="371"/>
      <c r="I42" s="371"/>
      <c r="J42" s="377">
        <f>Dates!$H$125</f>
        <v>3</v>
      </c>
      <c r="K42" s="373">
        <f t="shared" si="6"/>
        <v>53</v>
      </c>
      <c r="L42" s="409">
        <f t="shared" si="5"/>
        <v>159</v>
      </c>
      <c r="M42" s="407"/>
      <c r="O42" s="384"/>
      <c r="P42" s="384"/>
      <c r="Q42" s="384"/>
      <c r="R42" s="384"/>
      <c r="S42" s="384"/>
      <c r="T42" s="384"/>
      <c r="U42" s="384"/>
      <c r="V42" s="384"/>
      <c r="W42" s="384"/>
      <c r="X42" s="384"/>
      <c r="Y42" s="384"/>
      <c r="Z42" s="384"/>
      <c r="AA42" s="384"/>
      <c r="AB42" s="384"/>
      <c r="AC42" s="384"/>
      <c r="AD42" s="384"/>
      <c r="AE42" s="384"/>
      <c r="AF42" s="384"/>
      <c r="AG42" s="384"/>
      <c r="AH42" s="384"/>
    </row>
    <row r="43" spans="2:34" ht="14.4" customHeight="1">
      <c r="B43" s="670"/>
      <c r="C43" s="667" t="s">
        <v>10</v>
      </c>
      <c r="D43" s="371" t="s">
        <v>88</v>
      </c>
      <c r="E43" s="377">
        <f>COUNTIF(Choristes!$E$2:$E$127,"BS")</f>
        <v>15</v>
      </c>
      <c r="F43" s="382">
        <f>Dates!$H$122</f>
        <v>36</v>
      </c>
      <c r="G43" s="371"/>
      <c r="H43" s="371">
        <f>Dates!$H$123</f>
        <v>14</v>
      </c>
      <c r="I43" s="371"/>
      <c r="J43" s="377">
        <f>Dates!$H$125</f>
        <v>3</v>
      </c>
      <c r="K43" s="373">
        <f t="shared" si="6"/>
        <v>53</v>
      </c>
      <c r="L43" s="409">
        <f t="shared" si="5"/>
        <v>795</v>
      </c>
      <c r="M43" s="407"/>
      <c r="O43" s="384"/>
      <c r="P43" s="384"/>
      <c r="Q43" s="384"/>
      <c r="R43" s="384"/>
      <c r="S43" s="384"/>
      <c r="T43" s="384"/>
      <c r="U43" s="384"/>
      <c r="V43" s="384"/>
      <c r="W43" s="384"/>
      <c r="X43" s="384"/>
      <c r="Y43" s="384"/>
      <c r="Z43" s="384"/>
      <c r="AA43" s="384"/>
      <c r="AB43" s="384"/>
      <c r="AC43" s="384"/>
      <c r="AD43" s="384"/>
      <c r="AE43" s="384"/>
      <c r="AF43" s="384"/>
      <c r="AG43" s="384"/>
      <c r="AH43" s="384"/>
    </row>
    <row r="44" spans="2:34" ht="14.4" customHeight="1" thickBot="1">
      <c r="B44" s="673"/>
      <c r="C44" s="668"/>
      <c r="D44" s="368" t="s">
        <v>90</v>
      </c>
      <c r="E44" s="383">
        <f>COUNTIF(Choristes!$E$2:$E$127,"BR")</f>
        <v>5</v>
      </c>
      <c r="F44" s="386">
        <f>Dates!$H$122</f>
        <v>36</v>
      </c>
      <c r="G44" s="387">
        <f>Dates!$H$124</f>
        <v>14</v>
      </c>
      <c r="H44" s="387"/>
      <c r="I44" s="387"/>
      <c r="J44" s="410">
        <f>Dates!$H$125</f>
        <v>3</v>
      </c>
      <c r="K44" s="375">
        <f t="shared" si="6"/>
        <v>53</v>
      </c>
      <c r="L44" s="411">
        <f t="shared" si="5"/>
        <v>265</v>
      </c>
      <c r="M44" s="407"/>
      <c r="O44" s="384"/>
      <c r="P44" s="384"/>
      <c r="Q44" s="384"/>
      <c r="R44" s="384"/>
      <c r="S44" s="384"/>
      <c r="T44" s="384"/>
      <c r="U44" s="384"/>
      <c r="V44" s="384"/>
      <c r="W44" s="384"/>
      <c r="X44" s="384"/>
      <c r="Y44" s="384"/>
      <c r="Z44" s="384"/>
      <c r="AA44" s="384"/>
      <c r="AB44" s="384"/>
      <c r="AC44" s="384"/>
      <c r="AD44" s="384"/>
      <c r="AE44" s="384"/>
      <c r="AF44" s="384"/>
      <c r="AG44" s="384"/>
      <c r="AH44" s="384"/>
    </row>
    <row r="45" spans="2:34" ht="14.4" customHeight="1" thickBot="1">
      <c r="B45" s="407"/>
      <c r="C45" s="407"/>
      <c r="D45" s="407"/>
      <c r="E45" s="383">
        <f>SUM(E37:E44)</f>
        <v>88</v>
      </c>
      <c r="F45" s="412"/>
      <c r="G45" s="413"/>
      <c r="H45" s="651" t="s">
        <v>198</v>
      </c>
      <c r="I45" s="651"/>
      <c r="J45" s="651"/>
      <c r="K45" s="651"/>
      <c r="L45" s="414">
        <f>SUM(L37:L44)</f>
        <v>4490</v>
      </c>
      <c r="M45" s="396"/>
      <c r="O45" s="384"/>
      <c r="P45" s="384"/>
      <c r="Q45" s="384"/>
      <c r="R45" s="384"/>
      <c r="S45" s="384"/>
      <c r="T45" s="384"/>
      <c r="U45" s="384"/>
      <c r="V45" s="384"/>
      <c r="W45" s="384"/>
      <c r="X45" s="384"/>
      <c r="Y45" s="384"/>
      <c r="Z45" s="384"/>
      <c r="AA45" s="384"/>
      <c r="AB45" s="384"/>
      <c r="AC45" s="384"/>
      <c r="AD45" s="384"/>
      <c r="AE45" s="384"/>
      <c r="AF45" s="384"/>
      <c r="AG45" s="384"/>
      <c r="AH45" s="384"/>
    </row>
    <row r="46" spans="2:34" ht="14.4" customHeight="1">
      <c r="O46" s="384"/>
      <c r="P46" s="384"/>
      <c r="Q46" s="384"/>
      <c r="R46" s="384"/>
      <c r="S46" s="384"/>
      <c r="T46" s="384"/>
      <c r="U46" s="384"/>
      <c r="V46" s="384"/>
      <c r="W46" s="384"/>
      <c r="X46" s="384"/>
      <c r="Y46" s="384"/>
      <c r="Z46" s="384"/>
      <c r="AA46" s="384"/>
      <c r="AB46" s="384"/>
      <c r="AC46" s="384"/>
      <c r="AD46" s="384"/>
      <c r="AE46" s="384"/>
      <c r="AF46" s="384"/>
      <c r="AG46" s="384"/>
      <c r="AH46" s="384"/>
    </row>
    <row r="47" spans="2:34" ht="14.4" customHeight="1">
      <c r="G47" s="646"/>
      <c r="H47" s="646"/>
      <c r="O47" s="384"/>
      <c r="P47" s="384"/>
      <c r="Q47" s="384"/>
      <c r="R47" s="384"/>
      <c r="S47" s="384"/>
      <c r="T47" s="384"/>
      <c r="U47" s="384"/>
      <c r="V47" s="384"/>
      <c r="W47" s="384"/>
      <c r="X47" s="384"/>
      <c r="Y47" s="384"/>
      <c r="Z47" s="384"/>
      <c r="AA47" s="384"/>
      <c r="AB47" s="384"/>
      <c r="AC47" s="384"/>
      <c r="AD47" s="384"/>
      <c r="AE47" s="384"/>
      <c r="AF47" s="384"/>
      <c r="AG47" s="384"/>
      <c r="AH47" s="384"/>
    </row>
    <row r="48" spans="2:34" ht="14.4" customHeight="1">
      <c r="G48" s="646"/>
      <c r="H48" s="646"/>
      <c r="O48" s="384"/>
      <c r="P48" s="384"/>
      <c r="Q48" s="384"/>
      <c r="R48" s="384"/>
      <c r="S48" s="384"/>
      <c r="T48" s="384"/>
      <c r="U48" s="384"/>
      <c r="V48" s="384"/>
      <c r="W48" s="384"/>
      <c r="X48" s="384"/>
      <c r="Y48" s="384"/>
      <c r="Z48" s="384"/>
      <c r="AA48" s="384"/>
      <c r="AB48" s="384"/>
      <c r="AC48" s="384"/>
      <c r="AD48" s="384"/>
      <c r="AE48" s="384"/>
      <c r="AF48" s="384"/>
      <c r="AG48" s="384"/>
      <c r="AH48" s="384"/>
    </row>
    <row r="49" spans="4:34" ht="14.4" customHeight="1">
      <c r="O49" s="384"/>
      <c r="P49" s="384"/>
      <c r="Q49" s="384"/>
      <c r="R49" s="384"/>
      <c r="S49" s="384"/>
      <c r="T49" s="384"/>
      <c r="U49" s="384"/>
      <c r="V49" s="384"/>
      <c r="W49" s="384"/>
      <c r="X49" s="384"/>
      <c r="Y49" s="384"/>
      <c r="Z49" s="384"/>
      <c r="AA49" s="384"/>
      <c r="AB49" s="384"/>
      <c r="AC49" s="384"/>
      <c r="AD49" s="384"/>
      <c r="AE49" s="384"/>
      <c r="AF49" s="384"/>
      <c r="AG49" s="384"/>
      <c r="AH49" s="384"/>
    </row>
    <row r="50" spans="4:34" ht="14.4" customHeight="1">
      <c r="G50" s="440" t="s">
        <v>324</v>
      </c>
      <c r="H50" s="371" t="s">
        <v>177</v>
      </c>
      <c r="I50" s="371" t="s">
        <v>178</v>
      </c>
      <c r="O50" s="384"/>
      <c r="P50" s="384"/>
      <c r="Q50" s="384"/>
      <c r="R50" s="384"/>
      <c r="S50" s="384"/>
      <c r="T50" s="384"/>
      <c r="U50" s="384"/>
      <c r="V50" s="384"/>
      <c r="W50" s="384"/>
      <c r="X50" s="384"/>
      <c r="Y50" s="384"/>
      <c r="Z50" s="384"/>
      <c r="AA50" s="384"/>
      <c r="AB50" s="384"/>
      <c r="AC50" s="384"/>
      <c r="AD50" s="384"/>
      <c r="AE50" s="384"/>
      <c r="AF50" s="384"/>
      <c r="AG50" s="384"/>
      <c r="AH50" s="384"/>
    </row>
    <row r="51" spans="4:34" ht="14.4" customHeight="1">
      <c r="D51" s="677" t="s">
        <v>117</v>
      </c>
      <c r="E51" s="647" t="s">
        <v>88</v>
      </c>
      <c r="F51" s="377" t="s">
        <v>88</v>
      </c>
      <c r="G51" s="371"/>
      <c r="H51" s="371">
        <v>1</v>
      </c>
      <c r="I51" s="371" t="s">
        <v>144</v>
      </c>
      <c r="O51" s="384"/>
      <c r="P51" s="384"/>
      <c r="Q51" s="384"/>
      <c r="R51" s="384"/>
      <c r="S51" s="384"/>
      <c r="T51" s="384"/>
      <c r="U51" s="384"/>
      <c r="V51" s="384"/>
      <c r="W51" s="384"/>
      <c r="X51" s="384"/>
      <c r="Y51" s="384"/>
      <c r="Z51" s="384"/>
      <c r="AA51" s="384"/>
      <c r="AB51" s="384"/>
      <c r="AC51" s="384"/>
      <c r="AD51" s="384"/>
      <c r="AE51" s="384"/>
      <c r="AF51" s="384"/>
      <c r="AG51" s="384"/>
      <c r="AH51" s="384"/>
    </row>
    <row r="52" spans="4:34" ht="14.4" customHeight="1">
      <c r="D52" s="677"/>
      <c r="E52" s="647"/>
      <c r="F52" s="367" t="s">
        <v>90</v>
      </c>
      <c r="G52" s="371"/>
      <c r="H52" s="371">
        <v>2</v>
      </c>
      <c r="I52" s="371"/>
      <c r="O52" s="384"/>
      <c r="P52" s="384"/>
      <c r="Q52" s="384"/>
      <c r="R52" s="384"/>
      <c r="S52" s="384"/>
      <c r="T52" s="384"/>
      <c r="U52" s="384"/>
      <c r="V52" s="384"/>
      <c r="W52" s="384"/>
      <c r="X52" s="384"/>
      <c r="Y52" s="384"/>
      <c r="Z52" s="384"/>
      <c r="AA52" s="384"/>
      <c r="AB52" s="384"/>
      <c r="AC52" s="384"/>
      <c r="AD52" s="384"/>
      <c r="AE52" s="384"/>
      <c r="AF52" s="384"/>
      <c r="AG52" s="384"/>
      <c r="AH52" s="384"/>
    </row>
    <row r="53" spans="4:34" ht="14.4" customHeight="1">
      <c r="D53" s="677"/>
      <c r="E53" s="671" t="s">
        <v>5</v>
      </c>
      <c r="F53" s="377" t="s">
        <v>88</v>
      </c>
      <c r="G53" s="371" t="s">
        <v>174</v>
      </c>
      <c r="H53" s="371" t="s">
        <v>197</v>
      </c>
      <c r="I53" s="371"/>
      <c r="O53" s="384"/>
      <c r="P53" s="384"/>
      <c r="Q53" s="384"/>
      <c r="R53" s="384"/>
      <c r="S53" s="384"/>
      <c r="T53" s="384"/>
      <c r="U53" s="384"/>
      <c r="V53" s="384"/>
      <c r="W53" s="384"/>
      <c r="X53" s="384"/>
      <c r="Y53" s="384"/>
      <c r="Z53" s="384"/>
      <c r="AA53" s="384"/>
      <c r="AB53" s="384"/>
      <c r="AC53" s="384"/>
      <c r="AD53" s="384"/>
      <c r="AE53" s="384"/>
      <c r="AF53" s="384"/>
      <c r="AG53" s="384"/>
      <c r="AH53" s="384"/>
    </row>
    <row r="54" spans="4:34" ht="14.4" customHeight="1">
      <c r="D54" s="677"/>
      <c r="E54" s="671"/>
      <c r="F54" s="367" t="s">
        <v>90</v>
      </c>
      <c r="G54" s="371"/>
      <c r="H54" s="371">
        <v>3</v>
      </c>
      <c r="I54" s="371"/>
      <c r="O54" s="384"/>
      <c r="P54" s="384"/>
      <c r="Q54" s="384"/>
      <c r="R54" s="384"/>
      <c r="S54" s="384"/>
      <c r="T54" s="384"/>
      <c r="U54" s="384"/>
      <c r="V54" s="384"/>
      <c r="W54" s="384"/>
      <c r="X54" s="384"/>
      <c r="Y54" s="384"/>
      <c r="Z54" s="384"/>
      <c r="AA54" s="384"/>
      <c r="AB54" s="384"/>
      <c r="AC54" s="384"/>
      <c r="AD54" s="384"/>
      <c r="AE54" s="384"/>
      <c r="AF54" s="384"/>
      <c r="AG54" s="384"/>
      <c r="AH54" s="384"/>
    </row>
    <row r="55" spans="4:34" ht="14.4" customHeight="1">
      <c r="D55" s="677"/>
      <c r="E55" s="671" t="s">
        <v>16</v>
      </c>
      <c r="F55" s="377" t="s">
        <v>88</v>
      </c>
      <c r="G55" s="371"/>
      <c r="H55" s="371">
        <v>4</v>
      </c>
      <c r="I55" s="371" t="s">
        <v>144</v>
      </c>
      <c r="O55" s="384"/>
      <c r="P55" s="384"/>
      <c r="Q55" s="384"/>
      <c r="R55" s="384"/>
      <c r="S55" s="384"/>
      <c r="T55" s="384"/>
      <c r="U55" s="384"/>
      <c r="V55" s="384"/>
      <c r="W55" s="384"/>
      <c r="X55" s="384"/>
      <c r="Y55" s="384"/>
      <c r="Z55" s="384"/>
      <c r="AA55" s="384"/>
      <c r="AB55" s="384"/>
      <c r="AC55" s="384"/>
      <c r="AD55" s="384"/>
      <c r="AE55" s="384"/>
      <c r="AF55" s="384"/>
      <c r="AG55" s="384"/>
      <c r="AH55" s="384"/>
    </row>
    <row r="56" spans="4:34" ht="14.4" customHeight="1">
      <c r="D56" s="677"/>
      <c r="E56" s="671"/>
      <c r="F56" s="367" t="s">
        <v>90</v>
      </c>
      <c r="G56" s="371"/>
      <c r="H56" s="371">
        <v>5</v>
      </c>
      <c r="I56" s="371"/>
      <c r="O56" s="384"/>
      <c r="P56" s="384"/>
      <c r="Q56" s="384"/>
      <c r="R56" s="384"/>
      <c r="S56" s="384"/>
      <c r="T56" s="384"/>
      <c r="U56" s="384"/>
      <c r="V56" s="384"/>
      <c r="W56" s="384"/>
      <c r="X56" s="384"/>
      <c r="Y56" s="384"/>
      <c r="Z56" s="384"/>
      <c r="AA56" s="384"/>
      <c r="AB56" s="384"/>
      <c r="AC56" s="384"/>
      <c r="AD56" s="384"/>
      <c r="AE56" s="384"/>
      <c r="AF56" s="384"/>
      <c r="AG56" s="384"/>
      <c r="AH56" s="384"/>
    </row>
    <row r="57" spans="4:34" ht="14.4" customHeight="1">
      <c r="D57" s="677"/>
      <c r="E57" s="672" t="s">
        <v>10</v>
      </c>
      <c r="F57" s="377" t="s">
        <v>88</v>
      </c>
      <c r="G57" s="371" t="s">
        <v>175</v>
      </c>
      <c r="H57" s="371"/>
      <c r="I57" s="371"/>
      <c r="O57" s="384"/>
      <c r="P57" s="384"/>
      <c r="Q57" s="384"/>
      <c r="R57" s="384"/>
      <c r="S57" s="384"/>
      <c r="T57" s="384"/>
      <c r="U57" s="384"/>
      <c r="V57" s="384"/>
      <c r="W57" s="384"/>
      <c r="X57" s="384"/>
      <c r="Y57" s="384"/>
      <c r="Z57" s="384"/>
      <c r="AA57" s="384"/>
      <c r="AB57" s="384"/>
      <c r="AC57" s="384"/>
      <c r="AD57" s="384"/>
      <c r="AE57" s="384"/>
      <c r="AF57" s="384"/>
      <c r="AG57" s="384"/>
      <c r="AH57" s="384"/>
    </row>
    <row r="58" spans="4:34" ht="14.4" customHeight="1">
      <c r="D58" s="677"/>
      <c r="E58" s="672"/>
      <c r="F58" s="367" t="s">
        <v>90</v>
      </c>
      <c r="G58" s="371" t="s">
        <v>176</v>
      </c>
      <c r="H58" s="371" t="s">
        <v>197</v>
      </c>
      <c r="I58" s="371"/>
      <c r="O58" s="384"/>
      <c r="P58" s="384"/>
      <c r="Q58" s="384"/>
      <c r="R58" s="384"/>
      <c r="S58" s="384"/>
      <c r="T58" s="384"/>
      <c r="U58" s="384"/>
      <c r="V58" s="384"/>
      <c r="W58" s="384"/>
      <c r="X58" s="384"/>
      <c r="Y58" s="384"/>
      <c r="Z58" s="384"/>
      <c r="AA58" s="384"/>
      <c r="AB58" s="384"/>
      <c r="AC58" s="384"/>
      <c r="AD58" s="384"/>
      <c r="AE58" s="384"/>
      <c r="AF58" s="384"/>
      <c r="AG58" s="384"/>
      <c r="AH58" s="384"/>
    </row>
    <row r="59" spans="4:34" ht="14.4" customHeight="1">
      <c r="I59" s="378"/>
      <c r="O59" s="384"/>
      <c r="P59" s="384"/>
      <c r="Q59" s="384"/>
      <c r="R59" s="384"/>
      <c r="S59" s="384"/>
      <c r="T59" s="384"/>
      <c r="U59" s="384"/>
      <c r="V59" s="384"/>
      <c r="W59" s="384"/>
      <c r="X59" s="384"/>
      <c r="Y59" s="384"/>
      <c r="Z59" s="384"/>
      <c r="AA59" s="384"/>
      <c r="AB59" s="384"/>
      <c r="AC59" s="384"/>
      <c r="AD59" s="384"/>
      <c r="AE59" s="384"/>
      <c r="AF59" s="384"/>
      <c r="AG59" s="384"/>
      <c r="AH59" s="384"/>
    </row>
    <row r="60" spans="4:34" ht="14.4" customHeight="1">
      <c r="D60"/>
      <c r="E60"/>
      <c r="F60"/>
      <c r="G60"/>
      <c r="H60"/>
      <c r="I60"/>
      <c r="O60" s="384"/>
      <c r="P60" s="384"/>
      <c r="Q60" s="384"/>
      <c r="R60" s="384"/>
      <c r="S60" s="384"/>
      <c r="T60" s="384"/>
      <c r="U60" s="384"/>
      <c r="V60" s="384"/>
      <c r="W60" s="384"/>
      <c r="X60" s="384"/>
      <c r="Y60" s="384"/>
      <c r="Z60" s="384"/>
      <c r="AA60" s="384"/>
      <c r="AB60" s="384"/>
      <c r="AC60" s="384"/>
      <c r="AD60" s="384"/>
      <c r="AE60" s="384"/>
      <c r="AF60" s="384"/>
      <c r="AG60" s="384"/>
      <c r="AH60" s="384"/>
    </row>
    <row r="61" spans="4:34" ht="14.4" customHeight="1">
      <c r="D61" s="465"/>
      <c r="E61" s="465"/>
      <c r="F61" s="465"/>
      <c r="G61" s="466"/>
      <c r="H61" s="466"/>
      <c r="I61" s="466"/>
      <c r="O61" s="384"/>
      <c r="P61" s="384"/>
      <c r="Q61" s="384"/>
      <c r="R61" s="384"/>
      <c r="S61" s="384"/>
      <c r="T61" s="384"/>
      <c r="U61" s="384"/>
      <c r="V61" s="384"/>
      <c r="W61" s="384"/>
      <c r="X61" s="384"/>
      <c r="Y61" s="384"/>
      <c r="Z61" s="384"/>
      <c r="AA61" s="384"/>
      <c r="AB61" s="384"/>
      <c r="AC61" s="384"/>
      <c r="AD61" s="384"/>
      <c r="AE61" s="384"/>
      <c r="AF61" s="384"/>
      <c r="AG61" s="384"/>
      <c r="AH61" s="384"/>
    </row>
    <row r="62" spans="4:34" ht="14.4" customHeight="1">
      <c r="D62" s="468"/>
      <c r="E62" s="650" t="s">
        <v>330</v>
      </c>
      <c r="F62" s="650"/>
      <c r="G62" s="650"/>
      <c r="H62" s="650"/>
      <c r="I62" s="466"/>
      <c r="O62" s="384"/>
      <c r="P62" s="384"/>
      <c r="Q62" s="384"/>
      <c r="R62" s="384"/>
      <c r="S62" s="384"/>
      <c r="T62" s="384"/>
      <c r="U62" s="384"/>
      <c r="V62" s="384"/>
      <c r="W62" s="384"/>
      <c r="X62" s="384"/>
      <c r="Y62" s="384"/>
      <c r="Z62" s="384"/>
      <c r="AA62" s="384"/>
      <c r="AB62" s="384"/>
      <c r="AC62" s="384"/>
      <c r="AD62" s="384"/>
      <c r="AE62" s="384"/>
      <c r="AF62" s="384"/>
      <c r="AG62" s="384"/>
      <c r="AH62" s="384"/>
    </row>
    <row r="63" spans="4:34" ht="14.4" customHeight="1">
      <c r="D63" s="468"/>
      <c r="E63" s="647" t="s">
        <v>331</v>
      </c>
      <c r="F63" s="647" t="s">
        <v>334</v>
      </c>
      <c r="G63" s="650" t="s">
        <v>176</v>
      </c>
      <c r="H63" s="650" t="s">
        <v>197</v>
      </c>
      <c r="I63" s="466"/>
      <c r="O63" s="384"/>
      <c r="P63" s="384"/>
      <c r="Q63" s="384"/>
      <c r="R63" s="384"/>
      <c r="S63" s="384"/>
      <c r="T63" s="384"/>
      <c r="U63" s="384"/>
      <c r="V63" s="384"/>
      <c r="W63" s="384"/>
      <c r="X63" s="384"/>
      <c r="Y63" s="384"/>
      <c r="Z63" s="384"/>
      <c r="AA63" s="384"/>
      <c r="AB63" s="384"/>
      <c r="AC63" s="384"/>
      <c r="AD63" s="384"/>
      <c r="AE63" s="384"/>
      <c r="AF63" s="384"/>
      <c r="AG63" s="384"/>
      <c r="AH63" s="384"/>
    </row>
    <row r="64" spans="4:34" ht="14.4" customHeight="1">
      <c r="D64" s="468"/>
      <c r="E64" s="647"/>
      <c r="F64" s="647"/>
      <c r="G64" s="650"/>
      <c r="H64" s="650"/>
      <c r="I64" s="466"/>
      <c r="O64" s="384"/>
      <c r="P64" s="384"/>
      <c r="Q64" s="384"/>
      <c r="R64" s="384"/>
      <c r="S64" s="384"/>
      <c r="T64" s="384"/>
      <c r="U64" s="384"/>
      <c r="V64" s="384"/>
      <c r="W64" s="384"/>
      <c r="X64" s="384"/>
      <c r="Y64" s="384"/>
      <c r="Z64" s="384"/>
      <c r="AA64" s="384"/>
      <c r="AB64" s="384"/>
      <c r="AC64" s="384"/>
      <c r="AD64" s="384"/>
      <c r="AE64" s="384"/>
      <c r="AF64" s="384"/>
      <c r="AG64" s="384"/>
      <c r="AH64" s="384"/>
    </row>
    <row r="65" spans="4:34" ht="14.4" customHeight="1">
      <c r="D65" s="468"/>
      <c r="E65" s="647" t="s">
        <v>113</v>
      </c>
      <c r="F65" s="464" t="s">
        <v>332</v>
      </c>
      <c r="G65" s="464" t="s">
        <v>335</v>
      </c>
      <c r="H65" s="464" t="s">
        <v>197</v>
      </c>
      <c r="I65" s="466"/>
      <c r="O65" s="384"/>
      <c r="P65" s="384"/>
      <c r="Q65" s="384"/>
      <c r="R65" s="384"/>
      <c r="S65" s="384"/>
      <c r="T65" s="384"/>
      <c r="U65" s="384"/>
      <c r="V65" s="384"/>
      <c r="W65" s="384"/>
      <c r="X65" s="384"/>
      <c r="Y65" s="384"/>
      <c r="Z65" s="384"/>
      <c r="AA65" s="384"/>
      <c r="AB65" s="384"/>
      <c r="AC65" s="384"/>
      <c r="AD65" s="384"/>
      <c r="AE65" s="384"/>
      <c r="AF65" s="384"/>
      <c r="AG65" s="384"/>
      <c r="AH65" s="384"/>
    </row>
    <row r="66" spans="4:34" ht="14.4" customHeight="1">
      <c r="D66" s="468"/>
      <c r="E66" s="647"/>
      <c r="F66" s="464" t="s">
        <v>333</v>
      </c>
      <c r="G66" s="464" t="s">
        <v>336</v>
      </c>
      <c r="H66" s="464" t="s">
        <v>197</v>
      </c>
      <c r="I66" s="466"/>
      <c r="O66" s="384"/>
      <c r="P66" s="384"/>
      <c r="Q66" s="384"/>
      <c r="R66" s="384"/>
      <c r="S66" s="384"/>
      <c r="T66" s="384"/>
      <c r="U66" s="384"/>
      <c r="V66" s="384"/>
      <c r="W66" s="384"/>
      <c r="X66" s="384"/>
      <c r="Y66" s="384"/>
      <c r="Z66" s="384"/>
      <c r="AA66" s="384"/>
      <c r="AB66" s="384"/>
      <c r="AC66" s="384"/>
      <c r="AD66" s="384"/>
      <c r="AE66" s="384"/>
      <c r="AF66" s="384"/>
      <c r="AG66" s="384"/>
      <c r="AH66" s="384"/>
    </row>
    <row r="67" spans="4:34" ht="14.4" customHeight="1">
      <c r="D67" s="468"/>
      <c r="E67" s="65"/>
      <c r="F67" s="46"/>
      <c r="G67" s="466"/>
      <c r="H67" s="466"/>
      <c r="I67" s="466"/>
      <c r="O67" s="384"/>
      <c r="P67" s="384"/>
      <c r="Q67" s="384"/>
      <c r="R67" s="384"/>
      <c r="S67" s="384"/>
      <c r="T67" s="384"/>
      <c r="U67" s="384"/>
      <c r="V67" s="384"/>
      <c r="W67" s="384"/>
      <c r="X67" s="384"/>
      <c r="Y67" s="384"/>
      <c r="Z67" s="384"/>
      <c r="AA67" s="384"/>
      <c r="AB67" s="384"/>
      <c r="AC67" s="384"/>
      <c r="AD67" s="384"/>
      <c r="AE67" s="384"/>
      <c r="AF67" s="384"/>
      <c r="AG67" s="384"/>
      <c r="AH67" s="384"/>
    </row>
    <row r="68" spans="4:34" s="378" customFormat="1" ht="14.4" customHeight="1">
      <c r="D68" s="468"/>
      <c r="E68" s="470"/>
      <c r="F68" s="467"/>
      <c r="G68" s="466"/>
      <c r="H68" s="466"/>
      <c r="I68" s="466"/>
      <c r="O68" s="371">
        <f>COUNTA(O4:O67)</f>
        <v>17</v>
      </c>
      <c r="P68" s="371">
        <f t="shared" ref="P68:AD68" si="7">COUNTA(P4:P67)</f>
        <v>7</v>
      </c>
      <c r="Q68" s="371">
        <f t="shared" si="7"/>
        <v>24</v>
      </c>
      <c r="R68" s="371">
        <f t="shared" si="7"/>
        <v>10</v>
      </c>
      <c r="S68" s="371">
        <f t="shared" si="7"/>
        <v>7</v>
      </c>
      <c r="T68" s="371">
        <f t="shared" si="7"/>
        <v>3</v>
      </c>
      <c r="U68" s="371">
        <f t="shared" si="7"/>
        <v>15</v>
      </c>
      <c r="V68" s="371">
        <f t="shared" si="7"/>
        <v>5</v>
      </c>
      <c r="W68" s="371">
        <f t="shared" si="7"/>
        <v>24</v>
      </c>
      <c r="X68" s="371">
        <f t="shared" si="7"/>
        <v>34</v>
      </c>
      <c r="Y68" s="371">
        <f t="shared" si="7"/>
        <v>10</v>
      </c>
      <c r="Z68" s="371">
        <f t="shared" si="7"/>
        <v>20</v>
      </c>
      <c r="AA68" s="533">
        <f t="shared" si="7"/>
        <v>9</v>
      </c>
      <c r="AB68" s="533">
        <f t="shared" si="7"/>
        <v>11</v>
      </c>
      <c r="AC68" s="533">
        <f t="shared" si="7"/>
        <v>8</v>
      </c>
      <c r="AD68" s="533">
        <f t="shared" si="7"/>
        <v>10</v>
      </c>
      <c r="AE68" s="547">
        <f t="shared" ref="AE68:AH68" si="8">COUNTA(AE4:AE67)</f>
        <v>15</v>
      </c>
      <c r="AF68" s="547">
        <f t="shared" si="8"/>
        <v>16</v>
      </c>
      <c r="AG68" s="547">
        <f t="shared" si="8"/>
        <v>9</v>
      </c>
      <c r="AH68" s="547">
        <f t="shared" si="8"/>
        <v>14</v>
      </c>
    </row>
    <row r="69" spans="4:34" ht="14.4" customHeight="1">
      <c r="D69" s="468"/>
      <c r="E69" s="470"/>
      <c r="F69" s="46"/>
      <c r="G69" s="466"/>
      <c r="H69" s="466"/>
      <c r="I69" s="466"/>
      <c r="O69" s="647">
        <f>SUM(O68:V68)</f>
        <v>88</v>
      </c>
      <c r="P69" s="647"/>
      <c r="Q69" s="647"/>
      <c r="R69" s="647"/>
      <c r="S69" s="647"/>
      <c r="T69" s="647"/>
      <c r="U69" s="647"/>
      <c r="V69" s="647"/>
      <c r="W69" s="647">
        <f>SUM(W68:Z68)</f>
        <v>88</v>
      </c>
      <c r="X69" s="647"/>
      <c r="Y69" s="647"/>
      <c r="Z69" s="647"/>
    </row>
    <row r="70" spans="4:34" ht="14.4" customHeight="1">
      <c r="D70" s="407"/>
      <c r="E70" s="407"/>
      <c r="F70" s="407"/>
      <c r="G70" s="407"/>
      <c r="H70" s="407"/>
      <c r="I70" s="407"/>
    </row>
    <row r="71" spans="4:34" s="407" customFormat="1" ht="14.4" customHeight="1">
      <c r="K71" s="369"/>
      <c r="O71" s="446" t="s">
        <v>262</v>
      </c>
      <c r="V71" s="446"/>
      <c r="W71" s="446" t="s">
        <v>262</v>
      </c>
      <c r="Z71" s="446"/>
    </row>
    <row r="72" spans="4:34" ht="14.4" customHeight="1">
      <c r="D72" s="471"/>
      <c r="E72" s="65"/>
      <c r="F72" s="46"/>
      <c r="G72" s="407"/>
      <c r="H72" s="407"/>
      <c r="I72" s="407"/>
    </row>
    <row r="73" spans="4:34" ht="14.4" customHeight="1">
      <c r="D73" s="471"/>
      <c r="E73" s="65"/>
      <c r="F73" s="46"/>
      <c r="G73" s="407"/>
      <c r="H73" s="407"/>
      <c r="I73" s="407"/>
    </row>
    <row r="74" spans="4:34" ht="14.4" customHeight="1">
      <c r="D74" s="471"/>
      <c r="E74" s="65"/>
      <c r="F74" s="46"/>
      <c r="G74" s="407"/>
      <c r="H74" s="407"/>
      <c r="I74" s="407"/>
    </row>
    <row r="75" spans="4:34" ht="14.4" customHeight="1">
      <c r="D75" s="471"/>
      <c r="E75" s="65"/>
      <c r="F75" s="46"/>
      <c r="G75" s="407"/>
      <c r="H75" s="407"/>
      <c r="I75" s="407"/>
    </row>
    <row r="78" spans="4:34" ht="14.4" customHeight="1">
      <c r="E78" s="407"/>
      <c r="F78" s="407"/>
      <c r="G78" s="469"/>
      <c r="H78" s="469"/>
    </row>
    <row r="79" spans="4:34" ht="14.4" customHeight="1">
      <c r="E79" s="407"/>
      <c r="F79" s="407"/>
      <c r="G79" s="469"/>
      <c r="H79" s="469"/>
    </row>
    <row r="80" spans="4:34" ht="14.4" customHeight="1">
      <c r="E80" s="407"/>
      <c r="F80" s="369"/>
      <c r="G80" s="369"/>
      <c r="H80" s="369"/>
    </row>
    <row r="81" spans="5:8" ht="14.4" customHeight="1">
      <c r="E81" s="407"/>
      <c r="F81" s="369"/>
      <c r="G81" s="369"/>
      <c r="H81" s="369"/>
    </row>
  </sheetData>
  <mergeCells count="56">
    <mergeCell ref="B1:M1"/>
    <mergeCell ref="D30:E30"/>
    <mergeCell ref="D31:E31"/>
    <mergeCell ref="D32:E32"/>
    <mergeCell ref="D33:E33"/>
    <mergeCell ref="F3:J3"/>
    <mergeCell ref="B5:B8"/>
    <mergeCell ref="B9:D9"/>
    <mergeCell ref="F12:J12"/>
    <mergeCell ref="C14:C15"/>
    <mergeCell ref="C5:C6"/>
    <mergeCell ref="C7:C8"/>
    <mergeCell ref="L5:L8"/>
    <mergeCell ref="L14:L17"/>
    <mergeCell ref="L18:L21"/>
    <mergeCell ref="L26:L29"/>
    <mergeCell ref="D51:D58"/>
    <mergeCell ref="E51:E52"/>
    <mergeCell ref="E53:E54"/>
    <mergeCell ref="E55:E56"/>
    <mergeCell ref="E57:E58"/>
    <mergeCell ref="C37:C38"/>
    <mergeCell ref="C39:C40"/>
    <mergeCell ref="C41:C42"/>
    <mergeCell ref="C43:C44"/>
    <mergeCell ref="B14:B21"/>
    <mergeCell ref="C16:C17"/>
    <mergeCell ref="C18:C19"/>
    <mergeCell ref="C20:C21"/>
    <mergeCell ref="B37:B44"/>
    <mergeCell ref="C26:C27"/>
    <mergeCell ref="C28:C29"/>
    <mergeCell ref="B22:D22"/>
    <mergeCell ref="K5:K6"/>
    <mergeCell ref="K7:K8"/>
    <mergeCell ref="K14:K15"/>
    <mergeCell ref="K16:K17"/>
    <mergeCell ref="K18:K19"/>
    <mergeCell ref="W69:Z69"/>
    <mergeCell ref="H45:K45"/>
    <mergeCell ref="F35:J35"/>
    <mergeCell ref="F24:J24"/>
    <mergeCell ref="K28:K29"/>
    <mergeCell ref="F33:J33"/>
    <mergeCell ref="K26:K27"/>
    <mergeCell ref="E62:H62"/>
    <mergeCell ref="F63:F64"/>
    <mergeCell ref="E63:E64"/>
    <mergeCell ref="E65:E66"/>
    <mergeCell ref="M14:M21"/>
    <mergeCell ref="G47:H47"/>
    <mergeCell ref="G48:H48"/>
    <mergeCell ref="O69:V69"/>
    <mergeCell ref="K20:K21"/>
    <mergeCell ref="G63:G64"/>
    <mergeCell ref="H63:H64"/>
  </mergeCells>
  <printOptions horizontalCentered="1"/>
  <pageMargins left="0.23622047244094491" right="0.23622047244094491" top="0.74803149606299213" bottom="0.74803149606299213" header="0.31496062992125984" footer="0.31496062992125984"/>
  <pageSetup paperSize="9" scale="80" orientation="portrait" r:id="rId1"/>
  <headerFooter>
    <oddHeader>&amp;CRépartition des Choristes - Saison 2017-2018</oddHeader>
    <oddFooter>&amp;CExtrait de &amp;F - &amp;D à &amp;T - Pour CR du CA du 10/09/2017</oddFooter>
  </headerFooter>
</worksheet>
</file>

<file path=xl/worksheets/sheet5.xml><?xml version="1.0" encoding="utf-8"?>
<worksheet xmlns="http://schemas.openxmlformats.org/spreadsheetml/2006/main" xmlns:r="http://schemas.openxmlformats.org/officeDocument/2006/relationships">
  <sheetPr>
    <pageSetUpPr fitToPage="1"/>
  </sheetPr>
  <dimension ref="A1:ED181"/>
  <sheetViews>
    <sheetView showZeros="0" workbookViewId="0">
      <pane xSplit="15" ySplit="16" topLeftCell="CA17" activePane="bottomRight" state="frozenSplit"/>
      <selection pane="topRight" activeCell="C1" sqref="C1"/>
      <selection pane="bottomLeft" activeCell="A5" sqref="A5"/>
      <selection pane="bottomRight" activeCell="CD157" sqref="CD157"/>
    </sheetView>
  </sheetViews>
  <sheetFormatPr baseColWidth="10" defaultRowHeight="14.4"/>
  <cols>
    <col min="1" max="1" width="3.109375" bestFit="1" customWidth="1"/>
    <col min="2" max="2" width="24.88671875" bestFit="1" customWidth="1"/>
    <col min="3" max="6" width="5.5546875" style="3" customWidth="1"/>
    <col min="7" max="10" width="5.5546875" customWidth="1"/>
    <col min="11" max="13" width="5.5546875" style="3" customWidth="1"/>
    <col min="14" max="14" width="5.5546875" customWidth="1"/>
    <col min="15" max="15" width="5.5546875" style="62" customWidth="1"/>
    <col min="16" max="34" width="5.5546875" customWidth="1"/>
    <col min="35" max="35" width="5.5546875" style="18" customWidth="1"/>
    <col min="36" max="74" width="5.5546875" customWidth="1"/>
    <col min="75" max="75" width="5.5546875" style="3" customWidth="1"/>
    <col min="76" max="91" width="5.5546875" customWidth="1"/>
    <col min="92" max="92" width="5.5546875" style="3" customWidth="1"/>
    <col min="93" max="123" width="5.5546875" customWidth="1"/>
    <col min="124" max="126" width="5.5546875" style="3" customWidth="1"/>
    <col min="127" max="127" width="1.6640625" customWidth="1"/>
    <col min="128" max="128" width="32.33203125" style="434" customWidth="1"/>
    <col min="129" max="132" width="5.5546875" style="3" customWidth="1"/>
  </cols>
  <sheetData>
    <row r="1" spans="1:132" s="244" customFormat="1" ht="14.4" customHeight="1">
      <c r="A1" s="247" t="s">
        <v>201</v>
      </c>
      <c r="B1" s="718" t="s">
        <v>124</v>
      </c>
      <c r="C1" s="725" t="s">
        <v>118</v>
      </c>
      <c r="D1" s="694" t="s">
        <v>115</v>
      </c>
      <c r="E1" s="694" t="s">
        <v>116</v>
      </c>
      <c r="F1" s="694" t="s">
        <v>102</v>
      </c>
      <c r="G1" s="694" t="s">
        <v>315</v>
      </c>
      <c r="H1" s="694" t="s">
        <v>92</v>
      </c>
      <c r="I1" s="694" t="s">
        <v>316</v>
      </c>
      <c r="J1" s="711" t="s">
        <v>317</v>
      </c>
      <c r="K1" s="711" t="s">
        <v>256</v>
      </c>
      <c r="L1" s="711" t="s">
        <v>318</v>
      </c>
      <c r="M1" s="711" t="s">
        <v>320</v>
      </c>
      <c r="N1" s="248"/>
      <c r="O1" s="154">
        <v>1</v>
      </c>
      <c r="P1" s="365">
        <v>1</v>
      </c>
      <c r="Q1" s="365">
        <v>2</v>
      </c>
      <c r="R1" s="420">
        <v>3</v>
      </c>
      <c r="S1" s="420">
        <v>4</v>
      </c>
      <c r="T1" s="365">
        <v>5</v>
      </c>
      <c r="U1" s="365">
        <v>6</v>
      </c>
      <c r="V1" s="365">
        <v>7</v>
      </c>
      <c r="W1" s="365">
        <v>8</v>
      </c>
      <c r="X1" s="365">
        <v>9</v>
      </c>
      <c r="Y1" s="420">
        <v>10</v>
      </c>
      <c r="Z1" s="420">
        <v>11</v>
      </c>
      <c r="AA1" s="420">
        <v>12</v>
      </c>
      <c r="AB1" s="420">
        <v>13</v>
      </c>
      <c r="AC1" s="365">
        <v>14</v>
      </c>
      <c r="AD1" s="365">
        <v>15</v>
      </c>
      <c r="AE1" s="365">
        <v>16</v>
      </c>
      <c r="AF1" s="365">
        <v>17</v>
      </c>
      <c r="AG1" s="365">
        <v>18</v>
      </c>
      <c r="AH1" s="420">
        <v>19</v>
      </c>
      <c r="AI1" s="420">
        <v>20</v>
      </c>
      <c r="AJ1" s="420">
        <v>21</v>
      </c>
      <c r="AK1" s="420">
        <v>22</v>
      </c>
      <c r="AL1" s="420">
        <v>23</v>
      </c>
      <c r="AM1" s="420">
        <v>24</v>
      </c>
      <c r="AN1" s="365">
        <v>25</v>
      </c>
      <c r="AO1" s="420">
        <v>26</v>
      </c>
      <c r="AP1" s="420">
        <v>27</v>
      </c>
      <c r="AQ1" s="420">
        <v>28</v>
      </c>
      <c r="AR1" s="420">
        <v>29</v>
      </c>
      <c r="AS1" s="420">
        <v>30</v>
      </c>
      <c r="AT1" s="420">
        <v>31</v>
      </c>
      <c r="AU1" s="365">
        <v>32</v>
      </c>
      <c r="AV1" s="420">
        <v>33</v>
      </c>
      <c r="AW1" s="420">
        <v>34</v>
      </c>
      <c r="AX1" s="420">
        <v>35</v>
      </c>
      <c r="AY1" s="420">
        <v>36</v>
      </c>
      <c r="AZ1" s="420">
        <v>37</v>
      </c>
      <c r="BA1" s="420">
        <v>38</v>
      </c>
      <c r="BB1" s="365">
        <v>39</v>
      </c>
      <c r="BC1" s="365">
        <v>40</v>
      </c>
      <c r="BD1" s="365">
        <v>41</v>
      </c>
      <c r="BE1" s="365">
        <v>42</v>
      </c>
      <c r="BF1" s="365">
        <v>43</v>
      </c>
      <c r="BG1" s="365">
        <v>44</v>
      </c>
      <c r="BH1" s="365">
        <v>45</v>
      </c>
      <c r="BI1" s="365">
        <v>46</v>
      </c>
      <c r="BJ1" s="365">
        <v>47</v>
      </c>
      <c r="BK1" s="365">
        <v>48</v>
      </c>
      <c r="BL1" s="365">
        <v>49</v>
      </c>
      <c r="BM1" s="365">
        <v>50</v>
      </c>
      <c r="BN1" s="420">
        <v>51</v>
      </c>
      <c r="BO1" s="420">
        <v>52</v>
      </c>
      <c r="BP1" s="365">
        <v>53</v>
      </c>
      <c r="BQ1" s="365">
        <v>54</v>
      </c>
      <c r="BR1" s="420">
        <v>55</v>
      </c>
      <c r="BS1" s="420">
        <v>56</v>
      </c>
      <c r="BT1" s="420">
        <v>57</v>
      </c>
      <c r="BU1" s="365">
        <v>58</v>
      </c>
      <c r="BV1" s="365">
        <v>59</v>
      </c>
      <c r="BW1" s="365">
        <v>60</v>
      </c>
      <c r="BX1" s="365">
        <v>61</v>
      </c>
      <c r="BY1" s="365">
        <v>62</v>
      </c>
      <c r="BZ1" s="365">
        <v>63</v>
      </c>
      <c r="CA1" s="365">
        <v>64</v>
      </c>
      <c r="CB1" s="420">
        <v>65</v>
      </c>
      <c r="CC1" s="420">
        <v>66</v>
      </c>
      <c r="CD1" s="365">
        <v>67</v>
      </c>
      <c r="CE1" s="249">
        <v>68</v>
      </c>
      <c r="CF1" s="249">
        <v>69</v>
      </c>
      <c r="CG1" s="249">
        <v>70</v>
      </c>
      <c r="CH1" s="249">
        <v>71</v>
      </c>
      <c r="CI1" s="249">
        <v>72</v>
      </c>
      <c r="CJ1" s="249">
        <v>73</v>
      </c>
      <c r="CK1" s="249">
        <v>74</v>
      </c>
      <c r="CL1" s="249">
        <v>75</v>
      </c>
      <c r="CM1" s="249">
        <v>76</v>
      </c>
      <c r="CN1" s="249">
        <v>77</v>
      </c>
      <c r="CO1" s="249">
        <v>78</v>
      </c>
      <c r="CP1" s="249">
        <v>79</v>
      </c>
      <c r="CQ1" s="249">
        <v>80</v>
      </c>
      <c r="CR1" s="249">
        <v>81</v>
      </c>
      <c r="CS1" s="249">
        <v>82</v>
      </c>
      <c r="CT1" s="249">
        <v>83</v>
      </c>
      <c r="CU1" s="249">
        <v>84</v>
      </c>
      <c r="CV1" s="249">
        <v>85</v>
      </c>
      <c r="CW1" s="249">
        <v>86</v>
      </c>
      <c r="CX1" s="249">
        <v>87</v>
      </c>
      <c r="CY1" s="249">
        <v>88</v>
      </c>
      <c r="CZ1" s="249">
        <v>89</v>
      </c>
      <c r="DA1" s="249">
        <v>90</v>
      </c>
      <c r="DB1" s="249">
        <v>91</v>
      </c>
      <c r="DC1" s="249">
        <v>92</v>
      </c>
      <c r="DD1" s="249">
        <v>93</v>
      </c>
      <c r="DE1" s="249">
        <v>94</v>
      </c>
      <c r="DF1" s="249">
        <v>95</v>
      </c>
      <c r="DG1" s="249">
        <v>96</v>
      </c>
      <c r="DH1" s="249">
        <v>97</v>
      </c>
      <c r="DI1" s="249">
        <v>98</v>
      </c>
      <c r="DJ1" s="249">
        <v>99</v>
      </c>
      <c r="DK1" s="249">
        <v>100</v>
      </c>
      <c r="DL1" s="249">
        <v>101</v>
      </c>
      <c r="DM1" s="249">
        <v>102</v>
      </c>
      <c r="DN1" s="249">
        <v>103</v>
      </c>
      <c r="DO1" s="249">
        <v>104</v>
      </c>
      <c r="DP1" s="249">
        <v>105</v>
      </c>
      <c r="DQ1" s="249">
        <v>106</v>
      </c>
      <c r="DR1" s="249">
        <v>107</v>
      </c>
      <c r="DS1" s="249">
        <v>108</v>
      </c>
      <c r="DT1" s="249">
        <v>109</v>
      </c>
      <c r="DU1" s="249">
        <v>110</v>
      </c>
      <c r="DV1" s="249">
        <v>111</v>
      </c>
      <c r="DX1" s="684" t="s">
        <v>346</v>
      </c>
      <c r="DY1" s="684"/>
      <c r="DZ1" s="689" t="s">
        <v>256</v>
      </c>
      <c r="EA1" s="689" t="s">
        <v>318</v>
      </c>
      <c r="EB1" s="689" t="s">
        <v>319</v>
      </c>
    </row>
    <row r="2" spans="1:132" s="244" customFormat="1" ht="58.2" customHeight="1">
      <c r="A2" s="247"/>
      <c r="B2" s="719"/>
      <c r="C2" s="726"/>
      <c r="D2" s="709"/>
      <c r="E2" s="709"/>
      <c r="F2" s="709"/>
      <c r="G2" s="695"/>
      <c r="H2" s="695"/>
      <c r="I2" s="709"/>
      <c r="J2" s="709"/>
      <c r="K2" s="712"/>
      <c r="L2" s="712"/>
      <c r="M2" s="712"/>
      <c r="N2" s="284"/>
      <c r="O2" s="155">
        <v>2</v>
      </c>
      <c r="P2" s="285" t="str">
        <f>VLOOKUP(P1,Dates!$C$5:$I$120,5,FALSE)</f>
        <v>09:30-12:00</v>
      </c>
      <c r="Q2" s="285" t="str">
        <f>VLOOKUP(Q1,Dates!$C$5:$I$120,5,FALSE)</f>
        <v>14:00-17:00</v>
      </c>
      <c r="R2" s="285" t="str">
        <f>VLOOKUP(R1,Dates!$C$5:$I$120,5,FALSE)</f>
        <v>20:00-22:00</v>
      </c>
      <c r="S2" s="285" t="str">
        <f>VLOOKUP(S1,Dates!$C$5:$I$120,5,FALSE)</f>
        <v>20:30-22:30</v>
      </c>
      <c r="T2" s="285" t="str">
        <f>VLOOKUP(T1,Dates!$C$5:$I$120,5,FALSE)</f>
        <v>20:00-22:00</v>
      </c>
      <c r="U2" s="285" t="str">
        <f>VLOOKUP(U1,Dates!$C$5:$I$120,5,FALSE)</f>
        <v>20:30-22:30</v>
      </c>
      <c r="V2" s="285" t="str">
        <f>VLOOKUP(V1,Dates!$C$5:$I$120,5,FALSE)</f>
        <v>20:00-22:00</v>
      </c>
      <c r="W2" s="285" t="str">
        <f>VLOOKUP(W1,Dates!$C$5:$I$120,5,FALSE)</f>
        <v>9:30-12:00</v>
      </c>
      <c r="X2" s="285" t="str">
        <f>VLOOKUP(X1,Dates!$C$5:$I$120,5,FALSE)</f>
        <v>14:00-17:00</v>
      </c>
      <c r="Y2" s="285" t="str">
        <f>VLOOKUP(Y1,Dates!$C$5:$I$120,5,FALSE)</f>
        <v>20:00-22:00</v>
      </c>
      <c r="Z2" s="285" t="str">
        <f>VLOOKUP(Z1,Dates!$C$5:$I$120,5,FALSE)</f>
        <v>20:30-22:30</v>
      </c>
      <c r="AA2" s="285" t="str">
        <f>VLOOKUP(AA1,Dates!$C$5:$I$120,5,FALSE)</f>
        <v>20:00-22:00</v>
      </c>
      <c r="AB2" s="285" t="str">
        <f>VLOOKUP(AB1,Dates!$C$5:$I$120,5,FALSE)</f>
        <v>20:30-22:30</v>
      </c>
      <c r="AC2" s="285" t="str">
        <f>VLOOKUP(AC1,Dates!$C$5:$I$120,5,FALSE)</f>
        <v>20:00-22:00</v>
      </c>
      <c r="AD2" s="285" t="str">
        <f>VLOOKUP(AD1,Dates!$C$5:$I$120,5,FALSE)</f>
        <v>20:30-22:30</v>
      </c>
      <c r="AE2" s="285" t="str">
        <f>VLOOKUP(AE1,Dates!$C$5:$I$120,5,FALSE)</f>
        <v>17:00-19:00</v>
      </c>
      <c r="AF2" s="285" t="str">
        <f>VLOOKUP(AF1,Dates!$C$5:$I$120,5,FALSE)</f>
        <v>19:00-21:30</v>
      </c>
      <c r="AG2" s="285" t="str">
        <f>VLOOKUP(AG1,Dates!$C$5:$I$120,5,FALSE)</f>
        <v>15:00-22:00</v>
      </c>
      <c r="AH2" s="285" t="str">
        <f>VLOOKUP(AH1,Dates!$C$5:$I$120,5,FALSE)</f>
        <v>20:30-22:30</v>
      </c>
      <c r="AI2" s="285" t="str">
        <f>VLOOKUP(AI1,Dates!$C$5:$I$120,5,FALSE)</f>
        <v>20:00-22:00</v>
      </c>
      <c r="AJ2" s="285" t="str">
        <f>VLOOKUP(AJ1,Dates!$C$5:$I$120,5,FALSE)</f>
        <v>20:30-22:30</v>
      </c>
      <c r="AK2" s="285" t="str">
        <f>VLOOKUP(AK1,Dates!$C$5:$I$120,5,FALSE)</f>
        <v>16:00-19:00</v>
      </c>
      <c r="AL2" s="285" t="str">
        <f>VLOOKUP(AL1,Dates!$C$5:$I$120,5,FALSE)</f>
        <v>20:00-22:00</v>
      </c>
      <c r="AM2" s="285" t="str">
        <f>VLOOKUP(AM1,Dates!$C$5:$I$120,5,FALSE)</f>
        <v>09:30-12:00</v>
      </c>
      <c r="AN2" s="285" t="str">
        <f>VLOOKUP(AN1,Dates!$C$5:$I$120,5,FALSE)</f>
        <v>14:00-17:00</v>
      </c>
      <c r="AO2" s="285" t="str">
        <f>VLOOKUP(AO1,Dates!$C$5:$I$120,5,FALSE)</f>
        <v>20:00-22:00</v>
      </c>
      <c r="AP2" s="285" t="str">
        <f>VLOOKUP(AP1,Dates!$C$5:$I$120,5,FALSE)</f>
        <v>20:30-22:30</v>
      </c>
      <c r="AQ2" s="285" t="str">
        <f>VLOOKUP(AQ1,Dates!$C$5:$I$120,5,FALSE)</f>
        <v>20:30-22:30</v>
      </c>
      <c r="AR2" s="285" t="str">
        <f>VLOOKUP(AR1,Dates!$C$5:$I$120,5,FALSE)</f>
        <v>20:00-22:00</v>
      </c>
      <c r="AS2" s="285" t="str">
        <f>VLOOKUP(AS1,Dates!$C$5:$I$120,5,FALSE)</f>
        <v>09:30-12:00</v>
      </c>
      <c r="AT2" s="285" t="str">
        <f>VLOOKUP(AT1,Dates!$C$5:$I$120,5,FALSE)</f>
        <v>14:00-17:00</v>
      </c>
      <c r="AU2" s="285" t="str">
        <f>VLOOKUP(AU1,Dates!$C$5:$I$120,5,FALSE)</f>
        <v>20:00-22:00</v>
      </c>
      <c r="AV2" s="285" t="str">
        <f>VLOOKUP(AV1,Dates!$C$5:$I$120,5,FALSE)</f>
        <v>20:30-22:30</v>
      </c>
      <c r="AW2" s="285" t="str">
        <f>VLOOKUP(AW1,Dates!$C$5:$I$120,5,FALSE)</f>
        <v>20:30-22:30</v>
      </c>
      <c r="AX2" s="285" t="str">
        <f>VLOOKUP(AX1,Dates!$C$5:$I$120,5,FALSE)</f>
        <v>16:00-22:00</v>
      </c>
      <c r="AY2" s="285" t="str">
        <f>VLOOKUP(AY1,Dates!$C$5:$I$120,5,FALSE)</f>
        <v>16:00-19:00</v>
      </c>
      <c r="AZ2" s="285" t="str">
        <f>VLOOKUP(AZ1,Dates!$C$5:$I$120,5,FALSE)</f>
        <v>20:00-22:00</v>
      </c>
      <c r="BA2" s="285" t="str">
        <f>VLOOKUP(BA1,Dates!$C$5:$I$120,5,FALSE)</f>
        <v>15:00-22:00</v>
      </c>
      <c r="BB2" s="285" t="str">
        <f>VLOOKUP(BB1,Dates!$C$5:$I$120,5,FALSE)</f>
        <v>20:00-22:00</v>
      </c>
      <c r="BC2" s="285" t="str">
        <f>VLOOKUP(BC1,Dates!$C$5:$I$120,5,FALSE)</f>
        <v>20:30-22:00</v>
      </c>
      <c r="BD2" s="285" t="str">
        <f>VLOOKUP(BD1,Dates!$C$5:$I$120,5,FALSE)</f>
        <v>20:00-22:00</v>
      </c>
      <c r="BE2" s="285" t="str">
        <f>VLOOKUP(BE1,Dates!$C$5:$I$120,5,FALSE)</f>
        <v>20:30-22:30</v>
      </c>
      <c r="BF2" s="285" t="str">
        <f>VLOOKUP(BF1,Dates!$C$5:$I$120,5,FALSE)</f>
        <v>17:00-19:00</v>
      </c>
      <c r="BG2" s="285" t="str">
        <f>VLOOKUP(BG1,Dates!$C$5:$I$120,5,FALSE)</f>
        <v>20:30-22:30</v>
      </c>
      <c r="BH2" s="285" t="str">
        <f>VLOOKUP(BH1,Dates!$C$5:$I$120,5,FALSE)</f>
        <v>09:30-12:00</v>
      </c>
      <c r="BI2" s="285" t="str">
        <f>VLOOKUP(BI1,Dates!$C$5:$I$120,5,FALSE)</f>
        <v>14:00-17:00</v>
      </c>
      <c r="BJ2" s="285" t="str">
        <f>VLOOKUP(BJ1,Dates!$C$5:$I$120,5,FALSE)</f>
        <v>20:30-22:00</v>
      </c>
      <c r="BK2" s="285" t="str">
        <f>VLOOKUP(BK1,Dates!$C$5:$I$120,5,FALSE)</f>
        <v>20:00-22:00</v>
      </c>
      <c r="BL2" s="285" t="str">
        <f>VLOOKUP(BL1,Dates!$C$5:$I$120,5,FALSE)</f>
        <v>20:30-22:30</v>
      </c>
      <c r="BM2" s="285" t="str">
        <f>VLOOKUP(BM1,Dates!$C$5:$I$120,5,FALSE)</f>
        <v>20:30-22:30</v>
      </c>
      <c r="BN2" s="285" t="str">
        <f>VLOOKUP(BN1,Dates!$C$5:$I$120,5,FALSE)</f>
        <v>20:00-22:00</v>
      </c>
      <c r="BO2" s="285" t="str">
        <f>VLOOKUP(BO1,Dates!$C$5:$I$120,5,FALSE)</f>
        <v>20:30-22:30</v>
      </c>
      <c r="BP2" s="285" t="str">
        <f>VLOOKUP(BP1,Dates!$C$5:$I$120,5,FALSE)</f>
        <v>20:30-22:30</v>
      </c>
      <c r="BQ2" s="285" t="str">
        <f>VLOOKUP(BQ1,Dates!$C$5:$I$120,5,FALSE)</f>
        <v>16:00-19:00</v>
      </c>
      <c r="BR2" s="285" t="str">
        <f>VLOOKUP(BR1,Dates!$C$5:$I$120,5,FALSE)</f>
        <v>20:00-22:00</v>
      </c>
      <c r="BS2" s="285" t="str">
        <f>VLOOKUP(BS1,Dates!$C$5:$I$120,5,FALSE)</f>
        <v>09:30-12:00</v>
      </c>
      <c r="BT2" s="285" t="str">
        <f>VLOOKUP(BT1,Dates!$C$5:$I$120,5,FALSE)</f>
        <v>14:00-17:00</v>
      </c>
      <c r="BU2" s="285" t="str">
        <f>VLOOKUP(BU1,Dates!$C$5:$I$120,5,FALSE)</f>
        <v>20:00-22:00</v>
      </c>
      <c r="BV2" s="285" t="str">
        <f>VLOOKUP(BV1,Dates!$C$5:$I$120,5,FALSE)</f>
        <v>20:30-22:30</v>
      </c>
      <c r="BW2" s="285" t="str">
        <f>VLOOKUP(BW1,Dates!$C$5:$I$120,5,FALSE)</f>
        <v>20:00-22:00</v>
      </c>
      <c r="BX2" s="285" t="str">
        <f>VLOOKUP(BX1,Dates!$C$5:$I$120,5,FALSE)</f>
        <v>16:00-19:00</v>
      </c>
      <c r="BY2" s="285" t="str">
        <f>VLOOKUP(BY1,Dates!$C$5:$I$120,5,FALSE)</f>
        <v>20:00-22:00</v>
      </c>
      <c r="BZ2" s="285" t="str">
        <f>VLOOKUP(BZ1,Dates!$C$5:$I$120,5,FALSE)</f>
        <v>09:30-12:00</v>
      </c>
      <c r="CA2" s="285" t="str">
        <f>VLOOKUP(CA1,Dates!$C$5:$I$120,5,FALSE)</f>
        <v>14:00-17:00</v>
      </c>
      <c r="CB2" s="285" t="str">
        <f>VLOOKUP(CB1,Dates!$C$5:$I$120,5,FALSE)</f>
        <v>20:00-22:00</v>
      </c>
      <c r="CC2" s="285" t="str">
        <f>VLOOKUP(CC1,Dates!$C$5:$I$120,5,FALSE)</f>
        <v>20:30-22:30</v>
      </c>
      <c r="CD2" s="285" t="str">
        <f>VLOOKUP(CD1,Dates!$C$5:$I$120,5,FALSE)</f>
        <v>20:30-22:30</v>
      </c>
      <c r="CE2" s="285" t="str">
        <f>VLOOKUP(CE1,Dates!$C$5:$I$120,5,FALSE)</f>
        <v>20:30-22:30</v>
      </c>
      <c r="CF2" s="285">
        <f>VLOOKUP(CF1,Dates!$C$5:$I$120,5,FALSE)</f>
        <v>0</v>
      </c>
      <c r="CG2" s="285">
        <f>VLOOKUP(CG1,Dates!$C$5:$I$120,5,FALSE)</f>
        <v>0</v>
      </c>
      <c r="CH2" s="285" t="str">
        <f>VLOOKUP(CH1,Dates!$C$5:$I$120,5,FALSE)</f>
        <v>20:30-22:30</v>
      </c>
      <c r="CI2" s="285" t="str">
        <f>VLOOKUP(CI1,Dates!$C$5:$I$120,5,FALSE)</f>
        <v>16:00-19:00</v>
      </c>
      <c r="CJ2" s="285" t="str">
        <f>VLOOKUP(CJ1,Dates!$C$5:$I$120,5,FALSE)</f>
        <v>20:00-22:00</v>
      </c>
      <c r="CK2" s="285" t="str">
        <f>VLOOKUP(CK1,Dates!$C$5:$I$120,5,FALSE)</f>
        <v>20:30-22:30</v>
      </c>
      <c r="CL2" s="285" t="str">
        <f>VLOOKUP(CL1,Dates!$C$5:$I$120,5,FALSE)</f>
        <v>20:30-22:00</v>
      </c>
      <c r="CM2" s="285" t="str">
        <f>VLOOKUP(CM1,Dates!$C$5:$I$120,5,FALSE)</f>
        <v>20:30-22:30</v>
      </c>
      <c r="CN2" s="285" t="str">
        <f>VLOOKUP(CN1,Dates!$C$5:$I$120,5,FALSE)</f>
        <v>09:30-12:00</v>
      </c>
      <c r="CO2" s="285" t="str">
        <f>VLOOKUP(CO1,Dates!$C$5:$I$120,5,FALSE)</f>
        <v>20:30-22:30</v>
      </c>
      <c r="CP2" s="285">
        <f>VLOOKUP(CP1,Dates!$C$5:$I$120,5,FALSE)</f>
        <v>0</v>
      </c>
      <c r="CQ2" s="285" t="str">
        <f>VLOOKUP(CQ1,Dates!$C$5:$I$120,5,FALSE)</f>
        <v>20:30-22:30</v>
      </c>
      <c r="CR2" s="285" t="str">
        <f>VLOOKUP(CR1,Dates!$C$5:$I$120,5,FALSE)</f>
        <v>15:00-18:00</v>
      </c>
      <c r="CS2" s="285" t="str">
        <f>VLOOKUP(CS1,Dates!$C$5:$I$120,5,FALSE)</f>
        <v>16:00-22:00</v>
      </c>
      <c r="CT2" s="285">
        <f>VLOOKUP(CT1,Dates!$C$5:$I$120,5,FALSE)</f>
        <v>0</v>
      </c>
      <c r="CU2" s="285">
        <f>VLOOKUP(CU1,Dates!$C$5:$I$120,5,FALSE)</f>
        <v>0</v>
      </c>
      <c r="CV2" s="285">
        <f>VLOOKUP(CV1,Dates!$C$5:$I$120,5,FALSE)</f>
        <v>0</v>
      </c>
      <c r="CW2" s="285">
        <f>VLOOKUP(CW1,Dates!$C$5:$I$120,5,FALSE)</f>
        <v>0</v>
      </c>
      <c r="CX2" s="285">
        <f>VLOOKUP(CX1,Dates!$C$5:$I$120,5,FALSE)</f>
        <v>0</v>
      </c>
      <c r="CY2" s="285">
        <f>VLOOKUP(CY1,Dates!$C$5:$I$120,5,FALSE)</f>
        <v>0</v>
      </c>
      <c r="CZ2" s="285">
        <f>VLOOKUP(CZ1,Dates!$C$5:$I$120,5,FALSE)</f>
        <v>0</v>
      </c>
      <c r="DA2" s="285">
        <f>VLOOKUP(DA1,Dates!$C$5:$I$120,5,FALSE)</f>
        <v>0</v>
      </c>
      <c r="DB2" s="285">
        <f>VLOOKUP(DB1,Dates!$C$5:$I$120,5,FALSE)</f>
        <v>0</v>
      </c>
      <c r="DC2" s="285">
        <f>VLOOKUP(DC1,Dates!$C$5:$I$120,5,FALSE)</f>
        <v>0</v>
      </c>
      <c r="DD2" s="285">
        <f>VLOOKUP(DD1,Dates!$C$5:$I$120,5,FALSE)</f>
        <v>0</v>
      </c>
      <c r="DE2" s="285">
        <f>VLOOKUP(DE1,Dates!$C$5:$I$120,5,FALSE)</f>
        <v>0</v>
      </c>
      <c r="DF2" s="285">
        <f>VLOOKUP(DF1,Dates!$C$5:$I$120,5,FALSE)</f>
        <v>0</v>
      </c>
      <c r="DG2" s="285">
        <f>VLOOKUP(DG1,Dates!$C$5:$I$120,5,FALSE)</f>
        <v>0</v>
      </c>
      <c r="DH2" s="285">
        <f>VLOOKUP(DH1,Dates!$C$5:$I$120,5,FALSE)</f>
        <v>0</v>
      </c>
      <c r="DI2" s="285">
        <f>VLOOKUP(DI1,Dates!$C$5:$I$120,5,FALSE)</f>
        <v>0</v>
      </c>
      <c r="DJ2" s="285">
        <f>VLOOKUP(DJ1,Dates!$C$5:$I$120,5,FALSE)</f>
        <v>0</v>
      </c>
      <c r="DK2" s="285">
        <f>VLOOKUP(DK1,Dates!$C$5:$I$120,5,FALSE)</f>
        <v>0</v>
      </c>
      <c r="DL2" s="285">
        <f>VLOOKUP(DL1,Dates!$C$5:$I$120,5,FALSE)</f>
        <v>0</v>
      </c>
      <c r="DM2" s="285">
        <f>VLOOKUP(DM1,Dates!$C$5:$I$120,5,FALSE)</f>
        <v>0</v>
      </c>
      <c r="DN2" s="285">
        <f>VLOOKUP(DN1,Dates!$C$5:$I$120,5,FALSE)</f>
        <v>0</v>
      </c>
      <c r="DO2" s="285">
        <f>VLOOKUP(DO1,Dates!$C$5:$I$120,5,FALSE)</f>
        <v>0</v>
      </c>
      <c r="DP2" s="285">
        <f>VLOOKUP(DP1,Dates!$C$5:$I$120,5,FALSE)</f>
        <v>0</v>
      </c>
      <c r="DQ2" s="285">
        <f>VLOOKUP(DQ1,Dates!$C$5:$I$120,5,FALSE)</f>
        <v>0</v>
      </c>
      <c r="DR2" s="285">
        <f>VLOOKUP(DR1,Dates!$C$5:$I$120,5,FALSE)</f>
        <v>0</v>
      </c>
      <c r="DS2" s="285">
        <f>VLOOKUP(DS1,Dates!$C$5:$I$120,5,FALSE)</f>
        <v>0</v>
      </c>
      <c r="DT2" s="285">
        <f>VLOOKUP(DT1,Dates!$C$5:$I$120,5,FALSE)</f>
        <v>0</v>
      </c>
      <c r="DU2" s="285">
        <f>VLOOKUP(DU1,Dates!$C$5:$I$120,5,FALSE)</f>
        <v>0</v>
      </c>
      <c r="DV2" s="285">
        <f>VLOOKUP(DV1,Dates!$C$5:$I$120,5,FALSE)</f>
        <v>0</v>
      </c>
      <c r="DX2" s="684"/>
      <c r="DY2" s="684"/>
      <c r="DZ2" s="689"/>
      <c r="EA2" s="689"/>
      <c r="EB2" s="689"/>
    </row>
    <row r="3" spans="1:132" ht="48" customHeight="1">
      <c r="A3" s="11"/>
      <c r="B3" s="720"/>
      <c r="C3" s="726"/>
      <c r="D3" s="710"/>
      <c r="E3" s="710"/>
      <c r="F3" s="710"/>
      <c r="G3" s="696"/>
      <c r="H3" s="696"/>
      <c r="I3" s="710"/>
      <c r="J3" s="710"/>
      <c r="K3" s="713"/>
      <c r="L3" s="713"/>
      <c r="M3" s="713"/>
      <c r="N3" s="31"/>
      <c r="O3" s="154">
        <v>3</v>
      </c>
      <c r="P3" s="13">
        <f>VLOOKUP(P1,Dates!$C$5:$I$120,4,FALSE)</f>
        <v>42988</v>
      </c>
      <c r="Q3" s="13">
        <f>VLOOKUP(Q1,Dates!$C$5:$I$120,4,FALSE)</f>
        <v>42988</v>
      </c>
      <c r="R3" s="13">
        <f>VLOOKUP(R1,Dates!$C$5:$I$120,4,FALSE)</f>
        <v>42996</v>
      </c>
      <c r="S3" s="13">
        <f>VLOOKUP(S1,Dates!$C$5:$I$120,4,FALSE)</f>
        <v>42997</v>
      </c>
      <c r="T3" s="13">
        <f>VLOOKUP(T1,Dates!$C$5:$I$120,4,FALSE)</f>
        <v>43003</v>
      </c>
      <c r="U3" s="13">
        <f>VLOOKUP(U1,Dates!$C$5:$I$120,4,FALSE)</f>
        <v>43004</v>
      </c>
      <c r="V3" s="13">
        <f>VLOOKUP(V1,Dates!$C$5:$I$120,4,FALSE)</f>
        <v>43008</v>
      </c>
      <c r="W3" s="13">
        <f>VLOOKUP(W1,Dates!$C$5:$I$120,4,FALSE)</f>
        <v>43009</v>
      </c>
      <c r="X3" s="13">
        <f>VLOOKUP(X1,Dates!$C$5:$I$120,4,FALSE)</f>
        <v>43009</v>
      </c>
      <c r="Y3" s="13">
        <f>VLOOKUP(Y1,Dates!$C$5:$I$120,4,FALSE)</f>
        <v>43017</v>
      </c>
      <c r="Z3" s="13">
        <f>VLOOKUP(Z1,Dates!$C$5:$I$120,4,FALSE)</f>
        <v>43018</v>
      </c>
      <c r="AA3" s="13">
        <f>VLOOKUP(AA1,Dates!$C$5:$I$120,4,FALSE)</f>
        <v>43024</v>
      </c>
      <c r="AB3" s="13">
        <f>VLOOKUP(AB1,Dates!$C$5:$I$120,4,FALSE)</f>
        <v>43025</v>
      </c>
      <c r="AC3" s="13">
        <f>VLOOKUP(AC1,Dates!$C$5:$I$120,4,FALSE)</f>
        <v>43045</v>
      </c>
      <c r="AD3" s="13">
        <f>VLOOKUP(AD1,Dates!$C$5:$I$120,4,FALSE)</f>
        <v>43046</v>
      </c>
      <c r="AE3" s="13">
        <f>VLOOKUP(AE1,Dates!$C$5:$I$120,4,FALSE)</f>
        <v>43050</v>
      </c>
      <c r="AF3" s="13">
        <f>VLOOKUP(AF1,Dates!$C$5:$I$120,4,FALSE)</f>
        <v>43050</v>
      </c>
      <c r="AG3" s="13">
        <f>VLOOKUP(AG1,Dates!$C$5:$I$120,4,FALSE)</f>
        <v>43051</v>
      </c>
      <c r="AH3" s="13">
        <f>VLOOKUP(AH1,Dates!$C$5:$I$120,4,FALSE)</f>
        <v>43060</v>
      </c>
      <c r="AI3" s="13">
        <f>VLOOKUP(AI1,Dates!$C$5:$I$120,4,FALSE)</f>
        <v>43066</v>
      </c>
      <c r="AJ3" s="13">
        <f>VLOOKUP(AJ1,Dates!$C$5:$I$120,4,FALSE)</f>
        <v>43067</v>
      </c>
      <c r="AK3" s="13">
        <f>VLOOKUP(AK1,Dates!$C$5:$I$120,4,FALSE)</f>
        <v>43071</v>
      </c>
      <c r="AL3" s="13">
        <f>VLOOKUP(AL1,Dates!$C$5:$I$120,4,FALSE)</f>
        <v>43071</v>
      </c>
      <c r="AM3" s="13">
        <f>VLOOKUP(AM1,Dates!$C$5:$I$120,4,FALSE)</f>
        <v>43072</v>
      </c>
      <c r="AN3" s="13">
        <f>VLOOKUP(AN1,Dates!$C$5:$I$120,4,FALSE)</f>
        <v>43072</v>
      </c>
      <c r="AO3" s="13">
        <f>VLOOKUP(AO1,Dates!$C$5:$I$120,4,FALSE)</f>
        <v>43080</v>
      </c>
      <c r="AP3" s="13">
        <f>VLOOKUP(AP1,Dates!$C$5:$I$120,4,FALSE)</f>
        <v>43081</v>
      </c>
      <c r="AQ3" s="13">
        <f>VLOOKUP(AQ1,Dates!$C$5:$I$120,4,FALSE)</f>
        <v>43088</v>
      </c>
      <c r="AR3" s="13">
        <f>VLOOKUP(AR1,Dates!$C$5:$I$120,4,FALSE)</f>
        <v>43106</v>
      </c>
      <c r="AS3" s="13">
        <f>VLOOKUP(AS1,Dates!$C$5:$I$120,4,FALSE)</f>
        <v>43107</v>
      </c>
      <c r="AT3" s="13">
        <f>VLOOKUP(AT1,Dates!$C$5:$I$120,4,FALSE)</f>
        <v>43107</v>
      </c>
      <c r="AU3" s="13">
        <f>VLOOKUP(AU1,Dates!$C$5:$I$120,4,FALSE)</f>
        <v>43115</v>
      </c>
      <c r="AV3" s="13">
        <f>VLOOKUP(AV1,Dates!$C$5:$I$120,4,FALSE)</f>
        <v>43116</v>
      </c>
      <c r="AW3" s="13">
        <f>VLOOKUP(AW1,Dates!$C$5:$I$120,4,FALSE)</f>
        <v>43123</v>
      </c>
      <c r="AX3" s="488">
        <f>VLOOKUP(AX1,Dates!$C$5:$I$120,4,FALSE)</f>
        <v>43126</v>
      </c>
      <c r="AY3" s="13">
        <f>VLOOKUP(AY1,Dates!$C$5:$I$120,4,FALSE)</f>
        <v>43127</v>
      </c>
      <c r="AZ3" s="13">
        <f>VLOOKUP(AZ1,Dates!$C$5:$I$120,4,FALSE)</f>
        <v>43127</v>
      </c>
      <c r="BA3" s="488">
        <f>VLOOKUP(BA1,Dates!$C$5:$I$120,4,FALSE)</f>
        <v>43128</v>
      </c>
      <c r="BB3" s="13">
        <f>VLOOKUP(BB1,Dates!$C$5:$I$120,4,FALSE)</f>
        <v>43136</v>
      </c>
      <c r="BC3" s="13">
        <f>VLOOKUP(BC1,Dates!$C$5:$I$120,4,FALSE)</f>
        <v>43137</v>
      </c>
      <c r="BD3" s="13">
        <f>VLOOKUP(BD1,Dates!$C$5:$I$120,4,FALSE)</f>
        <v>43157</v>
      </c>
      <c r="BE3" s="13">
        <f>VLOOKUP(BE1,Dates!$C$5:$I$120,4,FALSE)</f>
        <v>43158</v>
      </c>
      <c r="BF3" s="13">
        <f>VLOOKUP(BF1,Dates!$C$5:$I$120,4,FALSE)</f>
        <v>43162</v>
      </c>
      <c r="BG3" s="13">
        <f>VLOOKUP(BG1,Dates!$C$5:$I$120,4,FALSE)</f>
        <v>43162</v>
      </c>
      <c r="BH3" s="13">
        <f>VLOOKUP(BH1,Dates!$C$5:$I$120,4,FALSE)</f>
        <v>43163</v>
      </c>
      <c r="BI3" s="13">
        <f>VLOOKUP(BI1,Dates!$C$5:$I$120,4,FALSE)</f>
        <v>43163</v>
      </c>
      <c r="BJ3" s="13">
        <f>VLOOKUP(BJ1,Dates!$C$5:$I$120,4,FALSE)</f>
        <v>43165</v>
      </c>
      <c r="BK3" s="13">
        <f>VLOOKUP(BK1,Dates!$C$5:$I$120,4,FALSE)</f>
        <v>43171</v>
      </c>
      <c r="BL3" s="13">
        <f>VLOOKUP(BL1,Dates!$C$5:$I$120,4,FALSE)</f>
        <v>43172</v>
      </c>
      <c r="BM3" s="13">
        <f>VLOOKUP(BM1,Dates!$C$5:$I$120,4,FALSE)</f>
        <v>43179</v>
      </c>
      <c r="BN3" s="13">
        <f>VLOOKUP(BN1,Dates!$C$5:$I$120,4,FALSE)</f>
        <v>43185</v>
      </c>
      <c r="BO3" s="13">
        <f>VLOOKUP(BO1,Dates!$C$5:$I$120,4,FALSE)</f>
        <v>43186</v>
      </c>
      <c r="BP3" s="13">
        <f>VLOOKUP(BP1,Dates!$C$5:$I$120,4,FALSE)</f>
        <v>43193</v>
      </c>
      <c r="BQ3" s="13">
        <f>VLOOKUP(BQ1,Dates!$C$5:$I$120,4,FALSE)</f>
        <v>43197</v>
      </c>
      <c r="BR3" s="13">
        <f>VLOOKUP(BR1,Dates!$C$5:$I$120,4,FALSE)</f>
        <v>43197</v>
      </c>
      <c r="BS3" s="13">
        <f>VLOOKUP(BS1,Dates!$C$5:$I$120,4,FALSE)</f>
        <v>43198</v>
      </c>
      <c r="BT3" s="13">
        <f>VLOOKUP(BT1,Dates!$C$5:$I$120,4,FALSE)</f>
        <v>43198</v>
      </c>
      <c r="BU3" s="13">
        <f>VLOOKUP(BU1,Dates!$C$5:$I$120,4,FALSE)</f>
        <v>43213</v>
      </c>
      <c r="BV3" s="13">
        <f>VLOOKUP(BV1,Dates!$C$5:$I$120,4,FALSE)</f>
        <v>43214</v>
      </c>
      <c r="BW3" s="13">
        <f>VLOOKUP(BW1,Dates!$C$5:$I$120,4,FALSE)</f>
        <v>43221</v>
      </c>
      <c r="BX3" s="13">
        <f>VLOOKUP(BX1,Dates!$C$5:$I$120,4,FALSE)</f>
        <v>43225</v>
      </c>
      <c r="BY3" s="13">
        <f>VLOOKUP(BY1,Dates!$C$5:$I$120,4,FALSE)</f>
        <v>43225</v>
      </c>
      <c r="BZ3" s="13">
        <f>VLOOKUP(BZ1,Dates!$C$5:$I$120,4,FALSE)</f>
        <v>43226</v>
      </c>
      <c r="CA3" s="13">
        <f>VLOOKUP(CA1,Dates!$C$5:$I$120,4,FALSE)</f>
        <v>43226</v>
      </c>
      <c r="CB3" s="13">
        <f>VLOOKUP(CB1,Dates!$C$5:$I$120,4,FALSE)</f>
        <v>43234</v>
      </c>
      <c r="CC3" s="13">
        <f>VLOOKUP(CC1,Dates!$C$5:$I$120,4,FALSE)</f>
        <v>43235</v>
      </c>
      <c r="CD3" s="13">
        <f>VLOOKUP(CD1,Dates!$C$5:$I$120,4,FALSE)</f>
        <v>43242</v>
      </c>
      <c r="CE3" s="13">
        <f>VLOOKUP(CE1,Dates!$C$5:$I$120,4,FALSE)</f>
        <v>43243</v>
      </c>
      <c r="CF3" s="13">
        <f>VLOOKUP(CF1,Dates!$C$5:$I$120,4,FALSE)</f>
        <v>43244</v>
      </c>
      <c r="CG3" s="13">
        <f>VLOOKUP(CG1,Dates!$C$5:$I$120,4,FALSE)</f>
        <v>43245</v>
      </c>
      <c r="CH3" s="13">
        <f>VLOOKUP(CH1,Dates!$C$5:$I$120,4,FALSE)</f>
        <v>43249</v>
      </c>
      <c r="CI3" s="13">
        <f>VLOOKUP(CI1,Dates!$C$5:$I$120,4,FALSE)</f>
        <v>43253</v>
      </c>
      <c r="CJ3" s="13">
        <f>VLOOKUP(CJ1,Dates!$C$5:$I$120,4,FALSE)</f>
        <v>43253</v>
      </c>
      <c r="CK3" s="13">
        <f>VLOOKUP(CK1,Dates!$C$5:$I$120,4,FALSE)</f>
        <v>43256</v>
      </c>
      <c r="CL3" s="13">
        <f>VLOOKUP(CL1,Dates!$C$5:$I$120,4,FALSE)</f>
        <v>43263</v>
      </c>
      <c r="CM3" s="13">
        <f>VLOOKUP(CM1,Dates!$C$5:$I$120,4,FALSE)</f>
        <v>43270</v>
      </c>
      <c r="CN3" s="13">
        <f>VLOOKUP(CN1,Dates!$C$5:$I$120,4,FALSE)</f>
        <v>43275</v>
      </c>
      <c r="CO3" s="13">
        <f>VLOOKUP(CO1,Dates!$C$5:$I$120,4,FALSE)</f>
        <v>43277</v>
      </c>
      <c r="CP3" s="13">
        <f>VLOOKUP(CP1,Dates!$C$5:$I$120,4,FALSE)</f>
        <v>43281</v>
      </c>
      <c r="CQ3" s="13">
        <f>VLOOKUP(CQ1,Dates!$C$5:$I$120,4,FALSE)</f>
        <v>43284</v>
      </c>
      <c r="CR3" s="13">
        <f>VLOOKUP(CR1,Dates!$C$5:$I$120,4,FALSE)</f>
        <v>43286</v>
      </c>
      <c r="CS3" s="13">
        <f>VLOOKUP(CS1,Dates!$C$5:$I$120,4,FALSE)</f>
        <v>43287</v>
      </c>
      <c r="CT3" s="13">
        <f>VLOOKUP(CT1,Dates!$C$5:$I$120,4,FALSE)</f>
        <v>0</v>
      </c>
      <c r="CU3" s="13">
        <f>VLOOKUP(CU1,Dates!$C$5:$I$120,4,FALSE)</f>
        <v>0</v>
      </c>
      <c r="CV3" s="13">
        <f>VLOOKUP(CV1,Dates!$C$5:$I$120,4,FALSE)</f>
        <v>0</v>
      </c>
      <c r="CW3" s="13">
        <f>VLOOKUP(CW1,Dates!$C$5:$I$120,4,FALSE)</f>
        <v>0</v>
      </c>
      <c r="CX3" s="13">
        <f>VLOOKUP(CX1,Dates!$C$5:$I$120,4,FALSE)</f>
        <v>0</v>
      </c>
      <c r="CY3" s="13">
        <f>VLOOKUP(CY1,Dates!$C$5:$I$120,4,FALSE)</f>
        <v>0</v>
      </c>
      <c r="CZ3" s="13">
        <f>VLOOKUP(CZ1,Dates!$C$5:$I$120,4,FALSE)</f>
        <v>0</v>
      </c>
      <c r="DA3" s="13">
        <f>VLOOKUP(DA1,Dates!$C$5:$I$120,4,FALSE)</f>
        <v>0</v>
      </c>
      <c r="DB3" s="13">
        <f>VLOOKUP(DB1,Dates!$C$5:$I$120,4,FALSE)</f>
        <v>0</v>
      </c>
      <c r="DC3" s="13">
        <f>VLOOKUP(DC1,Dates!$C$5:$I$120,4,FALSE)</f>
        <v>0</v>
      </c>
      <c r="DD3" s="13">
        <f>VLOOKUP(DD1,Dates!$C$5:$I$120,4,FALSE)</f>
        <v>0</v>
      </c>
      <c r="DE3" s="13">
        <f>VLOOKUP(DE1,Dates!$C$5:$I$120,4,FALSE)</f>
        <v>0</v>
      </c>
      <c r="DF3" s="13">
        <f>VLOOKUP(DF1,Dates!$C$5:$I$120,4,FALSE)</f>
        <v>0</v>
      </c>
      <c r="DG3" s="13">
        <f>VLOOKUP(DG1,Dates!$C$5:$I$120,4,FALSE)</f>
        <v>0</v>
      </c>
      <c r="DH3" s="13">
        <f>VLOOKUP(DH1,Dates!$C$5:$I$120,4,FALSE)</f>
        <v>0</v>
      </c>
      <c r="DI3" s="13">
        <f>VLOOKUP(DI1,Dates!$C$5:$I$120,4,FALSE)</f>
        <v>0</v>
      </c>
      <c r="DJ3" s="13">
        <f>VLOOKUP(DJ1,Dates!$C$5:$I$120,4,FALSE)</f>
        <v>0</v>
      </c>
      <c r="DK3" s="13">
        <f>VLOOKUP(DK1,Dates!$C$5:$I$120,4,FALSE)</f>
        <v>0</v>
      </c>
      <c r="DL3" s="13">
        <f>VLOOKUP(DL1,Dates!$C$5:$I$120,4,FALSE)</f>
        <v>0</v>
      </c>
      <c r="DM3" s="13">
        <f>VLOOKUP(DM1,Dates!$C$5:$I$120,4,FALSE)</f>
        <v>0</v>
      </c>
      <c r="DN3" s="13">
        <f>VLOOKUP(DN1,Dates!$C$5:$I$120,4,FALSE)</f>
        <v>0</v>
      </c>
      <c r="DO3" s="13">
        <f>VLOOKUP(DO1,Dates!$C$5:$I$120,4,FALSE)</f>
        <v>0</v>
      </c>
      <c r="DP3" s="13">
        <f>VLOOKUP(DP1,Dates!$C$5:$I$120,4,FALSE)</f>
        <v>0</v>
      </c>
      <c r="DQ3" s="13">
        <f>VLOOKUP(DQ1,Dates!$C$5:$I$120,4,FALSE)</f>
        <v>0</v>
      </c>
      <c r="DR3" s="13">
        <f>VLOOKUP(DR1,Dates!$C$5:$I$120,4,FALSE)</f>
        <v>0</v>
      </c>
      <c r="DS3" s="13">
        <f>VLOOKUP(DS1,Dates!$C$5:$I$120,4,FALSE)</f>
        <v>0</v>
      </c>
      <c r="DT3" s="13">
        <f>VLOOKUP(DT1,Dates!$C$5:$I$120,4,FALSE)</f>
        <v>0</v>
      </c>
      <c r="DU3" s="13">
        <f>VLOOKUP(DU1,Dates!$C$5:$I$120,4,FALSE)</f>
        <v>0</v>
      </c>
      <c r="DV3" s="13">
        <f>VLOOKUP(DV1,Dates!$C$5:$I$120,4,FALSE)</f>
        <v>0</v>
      </c>
      <c r="DX3" s="685"/>
      <c r="DY3" s="685"/>
      <c r="DZ3" s="689"/>
      <c r="EA3" s="689"/>
      <c r="EB3" s="689"/>
    </row>
    <row r="4" spans="1:132" ht="15.6" customHeight="1">
      <c r="A4" s="11"/>
      <c r="B4" s="287">
        <f>IF(C6&lt;&gt;0,HLOOKUP(C6,$P$1:$DV$3,3,FALSE),)</f>
        <v>43253</v>
      </c>
      <c r="C4" s="327" t="s">
        <v>214</v>
      </c>
      <c r="D4" s="82"/>
      <c r="E4" s="45"/>
      <c r="F4" s="64"/>
      <c r="G4" s="51"/>
      <c r="H4" s="51"/>
      <c r="I4" s="51"/>
      <c r="J4" s="51"/>
      <c r="K4" s="49"/>
      <c r="L4" s="49"/>
      <c r="M4" s="49"/>
      <c r="N4" s="20"/>
      <c r="O4" s="155">
        <v>4</v>
      </c>
      <c r="P4" s="38" t="str">
        <f>VLOOKUP(P1,Dates!$C$5:$I$120,6,FALSE)</f>
        <v>TM</v>
      </c>
      <c r="Q4" s="38" t="str">
        <f>VLOOKUP(Q1,Dates!$C$5:$I$120,6,FALSE)</f>
        <v>TM</v>
      </c>
      <c r="R4" s="38" t="str">
        <f>VLOOKUP(R1,Dates!$C$5:$I$120,6,FALSE)</f>
        <v>AR</v>
      </c>
      <c r="S4" s="38" t="str">
        <f>VLOOKUP(S1,Dates!$C$5:$I$120,6,FALSE)</f>
        <v>AS</v>
      </c>
      <c r="T4" s="38" t="str">
        <f>VLOOKUP(T1,Dates!$C$5:$I$120,6,FALSE)</f>
        <v>AR</v>
      </c>
      <c r="U4" s="38" t="str">
        <f>VLOOKUP(U1,Dates!$C$5:$I$120,6,FALSE)</f>
        <v>AS</v>
      </c>
      <c r="V4" s="38" t="str">
        <f>VLOOKUP(V1,Dates!$C$5:$I$120,6,FALSE)</f>
        <v>TM</v>
      </c>
      <c r="W4" s="38" t="str">
        <f>VLOOKUP(W1,Dates!$C$5:$I$120,6,FALSE)</f>
        <v>TM</v>
      </c>
      <c r="X4" s="38" t="str">
        <f>VLOOKUP(X1,Dates!$C$5:$I$120,6,FALSE)</f>
        <v>TM</v>
      </c>
      <c r="Y4" s="38" t="str">
        <f>VLOOKUP(Y1,Dates!$C$5:$I$120,6,FALSE)</f>
        <v>AR</v>
      </c>
      <c r="Z4" s="38" t="str">
        <f>VLOOKUP(Z1,Dates!$C$5:$I$120,6,FALSE)</f>
        <v>AS</v>
      </c>
      <c r="AA4" s="38" t="str">
        <f>VLOOKUP(AA1,Dates!$C$5:$I$120,6,FALSE)</f>
        <v>AR</v>
      </c>
      <c r="AB4" s="38" t="str">
        <f>VLOOKUP(AB1,Dates!$C$5:$I$120,6,FALSE)</f>
        <v>AS</v>
      </c>
      <c r="AC4" s="38" t="str">
        <f>VLOOKUP(AC1,Dates!$C$5:$I$120,6,FALSE)</f>
        <v>AR</v>
      </c>
      <c r="AD4" s="38" t="str">
        <f>VLOOKUP(AD1,Dates!$C$5:$I$120,6,FALSE)</f>
        <v>AS</v>
      </c>
      <c r="AE4" s="38" t="str">
        <f>VLOOKUP(AE1,Dates!$C$5:$I$120,6,FALSE)</f>
        <v>Nul</v>
      </c>
      <c r="AF4" s="38" t="str">
        <f>VLOOKUP(AF1,Dates!$C$5:$I$120,6,FALSE)</f>
        <v>TM</v>
      </c>
      <c r="AG4" s="38" t="str">
        <f>VLOOKUP(AG1,Dates!$C$5:$I$120,6,FALSE)</f>
        <v>TM</v>
      </c>
      <c r="AH4" s="38" t="str">
        <f>VLOOKUP(AH1,Dates!$C$5:$I$120,6,FALSE)</f>
        <v>TH</v>
      </c>
      <c r="AI4" s="38" t="str">
        <f>VLOOKUP(AI1,Dates!$C$5:$I$120,6,FALSE)</f>
        <v>AR</v>
      </c>
      <c r="AJ4" s="38" t="str">
        <f>VLOOKUP(AJ1,Dates!$C$5:$I$120,6,FALSE)</f>
        <v>AS</v>
      </c>
      <c r="AK4" s="38" t="str">
        <f>VLOOKUP(AK1,Dates!$C$5:$I$120,6,FALSE)</f>
        <v>TH</v>
      </c>
      <c r="AL4" s="38" t="str">
        <f>VLOOKUP(AL1,Dates!$C$5:$I$120,6,FALSE)</f>
        <v>TM</v>
      </c>
      <c r="AM4" s="38" t="str">
        <f>VLOOKUP(AM1,Dates!$C$5:$I$120,6,FALSE)</f>
        <v>TM</v>
      </c>
      <c r="AN4" s="38" t="str">
        <f>VLOOKUP(AN1,Dates!$C$5:$I$120,6,FALSE)</f>
        <v>TM</v>
      </c>
      <c r="AO4" s="38" t="str">
        <f>VLOOKUP(AO1,Dates!$C$5:$I$120,6,FALSE)</f>
        <v>AR</v>
      </c>
      <c r="AP4" s="38" t="str">
        <f>VLOOKUP(AP1,Dates!$C$5:$I$120,6,FALSE)</f>
        <v>AS</v>
      </c>
      <c r="AQ4" s="38" t="str">
        <f>VLOOKUP(AQ1,Dates!$C$5:$I$120,6,FALSE)</f>
        <v>TM</v>
      </c>
      <c r="AR4" s="38" t="str">
        <f>VLOOKUP(AR1,Dates!$C$5:$I$120,6,FALSE)</f>
        <v>TM</v>
      </c>
      <c r="AS4" s="38" t="str">
        <f>VLOOKUP(AS1,Dates!$C$5:$I$120,6,FALSE)</f>
        <v>TM</v>
      </c>
      <c r="AT4" s="38" t="str">
        <f>VLOOKUP(AT1,Dates!$C$5:$I$120,6,FALSE)</f>
        <v>TM</v>
      </c>
      <c r="AU4" s="38" t="str">
        <f>VLOOKUP(AU1,Dates!$C$5:$I$120,6,FALSE)</f>
        <v>AR</v>
      </c>
      <c r="AV4" s="38" t="str">
        <f>VLOOKUP(AV1,Dates!$C$5:$I$120,6,FALSE)</f>
        <v>AS</v>
      </c>
      <c r="AW4" s="38" t="str">
        <f>VLOOKUP(AW1,Dates!$C$5:$I$120,6,FALSE)</f>
        <v>S</v>
      </c>
      <c r="AX4" s="38" t="str">
        <f>VLOOKUP(AX1,Dates!$C$5:$I$120,6,FALSE)</f>
        <v>TM</v>
      </c>
      <c r="AY4" s="38" t="str">
        <f>VLOOKUP(AY1,Dates!$C$5:$I$120,6,FALSE)</f>
        <v>S</v>
      </c>
      <c r="AZ4" s="38" t="str">
        <f>VLOOKUP(AZ1,Dates!$C$5:$I$120,6,FALSE)</f>
        <v>TM</v>
      </c>
      <c r="BA4" s="38" t="str">
        <f>VLOOKUP(BA1,Dates!$C$5:$I$120,6,FALSE)</f>
        <v>C</v>
      </c>
      <c r="BB4" s="38" t="str">
        <f>VLOOKUP(BB1,Dates!$C$5:$I$120,6,FALSE)</f>
        <v>AR</v>
      </c>
      <c r="BC4" s="38" t="str">
        <f>VLOOKUP(BC1,Dates!$C$5:$I$120,6,FALSE)</f>
        <v>AS</v>
      </c>
      <c r="BD4" s="38" t="str">
        <f>VLOOKUP(BD1,Dates!$C$5:$I$120,6,FALSE)</f>
        <v>AR</v>
      </c>
      <c r="BE4" s="38" t="str">
        <f>VLOOKUP(BE1,Dates!$C$5:$I$120,6,FALSE)</f>
        <v>AS</v>
      </c>
      <c r="BF4" s="38" t="str">
        <f>VLOOKUP(BF1,Dates!$C$5:$I$120,6,FALSE)</f>
        <v>TM</v>
      </c>
      <c r="BG4" s="38" t="str">
        <f>VLOOKUP(BG1,Dates!$C$5:$I$120,6,FALSE)</f>
        <v>TM</v>
      </c>
      <c r="BH4" s="38" t="str">
        <f>VLOOKUP(BH1,Dates!$C$5:$I$120,6,FALSE)</f>
        <v>TM</v>
      </c>
      <c r="BI4" s="38" t="str">
        <f>VLOOKUP(BI1,Dates!$C$5:$I$120,6,FALSE)</f>
        <v>TM</v>
      </c>
      <c r="BJ4" s="38" t="str">
        <f>VLOOKUP(BJ1,Dates!$C$5:$I$120,6,FALSE)</f>
        <v>S</v>
      </c>
      <c r="BK4" s="38" t="str">
        <f>VLOOKUP(BK1,Dates!$C$5:$I$120,6,FALSE)</f>
        <v>AR</v>
      </c>
      <c r="BL4" s="38" t="str">
        <f>VLOOKUP(BL1,Dates!$C$5:$I$120,6,FALSE)</f>
        <v>AS</v>
      </c>
      <c r="BM4" s="38" t="str">
        <f>VLOOKUP(BM1,Dates!$C$5:$I$120,6,FALSE)</f>
        <v>TM</v>
      </c>
      <c r="BN4" s="38" t="str">
        <f>VLOOKUP(BN1,Dates!$C$5:$I$120,6,FALSE)</f>
        <v>AR</v>
      </c>
      <c r="BO4" s="38" t="str">
        <f>VLOOKUP(BO1,Dates!$C$5:$I$120,6,FALSE)</f>
        <v>AS</v>
      </c>
      <c r="BP4" s="38" t="str">
        <f>VLOOKUP(BP1,Dates!$C$5:$I$120,6,FALSE)</f>
        <v>S</v>
      </c>
      <c r="BQ4" s="38" t="str">
        <f>VLOOKUP(BQ1,Dates!$C$5:$I$120,6,FALSE)</f>
        <v>S</v>
      </c>
      <c r="BR4" s="38" t="str">
        <f>VLOOKUP(BR1,Dates!$C$5:$I$120,6,FALSE)</f>
        <v>TM</v>
      </c>
      <c r="BS4" s="38" t="str">
        <f>VLOOKUP(BS1,Dates!$C$5:$I$120,6,FALSE)</f>
        <v>TM</v>
      </c>
      <c r="BT4" s="38" t="str">
        <f>VLOOKUP(BT1,Dates!$C$5:$I$120,6,FALSE)</f>
        <v>TM</v>
      </c>
      <c r="BU4" s="38" t="str">
        <f>VLOOKUP(BU1,Dates!$C$5:$I$120,6,FALSE)</f>
        <v>AR</v>
      </c>
      <c r="BV4" s="38" t="str">
        <f>VLOOKUP(BV1,Dates!$C$5:$I$120,6,FALSE)</f>
        <v>AS</v>
      </c>
      <c r="BW4" s="38" t="str">
        <f>VLOOKUP(BW1,Dates!$C$5:$I$120,6,FALSE)</f>
        <v>S</v>
      </c>
      <c r="BX4" s="38" t="str">
        <f>VLOOKUP(BX1,Dates!$C$5:$I$120,6,FALSE)</f>
        <v>S</v>
      </c>
      <c r="BY4" s="38" t="str">
        <f>VLOOKUP(BY1,Dates!$C$5:$I$120,6,FALSE)</f>
        <v>TM</v>
      </c>
      <c r="BZ4" s="38" t="str">
        <f>VLOOKUP(BZ1,Dates!$C$5:$I$120,6,FALSE)</f>
        <v>TM</v>
      </c>
      <c r="CA4" s="38" t="str">
        <f>VLOOKUP(CA1,Dates!$C$5:$I$120,6,FALSE)</f>
        <v>TM</v>
      </c>
      <c r="CB4" s="38" t="str">
        <f>VLOOKUP(CB1,Dates!$C$5:$I$120,6,FALSE)</f>
        <v>AR</v>
      </c>
      <c r="CC4" s="38" t="str">
        <f>VLOOKUP(CC1,Dates!$C$5:$I$120,6,FALSE)</f>
        <v>AS</v>
      </c>
      <c r="CD4" s="38" t="str">
        <f>VLOOKUP(CD1,Dates!$C$5:$I$120,6,FALSE)</f>
        <v>TM</v>
      </c>
      <c r="CE4" s="38" t="str">
        <f>VLOOKUP(CE1,Dates!$C$5:$I$120,6,FALSE)</f>
        <v>TM</v>
      </c>
      <c r="CF4" s="38" t="str">
        <f>VLOOKUP(CF1,Dates!$C$5:$I$120,6,FALSE)</f>
        <v>TM</v>
      </c>
      <c r="CG4" s="38" t="str">
        <f>VLOOKUP(CG1,Dates!$C$5:$I$120,6,FALSE)</f>
        <v>TM</v>
      </c>
      <c r="CH4" s="38" t="str">
        <f>VLOOKUP(CH1,Dates!$C$5:$I$120,6,FALSE)</f>
        <v>MSTG</v>
      </c>
      <c r="CI4" s="38" t="str">
        <f>VLOOKUP(CI1,Dates!$C$5:$I$120,6,FALSE)</f>
        <v>TH</v>
      </c>
      <c r="CJ4" s="38" t="str">
        <f>VLOOKUP(CJ1,Dates!$C$5:$I$120,6,FALSE)</f>
        <v>TM</v>
      </c>
      <c r="CK4" s="38" t="str">
        <f>VLOOKUP(CK1,Dates!$C$5:$I$120,6,FALSE)</f>
        <v>TM</v>
      </c>
      <c r="CL4" s="38" t="str">
        <f>VLOOKUP(CL1,Dates!$C$5:$I$120,6,FALSE)</f>
        <v>MSTG</v>
      </c>
      <c r="CM4" s="38" t="str">
        <f>VLOOKUP(CM1,Dates!$C$5:$I$120,6,FALSE)</f>
        <v>MSTG</v>
      </c>
      <c r="CN4" s="38" t="str">
        <f>VLOOKUP(CN1,Dates!$C$5:$I$120,6,FALSE)</f>
        <v>TM</v>
      </c>
      <c r="CO4" s="38" t="str">
        <f>VLOOKUP(CO1,Dates!$C$5:$I$120,6,FALSE)</f>
        <v>TM</v>
      </c>
      <c r="CP4" s="38" t="str">
        <f>VLOOKUP(CP1,Dates!$C$5:$I$120,6,FALSE)</f>
        <v>TM</v>
      </c>
      <c r="CQ4" s="38" t="str">
        <f>VLOOKUP(CQ1,Dates!$C$5:$I$120,6,FALSE)</f>
        <v>JM</v>
      </c>
      <c r="CR4" s="38" t="str">
        <f>VLOOKUP(CR1,Dates!$C$5:$I$120,6,FALSE)</f>
        <v>JM</v>
      </c>
      <c r="CS4" s="38" t="str">
        <f>VLOOKUP(CS1,Dates!$C$5:$I$120,6,FALSE)</f>
        <v>JM</v>
      </c>
      <c r="CT4" s="38">
        <f>VLOOKUP(CT1,Dates!$C$5:$I$120,6,FALSE)</f>
        <v>0</v>
      </c>
      <c r="CU4" s="38">
        <f>VLOOKUP(CU1,Dates!$C$5:$I$120,6,FALSE)</f>
        <v>0</v>
      </c>
      <c r="CV4" s="38">
        <f>VLOOKUP(CV1,Dates!$C$5:$I$120,6,FALSE)</f>
        <v>0</v>
      </c>
      <c r="CW4" s="38">
        <f>VLOOKUP(CW1,Dates!$C$5:$I$120,6,FALSE)</f>
        <v>0</v>
      </c>
      <c r="CX4" s="38">
        <f>VLOOKUP(CX1,Dates!$C$5:$I$120,6,FALSE)</f>
        <v>0</v>
      </c>
      <c r="CY4" s="38">
        <f>VLOOKUP(CY1,Dates!$C$5:$I$120,6,FALSE)</f>
        <v>0</v>
      </c>
      <c r="CZ4" s="38">
        <f>VLOOKUP(CZ1,Dates!$C$5:$I$120,6,FALSE)</f>
        <v>0</v>
      </c>
      <c r="DA4" s="38">
        <f>VLOOKUP(DA1,Dates!$C$5:$I$120,6,FALSE)</f>
        <v>0</v>
      </c>
      <c r="DB4" s="38">
        <f>VLOOKUP(DB1,Dates!$C$5:$I$120,6,FALSE)</f>
        <v>0</v>
      </c>
      <c r="DC4" s="38">
        <f>VLOOKUP(DC1,Dates!$C$5:$I$120,6,FALSE)</f>
        <v>0</v>
      </c>
      <c r="DD4" s="38">
        <f>VLOOKUP(DD1,Dates!$C$5:$I$120,6,FALSE)</f>
        <v>0</v>
      </c>
      <c r="DE4" s="38">
        <f>VLOOKUP(DE1,Dates!$C$5:$I$120,6,FALSE)</f>
        <v>0</v>
      </c>
      <c r="DF4" s="38">
        <f>VLOOKUP(DF1,Dates!$C$5:$I$120,6,FALSE)</f>
        <v>0</v>
      </c>
      <c r="DG4" s="38">
        <f>VLOOKUP(DG1,Dates!$C$5:$I$120,6,FALSE)</f>
        <v>0</v>
      </c>
      <c r="DH4" s="38">
        <f>VLOOKUP(DH1,Dates!$C$5:$I$120,6,FALSE)</f>
        <v>0</v>
      </c>
      <c r="DI4" s="38">
        <f>VLOOKUP(DI1,Dates!$C$5:$I$120,6,FALSE)</f>
        <v>0</v>
      </c>
      <c r="DJ4" s="38">
        <f>VLOOKUP(DJ1,Dates!$C$5:$I$120,6,FALSE)</f>
        <v>0</v>
      </c>
      <c r="DK4" s="38">
        <f>VLOOKUP(DK1,Dates!$C$5:$I$120,6,FALSE)</f>
        <v>0</v>
      </c>
      <c r="DL4" s="38">
        <f>VLOOKUP(DL1,Dates!$C$5:$I$120,6,FALSE)</f>
        <v>0</v>
      </c>
      <c r="DM4" s="38">
        <f>VLOOKUP(DM1,Dates!$C$5:$I$120,6,FALSE)</f>
        <v>0</v>
      </c>
      <c r="DN4" s="38">
        <f>VLOOKUP(DN1,Dates!$C$5:$I$120,6,FALSE)</f>
        <v>0</v>
      </c>
      <c r="DO4" s="38">
        <f>VLOOKUP(DO1,Dates!$C$5:$I$120,6,FALSE)</f>
        <v>0</v>
      </c>
      <c r="DP4" s="38">
        <f>VLOOKUP(DP1,Dates!$C$5:$I$120,6,FALSE)</f>
        <v>0</v>
      </c>
      <c r="DQ4" s="38">
        <f>VLOOKUP(DQ1,Dates!$C$5:$I$120,6,FALSE)</f>
        <v>0</v>
      </c>
      <c r="DR4" s="38">
        <f>VLOOKUP(DR1,Dates!$C$5:$I$120,6,FALSE)</f>
        <v>0</v>
      </c>
      <c r="DS4" s="38">
        <f>VLOOKUP(DS1,Dates!$C$5:$I$120,6,FALSE)</f>
        <v>0</v>
      </c>
      <c r="DT4" s="38">
        <f>VLOOKUP(DT1,Dates!$C$5:$I$120,6,FALSE)</f>
        <v>0</v>
      </c>
      <c r="DU4" s="38">
        <f>VLOOKUP(DU1,Dates!$C$5:$I$120,6,FALSE)</f>
        <v>0</v>
      </c>
      <c r="DV4" s="38">
        <f>VLOOKUP(DV1,Dates!$C$5:$I$120,6,FALSE)</f>
        <v>0</v>
      </c>
      <c r="DX4" s="686" t="s">
        <v>345</v>
      </c>
      <c r="DY4" s="688"/>
      <c r="DZ4" s="690"/>
      <c r="EA4" s="689"/>
      <c r="EB4" s="689"/>
    </row>
    <row r="5" spans="1:132" s="25" customFormat="1" ht="15.6" customHeight="1">
      <c r="A5" s="11"/>
      <c r="B5" s="288" t="str">
        <f>IF(C6&lt;&gt;0,IF(HLOOKUP(C6,$P$1:$DV$4,4,FALSE)="TM","Tutti Mixte",IF(HLOOKUP(C6,$P$1:$DV$4,4,FALSE)="AS","Atelier Saintes",IF(HLOOKUP(C6,$P$1:$DV$4,4,FALSE)="AR","Atelier La Rochelle",IF(HLOOKUP(C6,$P$1:$DV$4,4,FALSE)="TH","Tutti Hommes",IF(HLOOKUP(C6,$P$1:$DV$4,4,FALSE)="TF","Tutti Femmes",IF(HLOOKUP(C6,$P$1:$DV$4,4,FALSE)="Nul","Séance Annulée")))))),)</f>
        <v>Tutti Hommes</v>
      </c>
      <c r="C5" s="328" t="s">
        <v>260</v>
      </c>
      <c r="D5" s="50"/>
      <c r="E5" s="50"/>
      <c r="F5" s="50"/>
      <c r="G5" s="294"/>
      <c r="H5" s="50"/>
      <c r="I5" s="50"/>
      <c r="J5" s="50"/>
      <c r="K5" s="82"/>
      <c r="L5" s="82"/>
      <c r="M5" s="82"/>
      <c r="N5" s="82" t="s">
        <v>312</v>
      </c>
      <c r="O5" s="154">
        <v>5</v>
      </c>
      <c r="P5" s="38">
        <f>VLOOKUP(P1,Dates!$C$5:$I$120,7,FALSE)</f>
        <v>0</v>
      </c>
      <c r="Q5" s="38">
        <f>VLOOKUP(Q1,Dates!$C$5:$I$120,7,FALSE)</f>
        <v>0</v>
      </c>
      <c r="R5" s="38">
        <f>VLOOKUP(R1,Dates!$C$5:$I$120,7,FALSE)</f>
        <v>0</v>
      </c>
      <c r="S5" s="38">
        <f>VLOOKUP(S1,Dates!$C$5:$I$120,7,FALSE)</f>
        <v>0</v>
      </c>
      <c r="T5" s="38">
        <f>VLOOKUP(T1,Dates!$C$5:$I$120,7,FALSE)</f>
        <v>0</v>
      </c>
      <c r="U5" s="38">
        <f>VLOOKUP(U1,Dates!$C$5:$I$120,7,FALSE)</f>
        <v>0</v>
      </c>
      <c r="V5" s="38">
        <f>VLOOKUP(V1,Dates!$C$5:$I$120,7,FALSE)</f>
        <v>0</v>
      </c>
      <c r="W5" s="38">
        <f>VLOOKUP(W1,Dates!$C$5:$I$120,7,FALSE)</f>
        <v>0</v>
      </c>
      <c r="X5" s="38">
        <f>VLOOKUP(X1,Dates!$C$5:$I$120,7,FALSE)</f>
        <v>0</v>
      </c>
      <c r="Y5" s="38">
        <f>VLOOKUP(Y1,Dates!$C$5:$I$120,7,FALSE)</f>
        <v>0</v>
      </c>
      <c r="Z5" s="38">
        <f>VLOOKUP(Z1,Dates!$C$5:$I$120,7,FALSE)</f>
        <v>0</v>
      </c>
      <c r="AA5" s="38">
        <f>VLOOKUP(AA1,Dates!$C$5:$I$120,7,FALSE)</f>
        <v>0</v>
      </c>
      <c r="AB5" s="38">
        <f>VLOOKUP(AB1,Dates!$C$5:$I$120,7,FALSE)</f>
        <v>0</v>
      </c>
      <c r="AC5" s="38">
        <f>VLOOKUP(AC1,Dates!$C$5:$I$120,7,FALSE)</f>
        <v>0</v>
      </c>
      <c r="AD5" s="38">
        <f>VLOOKUP(AD1,Dates!$C$5:$I$120,7,FALSE)</f>
        <v>0</v>
      </c>
      <c r="AE5" s="38">
        <f>VLOOKUP(AE1,Dates!$C$5:$I$120,7,FALSE)</f>
        <v>0</v>
      </c>
      <c r="AF5" s="38" t="str">
        <f>VLOOKUP(AF1,Dates!$C$5:$I$120,7,FALSE)</f>
        <v>P</v>
      </c>
      <c r="AG5" s="38" t="str">
        <f>VLOOKUP(AG1,Dates!$C$5:$I$120,7,FALSE)</f>
        <v>P</v>
      </c>
      <c r="AH5" s="38">
        <f>VLOOKUP(AH1,Dates!$C$5:$I$120,7,FALSE)</f>
        <v>0</v>
      </c>
      <c r="AI5" s="38">
        <f>VLOOKUP(AI1,Dates!$C$5:$I$120,7,FALSE)</f>
        <v>0</v>
      </c>
      <c r="AJ5" s="38">
        <f>VLOOKUP(AJ1,Dates!$C$5:$I$120,7,FALSE)</f>
        <v>0</v>
      </c>
      <c r="AK5" s="38">
        <f>VLOOKUP(AK1,Dates!$C$5:$I$120,7,FALSE)</f>
        <v>0</v>
      </c>
      <c r="AL5" s="38" t="str">
        <f>VLOOKUP(AL1,Dates!$C$5:$I$120,7,FALSE)</f>
        <v>P</v>
      </c>
      <c r="AM5" s="38" t="str">
        <f>VLOOKUP(AM1,Dates!$C$5:$I$120,7,FALSE)</f>
        <v>P</v>
      </c>
      <c r="AN5" s="38" t="str">
        <f>VLOOKUP(AN1,Dates!$C$5:$I$120,7,FALSE)</f>
        <v>P</v>
      </c>
      <c r="AO5" s="38">
        <f>VLOOKUP(AO1,Dates!$C$5:$I$120,7,FALSE)</f>
        <v>0</v>
      </c>
      <c r="AP5" s="38">
        <f>VLOOKUP(AP1,Dates!$C$5:$I$120,7,FALSE)</f>
        <v>0</v>
      </c>
      <c r="AQ5" s="38">
        <f>VLOOKUP(AQ1,Dates!$C$5:$I$120,7,FALSE)</f>
        <v>0</v>
      </c>
      <c r="AR5" s="38">
        <f>VLOOKUP(AR1,Dates!$C$5:$I$120,7,FALSE)</f>
        <v>0</v>
      </c>
      <c r="AS5" s="38">
        <f>VLOOKUP(AS1,Dates!$C$5:$I$120,7,FALSE)</f>
        <v>0</v>
      </c>
      <c r="AT5" s="38">
        <f>VLOOKUP(AT1,Dates!$C$5:$I$120,7,FALSE)</f>
        <v>0</v>
      </c>
      <c r="AU5" s="38">
        <f>VLOOKUP(AU1,Dates!$C$5:$I$120,7,FALSE)</f>
        <v>0</v>
      </c>
      <c r="AV5" s="38">
        <f>VLOOKUP(AV1,Dates!$C$5:$I$120,7,FALSE)</f>
        <v>0</v>
      </c>
      <c r="AW5" s="38">
        <f>VLOOKUP(AW1,Dates!$C$5:$I$120,7,FALSE)</f>
        <v>0</v>
      </c>
      <c r="AX5" s="38" t="str">
        <f>VLOOKUP(AX1,Dates!$C$5:$I$120,7,FALSE)</f>
        <v>P</v>
      </c>
      <c r="AY5" s="38" t="str">
        <f>VLOOKUP(AY1,Dates!$C$5:$I$120,7,FALSE)</f>
        <v>P</v>
      </c>
      <c r="AZ5" s="38" t="str">
        <f>VLOOKUP(AZ1,Dates!$C$5:$I$120,7,FALSE)</f>
        <v>P</v>
      </c>
      <c r="BA5" s="38" t="str">
        <f>VLOOKUP(BA1,Dates!$C$5:$I$120,7,FALSE)</f>
        <v>P</v>
      </c>
      <c r="BB5" s="38">
        <f>VLOOKUP(BB1,Dates!$C$5:$I$120,7,FALSE)</f>
        <v>0</v>
      </c>
      <c r="BC5" s="38">
        <f>VLOOKUP(BC1,Dates!$C$5:$I$120,7,FALSE)</f>
        <v>0</v>
      </c>
      <c r="BD5" s="38">
        <f>VLOOKUP(BD1,Dates!$C$5:$I$120,7,FALSE)</f>
        <v>0</v>
      </c>
      <c r="BE5" s="38">
        <f>VLOOKUP(BE1,Dates!$C$5:$I$120,7,FALSE)</f>
        <v>0</v>
      </c>
      <c r="BF5" s="38" t="str">
        <f>VLOOKUP(BF1,Dates!$C$5:$I$120,7,FALSE)</f>
        <v>p</v>
      </c>
      <c r="BG5" s="38" t="str">
        <f>VLOOKUP(BG1,Dates!$C$5:$I$120,7,FALSE)</f>
        <v>P</v>
      </c>
      <c r="BH5" s="38" t="str">
        <f>VLOOKUP(BH1,Dates!$C$5:$I$120,7,FALSE)</f>
        <v>P</v>
      </c>
      <c r="BI5" s="38" t="str">
        <f>VLOOKUP(BI1,Dates!$C$5:$I$120,7,FALSE)</f>
        <v>P</v>
      </c>
      <c r="BJ5" s="38">
        <f>VLOOKUP(BJ1,Dates!$C$5:$I$120,7,FALSE)</f>
        <v>0</v>
      </c>
      <c r="BK5" s="38">
        <f>VLOOKUP(BK1,Dates!$C$5:$I$120,7,FALSE)</f>
        <v>0</v>
      </c>
      <c r="BL5" s="38">
        <f>VLOOKUP(BL1,Dates!$C$5:$I$120,7,FALSE)</f>
        <v>0</v>
      </c>
      <c r="BM5" s="38">
        <f>VLOOKUP(BM1,Dates!$C$5:$I$120,7,FALSE)</f>
        <v>0</v>
      </c>
      <c r="BN5" s="38">
        <f>VLOOKUP(BN1,Dates!$C$5:$I$120,7,FALSE)</f>
        <v>0</v>
      </c>
      <c r="BO5" s="38">
        <f>VLOOKUP(BO1,Dates!$C$5:$I$120,7,FALSE)</f>
        <v>0</v>
      </c>
      <c r="BP5" s="38">
        <f>VLOOKUP(BP1,Dates!$C$5:$I$120,7,FALSE)</f>
        <v>0</v>
      </c>
      <c r="BQ5" s="38" t="str">
        <f>VLOOKUP(BQ1,Dates!$C$5:$I$120,7,FALSE)</f>
        <v>P</v>
      </c>
      <c r="BR5" s="38" t="str">
        <f>VLOOKUP(BR1,Dates!$C$5:$I$120,7,FALSE)</f>
        <v>P</v>
      </c>
      <c r="BS5" s="38" t="str">
        <f>VLOOKUP(BS1,Dates!$C$5:$I$120,7,FALSE)</f>
        <v>P</v>
      </c>
      <c r="BT5" s="38" t="str">
        <f>VLOOKUP(BT1,Dates!$C$5:$I$120,7,FALSE)</f>
        <v>P</v>
      </c>
      <c r="BU5" s="38">
        <f>VLOOKUP(BU1,Dates!$C$5:$I$120,7,FALSE)</f>
        <v>0</v>
      </c>
      <c r="BV5" s="38">
        <f>VLOOKUP(BV1,Dates!$C$5:$I$120,7,FALSE)</f>
        <v>0</v>
      </c>
      <c r="BW5" s="38" t="str">
        <f>VLOOKUP(BW1,Dates!$C$5:$I$120,7,FALSE)</f>
        <v>P</v>
      </c>
      <c r="BX5" s="38" t="str">
        <f>VLOOKUP(BX1,Dates!$C$5:$I$120,7,FALSE)</f>
        <v>P</v>
      </c>
      <c r="BY5" s="38" t="str">
        <f>VLOOKUP(BY1,Dates!$C$5:$I$120,7,FALSE)</f>
        <v>P</v>
      </c>
      <c r="BZ5" s="38" t="str">
        <f>VLOOKUP(BZ1,Dates!$C$5:$I$120,7,FALSE)</f>
        <v>P</v>
      </c>
      <c r="CA5" s="38" t="str">
        <f>VLOOKUP(CA1,Dates!$C$5:$I$120,7,FALSE)</f>
        <v>P</v>
      </c>
      <c r="CB5" s="38">
        <f>VLOOKUP(CB1,Dates!$C$5:$I$120,7,FALSE)</f>
        <v>0</v>
      </c>
      <c r="CC5" s="38">
        <f>VLOOKUP(CC1,Dates!$C$5:$I$120,7,FALSE)</f>
        <v>0</v>
      </c>
      <c r="CD5" s="38">
        <f>VLOOKUP(CD1,Dates!$C$5:$I$120,7,FALSE)</f>
        <v>0</v>
      </c>
      <c r="CE5" s="38" t="str">
        <f>VLOOKUP(CE1,Dates!$C$5:$I$120,7,FALSE)</f>
        <v>P</v>
      </c>
      <c r="CF5" s="38" t="str">
        <f>VLOOKUP(CF1,Dates!$C$5:$I$120,7,FALSE)</f>
        <v>P</v>
      </c>
      <c r="CG5" s="38" t="str">
        <f>VLOOKUP(CG1,Dates!$C$5:$I$120,7,FALSE)</f>
        <v>P</v>
      </c>
      <c r="CH5" s="38">
        <f>VLOOKUP(CH1,Dates!$C$5:$I$120,7,FALSE)</f>
        <v>0</v>
      </c>
      <c r="CI5" s="38">
        <f>VLOOKUP(CI1,Dates!$C$5:$I$120,7,FALSE)</f>
        <v>0</v>
      </c>
      <c r="CJ5" s="38">
        <f>VLOOKUP(CJ1,Dates!$C$5:$I$120,7,FALSE)</f>
        <v>0</v>
      </c>
      <c r="CK5" s="38">
        <f>VLOOKUP(CK1,Dates!$C$5:$I$120,7,FALSE)</f>
        <v>0</v>
      </c>
      <c r="CL5" s="38">
        <f>VLOOKUP(CL1,Dates!$C$5:$I$120,7,FALSE)</f>
        <v>0</v>
      </c>
      <c r="CM5" s="38">
        <f>VLOOKUP(CM1,Dates!$C$5:$I$120,7,FALSE)</f>
        <v>0</v>
      </c>
      <c r="CN5" s="38">
        <f>VLOOKUP(CN1,Dates!$C$5:$I$120,7,FALSE)</f>
        <v>0</v>
      </c>
      <c r="CO5" s="38">
        <f>VLOOKUP(CO1,Dates!$C$5:$I$120,7,FALSE)</f>
        <v>0</v>
      </c>
      <c r="CP5" s="38">
        <f>VLOOKUP(CP1,Dates!$C$5:$I$120,7,FALSE)</f>
        <v>0</v>
      </c>
      <c r="CQ5" s="38">
        <f>VLOOKUP(CQ1,Dates!$C$5:$I$120,7,FALSE)</f>
        <v>0</v>
      </c>
      <c r="CR5" s="38">
        <f>VLOOKUP(CR1,Dates!$C$5:$I$120,7,FALSE)</f>
        <v>0</v>
      </c>
      <c r="CS5" s="38">
        <f>VLOOKUP(CS1,Dates!$C$5:$I$120,7,FALSE)</f>
        <v>0</v>
      </c>
      <c r="CT5" s="38">
        <f>VLOOKUP(CT1,Dates!$C$5:$I$120,7,FALSE)</f>
        <v>0</v>
      </c>
      <c r="CU5" s="38">
        <f>VLOOKUP(CU1,Dates!$C$5:$I$120,7,FALSE)</f>
        <v>0</v>
      </c>
      <c r="CV5" s="38">
        <f>VLOOKUP(CV1,Dates!$C$5:$I$120,7,FALSE)</f>
        <v>0</v>
      </c>
      <c r="CW5" s="38">
        <f>VLOOKUP(CW1,Dates!$C$5:$I$120,7,FALSE)</f>
        <v>0</v>
      </c>
      <c r="CX5" s="38">
        <f>VLOOKUP(CX1,Dates!$C$5:$I$120,7,FALSE)</f>
        <v>0</v>
      </c>
      <c r="CY5" s="38">
        <f>VLOOKUP(CY1,Dates!$C$5:$I$120,7,FALSE)</f>
        <v>0</v>
      </c>
      <c r="CZ5" s="38">
        <f>VLOOKUP(CZ1,Dates!$C$5:$I$120,7,FALSE)</f>
        <v>0</v>
      </c>
      <c r="DA5" s="38">
        <f>VLOOKUP(DA1,Dates!$C$5:$I$120,7,FALSE)</f>
        <v>0</v>
      </c>
      <c r="DB5" s="38">
        <f>VLOOKUP(DB1,Dates!$C$5:$I$120,7,FALSE)</f>
        <v>0</v>
      </c>
      <c r="DC5" s="38">
        <f>VLOOKUP(DC1,Dates!$C$5:$I$120,7,FALSE)</f>
        <v>0</v>
      </c>
      <c r="DD5" s="38">
        <f>VLOOKUP(DD1,Dates!$C$5:$I$120,7,FALSE)</f>
        <v>0</v>
      </c>
      <c r="DE5" s="38">
        <f>VLOOKUP(DE1,Dates!$C$5:$I$120,7,FALSE)</f>
        <v>0</v>
      </c>
      <c r="DF5" s="38">
        <f>VLOOKUP(DF1,Dates!$C$5:$I$120,7,FALSE)</f>
        <v>0</v>
      </c>
      <c r="DG5" s="38">
        <f>VLOOKUP(DG1,Dates!$C$5:$I$120,7,FALSE)</f>
        <v>0</v>
      </c>
      <c r="DH5" s="38">
        <f>VLOOKUP(DH1,Dates!$C$5:$I$120,7,FALSE)</f>
        <v>0</v>
      </c>
      <c r="DI5" s="38">
        <f>VLOOKUP(DI1,Dates!$C$5:$I$120,7,FALSE)</f>
        <v>0</v>
      </c>
      <c r="DJ5" s="38">
        <f>VLOOKUP(DJ1,Dates!$C$5:$I$120,7,FALSE)</f>
        <v>0</v>
      </c>
      <c r="DK5" s="38">
        <f>VLOOKUP(DK1,Dates!$C$5:$I$120,7,FALSE)</f>
        <v>0</v>
      </c>
      <c r="DL5" s="38">
        <f>VLOOKUP(DL1,Dates!$C$5:$I$120,7,FALSE)</f>
        <v>0</v>
      </c>
      <c r="DM5" s="38">
        <f>VLOOKUP(DM1,Dates!$C$5:$I$120,7,FALSE)</f>
        <v>0</v>
      </c>
      <c r="DN5" s="38">
        <f>VLOOKUP(DN1,Dates!$C$5:$I$120,7,FALSE)</f>
        <v>0</v>
      </c>
      <c r="DO5" s="38">
        <f>VLOOKUP(DO1,Dates!$C$5:$I$120,7,FALSE)</f>
        <v>0</v>
      </c>
      <c r="DP5" s="38">
        <f>VLOOKUP(DP1,Dates!$C$5:$I$120,7,FALSE)</f>
        <v>0</v>
      </c>
      <c r="DQ5" s="38">
        <f>VLOOKUP(DQ1,Dates!$C$5:$I$120,7,FALSE)</f>
        <v>0</v>
      </c>
      <c r="DR5" s="38">
        <f>VLOOKUP(DR1,Dates!$C$5:$I$120,7,FALSE)</f>
        <v>0</v>
      </c>
      <c r="DS5" s="38">
        <f>VLOOKUP(DS1,Dates!$C$5:$I$120,7,FALSE)</f>
        <v>0</v>
      </c>
      <c r="DT5" s="38">
        <f>VLOOKUP(DT1,Dates!$C$5:$I$120,7,FALSE)</f>
        <v>0</v>
      </c>
      <c r="DU5" s="38">
        <f>VLOOKUP(DU1,Dates!$C$5:$I$120,7,FALSE)</f>
        <v>0</v>
      </c>
      <c r="DV5" s="38">
        <f>VLOOKUP(DV1,Dates!$C$5:$I$120,7,FALSE)</f>
        <v>0</v>
      </c>
      <c r="DX5" s="714" t="str">
        <f>CONCATENATE("dont le n° est affiché en C4 (=",C6,")")</f>
        <v>dont le n° est affiché en C4 (=72)</v>
      </c>
      <c r="DY5" s="715"/>
      <c r="DZ5" s="690"/>
      <c r="EA5" s="689"/>
      <c r="EB5" s="689"/>
    </row>
    <row r="6" spans="1:132" s="153" customFormat="1" ht="15.6" customHeight="1">
      <c r="A6" s="151"/>
      <c r="B6" s="288" t="str">
        <f>IF(C6&lt;&gt;0,HLOOKUP(C6,$P$1:$DV$3,2,FALSE),)</f>
        <v>16:00-19:00</v>
      </c>
      <c r="C6" s="290">
        <v>72</v>
      </c>
      <c r="D6" s="706"/>
      <c r="E6" s="707"/>
      <c r="F6" s="707"/>
      <c r="G6" s="707"/>
      <c r="H6" s="707"/>
      <c r="I6" s="707"/>
      <c r="J6" s="707"/>
      <c r="K6" s="707"/>
      <c r="L6" s="707"/>
      <c r="M6" s="708"/>
      <c r="N6" s="152" t="s">
        <v>257</v>
      </c>
      <c r="O6" s="155">
        <v>6</v>
      </c>
      <c r="P6" s="141">
        <f>P156</f>
        <v>0.78409090909090906</v>
      </c>
      <c r="Q6" s="141">
        <f>Q156</f>
        <v>0.76136363636363635</v>
      </c>
      <c r="R6" s="141">
        <f t="shared" ref="R6:CH6" si="0">R156</f>
        <v>0.72</v>
      </c>
      <c r="S6" s="141">
        <f t="shared" si="0"/>
        <v>0.76190476190476186</v>
      </c>
      <c r="T6" s="141">
        <f t="shared" si="0"/>
        <v>0.92</v>
      </c>
      <c r="U6" s="141">
        <f t="shared" si="0"/>
        <v>0.74603174603174605</v>
      </c>
      <c r="V6" s="141">
        <f t="shared" si="0"/>
        <v>0.63636363636363635</v>
      </c>
      <c r="W6" s="141">
        <f t="shared" si="0"/>
        <v>0.68181818181818177</v>
      </c>
      <c r="X6" s="141">
        <f t="shared" si="0"/>
        <v>0.64772727272727271</v>
      </c>
      <c r="Y6" s="141">
        <f t="shared" si="0"/>
        <v>0.84</v>
      </c>
      <c r="Z6" s="141">
        <f t="shared" si="0"/>
        <v>0.82539682539682535</v>
      </c>
      <c r="AA6" s="141">
        <f t="shared" si="0"/>
        <v>0.92</v>
      </c>
      <c r="AB6" s="141">
        <f t="shared" si="0"/>
        <v>0.77777777777777779</v>
      </c>
      <c r="AC6" s="141">
        <f t="shared" si="0"/>
        <v>0.88</v>
      </c>
      <c r="AD6" s="141">
        <f t="shared" si="0"/>
        <v>0.79365079365079361</v>
      </c>
      <c r="AE6" s="141">
        <f t="shared" si="0"/>
        <v>0.79</v>
      </c>
      <c r="AF6" s="141">
        <f t="shared" si="0"/>
        <v>0.80681818181818177</v>
      </c>
      <c r="AG6" s="141">
        <f t="shared" si="0"/>
        <v>0.80681818181818177</v>
      </c>
      <c r="AH6" s="141">
        <f t="shared" si="0"/>
        <v>0.7</v>
      </c>
      <c r="AI6" s="141">
        <f t="shared" si="0"/>
        <v>0.8</v>
      </c>
      <c r="AJ6" s="141">
        <f t="shared" si="0"/>
        <v>0.79365079365079361</v>
      </c>
      <c r="AK6" s="141">
        <f t="shared" si="0"/>
        <v>0.73333333333333328</v>
      </c>
      <c r="AL6" s="141">
        <f t="shared" si="0"/>
        <v>0.875</v>
      </c>
      <c r="AM6" s="141">
        <f t="shared" si="0"/>
        <v>0.85227272727272729</v>
      </c>
      <c r="AN6" s="141">
        <f t="shared" si="0"/>
        <v>0.82954545454545459</v>
      </c>
      <c r="AO6" s="141">
        <f t="shared" si="0"/>
        <v>0.8</v>
      </c>
      <c r="AP6" s="141">
        <f t="shared" si="0"/>
        <v>0.73015873015873012</v>
      </c>
      <c r="AQ6" s="141">
        <f t="shared" si="0"/>
        <v>0.57954545454545459</v>
      </c>
      <c r="AR6" s="141">
        <f t="shared" si="0"/>
        <v>0.78409090909090906</v>
      </c>
      <c r="AS6" s="141">
        <f t="shared" si="0"/>
        <v>0.81818181818181823</v>
      </c>
      <c r="AT6" s="141">
        <f t="shared" si="0"/>
        <v>0.79545454545454541</v>
      </c>
      <c r="AU6" s="141">
        <f t="shared" si="0"/>
        <v>0.96</v>
      </c>
      <c r="AV6" s="141">
        <f t="shared" si="0"/>
        <v>0.7142857142857143</v>
      </c>
      <c r="AW6" s="141">
        <f t="shared" ref="AW6" si="1">AW156</f>
        <v>0.71</v>
      </c>
      <c r="AX6" s="141">
        <f t="shared" si="0"/>
        <v>0.79545454545454541</v>
      </c>
      <c r="AY6" s="141">
        <f t="shared" si="0"/>
        <v>0.8</v>
      </c>
      <c r="AZ6" s="141">
        <f t="shared" si="0"/>
        <v>0.84090909090909094</v>
      </c>
      <c r="BA6" s="141">
        <f t="shared" si="0"/>
        <v>0.84</v>
      </c>
      <c r="BB6" s="141">
        <f t="shared" si="0"/>
        <v>0.76</v>
      </c>
      <c r="BC6" s="141">
        <f t="shared" si="0"/>
        <v>0.66666666666666663</v>
      </c>
      <c r="BD6" s="141">
        <f t="shared" si="0"/>
        <v>0.92</v>
      </c>
      <c r="BE6" s="141">
        <f t="shared" si="0"/>
        <v>0.73015873015873012</v>
      </c>
      <c r="BF6" s="141">
        <f t="shared" si="0"/>
        <v>0.80681818181818177</v>
      </c>
      <c r="BG6" s="141">
        <f t="shared" si="0"/>
        <v>0.86363636363636365</v>
      </c>
      <c r="BH6" s="141">
        <f t="shared" si="0"/>
        <v>0.92045454545454541</v>
      </c>
      <c r="BI6" s="141">
        <f t="shared" si="0"/>
        <v>0.86363636363636365</v>
      </c>
      <c r="BJ6" s="141">
        <f t="shared" ref="BJ6" si="2">BJ156</f>
        <v>0.86</v>
      </c>
      <c r="BK6" s="141">
        <f t="shared" si="0"/>
        <v>0.92</v>
      </c>
      <c r="BL6" s="141">
        <f t="shared" si="0"/>
        <v>0.73015873015873012</v>
      </c>
      <c r="BM6" s="141">
        <f t="shared" si="0"/>
        <v>0.82954545454545459</v>
      </c>
      <c r="BN6" s="141">
        <f t="shared" si="0"/>
        <v>0.88</v>
      </c>
      <c r="BO6" s="141">
        <f t="shared" si="0"/>
        <v>0.80952380952380953</v>
      </c>
      <c r="BP6" s="141">
        <f t="shared" si="0"/>
        <v>0.81</v>
      </c>
      <c r="BQ6" s="141">
        <f t="shared" si="0"/>
        <v>0.81</v>
      </c>
      <c r="BR6" s="141">
        <f t="shared" si="0"/>
        <v>0.86363636363636365</v>
      </c>
      <c r="BS6" s="141">
        <f t="shared" si="0"/>
        <v>0.95454545454545459</v>
      </c>
      <c r="BT6" s="141">
        <f t="shared" ref="BT6" si="3">BT156</f>
        <v>0.93181818181818177</v>
      </c>
      <c r="BU6" s="141">
        <f t="shared" si="0"/>
        <v>0.96</v>
      </c>
      <c r="BV6" s="141">
        <f t="shared" si="0"/>
        <v>0.69841269841269837</v>
      </c>
      <c r="BW6" s="141">
        <f t="shared" si="0"/>
        <v>0.7</v>
      </c>
      <c r="BX6" s="141">
        <f t="shared" si="0"/>
        <v>0.7</v>
      </c>
      <c r="BY6" s="141">
        <f t="shared" si="0"/>
        <v>0.92045454545454541</v>
      </c>
      <c r="BZ6" s="141">
        <f t="shared" ref="BZ6" si="4">BZ156</f>
        <v>0.94318181818181823</v>
      </c>
      <c r="CA6" s="141">
        <f t="shared" si="0"/>
        <v>0.90909090909090906</v>
      </c>
      <c r="CB6" s="141">
        <f t="shared" si="0"/>
        <v>0.8</v>
      </c>
      <c r="CC6" s="141">
        <f t="shared" si="0"/>
        <v>0.65079365079365081</v>
      </c>
      <c r="CD6" s="141">
        <f>CD156</f>
        <v>0.81818181818181823</v>
      </c>
      <c r="CE6" s="141">
        <f t="shared" si="0"/>
        <v>0</v>
      </c>
      <c r="CF6" s="141">
        <f t="shared" si="0"/>
        <v>0</v>
      </c>
      <c r="CG6" s="141">
        <f t="shared" ref="CG6" si="5">CG156</f>
        <v>0</v>
      </c>
      <c r="CH6" s="141">
        <f t="shared" si="0"/>
        <v>0</v>
      </c>
      <c r="CI6" s="141">
        <f t="shared" ref="CI6:DV6" si="6">CI156</f>
        <v>0</v>
      </c>
      <c r="CJ6" s="141">
        <f t="shared" si="6"/>
        <v>0</v>
      </c>
      <c r="CK6" s="141">
        <f t="shared" si="6"/>
        <v>0</v>
      </c>
      <c r="CL6" s="141">
        <f t="shared" si="6"/>
        <v>0</v>
      </c>
      <c r="CM6" s="141">
        <f t="shared" ref="CM6" si="7">CM156</f>
        <v>0</v>
      </c>
      <c r="CN6" s="141">
        <f t="shared" si="6"/>
        <v>0</v>
      </c>
      <c r="CO6" s="141">
        <f t="shared" si="6"/>
        <v>0</v>
      </c>
      <c r="CP6" s="141">
        <f t="shared" si="6"/>
        <v>0</v>
      </c>
      <c r="CQ6" s="141">
        <f t="shared" si="6"/>
        <v>0</v>
      </c>
      <c r="CR6" s="141">
        <f t="shared" si="6"/>
        <v>0</v>
      </c>
      <c r="CS6" s="141">
        <f t="shared" ref="CS6:CY6" si="8">CS156</f>
        <v>0</v>
      </c>
      <c r="CT6" s="141">
        <f t="shared" si="8"/>
        <v>0</v>
      </c>
      <c r="CU6" s="141">
        <f t="shared" si="8"/>
        <v>0</v>
      </c>
      <c r="CV6" s="141">
        <f t="shared" si="8"/>
        <v>0</v>
      </c>
      <c r="CW6" s="141">
        <f t="shared" si="8"/>
        <v>0</v>
      </c>
      <c r="CX6" s="141">
        <f t="shared" si="8"/>
        <v>0</v>
      </c>
      <c r="CY6" s="141">
        <f t="shared" si="8"/>
        <v>0</v>
      </c>
      <c r="CZ6" s="141">
        <f t="shared" si="6"/>
        <v>0</v>
      </c>
      <c r="DA6" s="141">
        <f t="shared" si="6"/>
        <v>0</v>
      </c>
      <c r="DB6" s="141">
        <f t="shared" si="6"/>
        <v>0</v>
      </c>
      <c r="DC6" s="141">
        <f t="shared" si="6"/>
        <v>0</v>
      </c>
      <c r="DD6" s="141">
        <f t="shared" si="6"/>
        <v>0</v>
      </c>
      <c r="DE6" s="141">
        <f t="shared" ref="DE6:DG6" si="9">DE156</f>
        <v>0</v>
      </c>
      <c r="DF6" s="141">
        <f t="shared" si="9"/>
        <v>0</v>
      </c>
      <c r="DG6" s="141">
        <f t="shared" si="9"/>
        <v>0</v>
      </c>
      <c r="DH6" s="141">
        <f t="shared" si="6"/>
        <v>0</v>
      </c>
      <c r="DI6" s="141">
        <f t="shared" si="6"/>
        <v>0</v>
      </c>
      <c r="DJ6" s="141">
        <f t="shared" si="6"/>
        <v>0</v>
      </c>
      <c r="DK6" s="141">
        <f t="shared" si="6"/>
        <v>0</v>
      </c>
      <c r="DL6" s="141">
        <f t="shared" si="6"/>
        <v>0</v>
      </c>
      <c r="DM6" s="141">
        <f t="shared" si="6"/>
        <v>0</v>
      </c>
      <c r="DN6" s="141">
        <f t="shared" si="6"/>
        <v>0</v>
      </c>
      <c r="DO6" s="141">
        <f t="shared" si="6"/>
        <v>0</v>
      </c>
      <c r="DP6" s="141">
        <f t="shared" si="6"/>
        <v>0</v>
      </c>
      <c r="DQ6" s="141">
        <f t="shared" si="6"/>
        <v>0</v>
      </c>
      <c r="DR6" s="141">
        <f t="shared" si="6"/>
        <v>0</v>
      </c>
      <c r="DS6" s="141">
        <f t="shared" si="6"/>
        <v>0</v>
      </c>
      <c r="DT6" s="141">
        <f t="shared" si="6"/>
        <v>0</v>
      </c>
      <c r="DU6" s="141">
        <f t="shared" si="6"/>
        <v>0</v>
      </c>
      <c r="DV6" s="141">
        <f t="shared" si="6"/>
        <v>0</v>
      </c>
      <c r="DX6" s="716">
        <f>IF(C6&lt;&gt;0,HLOOKUP(C6,$P$1:$DV$3,3,FALSE),)</f>
        <v>43253</v>
      </c>
      <c r="DY6" s="717"/>
      <c r="DZ6" s="690"/>
      <c r="EA6" s="689"/>
      <c r="EB6" s="689"/>
    </row>
    <row r="7" spans="1:132" hidden="1">
      <c r="A7" s="14"/>
      <c r="B7" s="21"/>
      <c r="C7" s="289"/>
      <c r="D7" s="703"/>
      <c r="E7" s="704"/>
      <c r="F7" s="704"/>
      <c r="G7" s="704"/>
      <c r="H7" s="704"/>
      <c r="I7" s="704"/>
      <c r="J7" s="704"/>
      <c r="K7" s="704"/>
      <c r="L7" s="704"/>
      <c r="M7" s="705"/>
      <c r="N7" s="320" t="s">
        <v>258</v>
      </c>
      <c r="O7" s="154">
        <v>7</v>
      </c>
      <c r="P7" s="16">
        <f>IF(OR(P4="TM",P4="AS",P4="AR",P4="TH",P4="TF"),HLOOKUP(P$4,Répartitions!$E$4:$J$9,6,FALSE),)</f>
        <v>88</v>
      </c>
      <c r="Q7" s="16">
        <f>IF(OR(Q4="TM",Q4="AS",Q4="AR",Q4="TH",Q4="TF"),HLOOKUP(Q$4,Répartitions!$E$4:$J$9,6,FALSE),)</f>
        <v>88</v>
      </c>
      <c r="R7" s="16">
        <f>IF(OR(R4="TM",R4="AS",R4="AR",R4="TH",R4="TF"),HLOOKUP(R$4,Répartitions!$E$4:$J$9,6,FALSE),)</f>
        <v>25</v>
      </c>
      <c r="S7" s="16">
        <f>IF(OR(S4="TM",S4="AS",S4="AR",S4="TH",S4="TF"),HLOOKUP(S$4,Répartitions!$E$4:$J$9,6,FALSE),)</f>
        <v>63</v>
      </c>
      <c r="T7" s="16">
        <f>IF(OR(T4="TM",T4="AS",T4="AR",T4="TH",T4="TF"),HLOOKUP(T$4,Répartitions!$E$4:$J$9,6,FALSE),)</f>
        <v>25</v>
      </c>
      <c r="U7" s="16">
        <f>IF(OR(U4="TM",U4="AS",U4="AR",U4="TH",U4="TF"),HLOOKUP(U$4,Répartitions!$E$4:$J$9,6,FALSE),)</f>
        <v>63</v>
      </c>
      <c r="V7" s="16">
        <f>IF(OR(V4="TM",V4="AS",V4="AR",V4="TH",V4="TF"),HLOOKUP(V$4,Répartitions!$E$4:$J$9,6,FALSE),)</f>
        <v>88</v>
      </c>
      <c r="W7" s="16">
        <f>IF(OR(W4="TM",W4="AS",W4="AR",W4="TH",W4="TF"),HLOOKUP(W$4,Répartitions!$E$4:$J$9,6,FALSE),)</f>
        <v>88</v>
      </c>
      <c r="X7" s="16">
        <f>IF(OR(X4="TM",X4="AS",X4="AR",X4="TH",X4="TF"),HLOOKUP(X$4,Répartitions!$E$4:$J$9,6,FALSE),)</f>
        <v>88</v>
      </c>
      <c r="Y7" s="16">
        <f>IF(OR(Y4="TM",Y4="AS",Y4="AR",Y4="TH",Y4="TF"),HLOOKUP(Y$4,Répartitions!$E$4:$J$9,6,FALSE),)</f>
        <v>25</v>
      </c>
      <c r="Z7" s="16">
        <f>IF(OR(Z4="TM",Z4="AS",Z4="AR",Z4="TH",Z4="TF"),HLOOKUP(Z$4,Répartitions!$E$4:$J$9,6,FALSE),)</f>
        <v>63</v>
      </c>
      <c r="AA7" s="16">
        <f>IF(OR(AA4="TM",AA4="AS",AA4="AR",AA4="TH",AA4="TF"),HLOOKUP(AA$4,Répartitions!$E$4:$J$9,6,FALSE),)</f>
        <v>25</v>
      </c>
      <c r="AB7" s="16">
        <f>IF(OR(AB4="TM",AB4="AS",AB4="AR",AB4="TH",AB4="TF"),HLOOKUP(AB$4,Répartitions!$E$4:$J$9,6,FALSE),)</f>
        <v>63</v>
      </c>
      <c r="AC7" s="16">
        <f>IF(OR(AC4="TM",AC4="AS",AC4="AR",AC4="TH",AC4="TF"),HLOOKUP(AC$4,Répartitions!$E$4:$J$9,6,FALSE),)</f>
        <v>25</v>
      </c>
      <c r="AD7" s="16">
        <f>IF(OR(AD4="TM",AD4="AS",AD4="AR",AD4="TH",AD4="TF"),HLOOKUP(AD$4,Répartitions!$E$4:$J$9,6,FALSE),)</f>
        <v>63</v>
      </c>
      <c r="AE7" s="16">
        <f>IF(OR(AE4="TM",AE4="AS",AE4="AR",AE4="TH",AE4="TF"),HLOOKUP(AE$4,Répartitions!$E$4:$J$9,6,FALSE),)</f>
        <v>0</v>
      </c>
      <c r="AF7" s="16">
        <f>IF(OR(AF4="TM",AF4="AS",AF4="AR",AF4="TH",AF4="TF"),HLOOKUP(AF$4,Répartitions!$E$4:$J$9,6,FALSE),)</f>
        <v>88</v>
      </c>
      <c r="AG7" s="16">
        <f>IF(OR(AG4="TM",AG4="AS",AG4="AR",AG4="TH",AG4="TF"),HLOOKUP(AG$4,Répartitions!$E$4:$J$9,6,FALSE),)</f>
        <v>88</v>
      </c>
      <c r="AH7" s="16">
        <f>IF(OR(AH4="TM",AH4="AS",AH4="AR",AH4="TH",AH4="TF"),HLOOKUP(AH$4,Répartitions!$E$4:$J$9,6,FALSE),)</f>
        <v>30</v>
      </c>
      <c r="AI7" s="16">
        <f>IF(OR(AI4="TM",AI4="AS",AI4="AR",AI4="TH",AI4="TF"),HLOOKUP(AI$4,Répartitions!$E$4:$J$9,6,FALSE),)</f>
        <v>25</v>
      </c>
      <c r="AJ7" s="16">
        <f>IF(OR(AJ4="TM",AJ4="AS",AJ4="AR",AJ4="TH",AJ4="TF"),HLOOKUP(AJ$4,Répartitions!$E$4:$J$9,6,FALSE),)</f>
        <v>63</v>
      </c>
      <c r="AK7" s="16">
        <f>IF(OR(AK4="TM",AK4="AS",AK4="AR",AK4="TH",AK4="TF"),HLOOKUP(AK$4,Répartitions!$E$4:$J$9,6,FALSE),)</f>
        <v>30</v>
      </c>
      <c r="AL7" s="16">
        <f>IF(OR(AL4="TM",AL4="AS",AL4="AR",AL4="TH",AL4="TF"),HLOOKUP(AL$4,Répartitions!$E$4:$J$9,6,FALSE),)</f>
        <v>88</v>
      </c>
      <c r="AM7" s="16">
        <f>IF(OR(AM4="TM",AM4="AS",AM4="AR",AM4="TH",AM4="TF"),HLOOKUP(AM$4,Répartitions!$E$4:$J$9,6,FALSE),)</f>
        <v>88</v>
      </c>
      <c r="AN7" s="16">
        <f>IF(OR(AN4="TM",AN4="AS",AN4="AR",AN4="TH",AN4="TF"),HLOOKUP(AN$4,Répartitions!$E$4:$J$9,6,FALSE),)</f>
        <v>88</v>
      </c>
      <c r="AO7" s="16">
        <f>IF(OR(AO4="TM",AO4="AS",AO4="AR",AO4="TH",AO4="TF"),HLOOKUP(AO$4,Répartitions!$E$4:$J$9,6,FALSE),)</f>
        <v>25</v>
      </c>
      <c r="AP7" s="16">
        <f>IF(OR(AP4="TM",AP4="AS",AP4="AR",AP4="TH",AP4="TF"),HLOOKUP(AP$4,Répartitions!$E$4:$J$9,6,FALSE),)</f>
        <v>63</v>
      </c>
      <c r="AQ7" s="16">
        <f>IF(OR(AQ4="TM",AQ4="AS",AQ4="AR",AQ4="TH",AQ4="TF"),HLOOKUP(AQ$4,Répartitions!$E$4:$J$9,6,FALSE),)</f>
        <v>88</v>
      </c>
      <c r="AR7" s="16">
        <f>IF(OR(AR4="TM",AR4="AS",AR4="AR",AR4="TH",AR4="TF"),HLOOKUP(AR$4,Répartitions!$E$4:$J$9,6,FALSE),)</f>
        <v>88</v>
      </c>
      <c r="AS7" s="16">
        <f>IF(OR(AS4="TM",AS4="AS",AS4="AR",AS4="TH",AS4="TF"),HLOOKUP(AS$4,Répartitions!$E$4:$J$9,6,FALSE),)</f>
        <v>88</v>
      </c>
      <c r="AT7" s="16">
        <f>IF(OR(AT4="TM",AT4="AS",AT4="AR",AT4="TH",AT4="TF"),HLOOKUP(AT$4,Répartitions!$E$4:$J$9,6,FALSE),)</f>
        <v>88</v>
      </c>
      <c r="AU7" s="16">
        <f>IF(OR(AU4="TM",AU4="AS",AU4="AR",AU4="TH",AU4="TF"),HLOOKUP(AU$4,Répartitions!$E$4:$J$9,6,FALSE),)</f>
        <v>25</v>
      </c>
      <c r="AV7" s="16">
        <f>IF(OR(AV4="TM",AV4="AS",AV4="AR",AV4="TH",AV4="TF"),HLOOKUP(AV$4,Répartitions!$E$4:$J$9,6,FALSE),)</f>
        <v>63</v>
      </c>
      <c r="AW7" s="16">
        <f>IF(OR(AW4="TM",AW4="AS",AW4="AR",AW4="TH",AW4="TF"),HLOOKUP(AW$4,Répartitions!$E$4:$J$9,6,FALSE),)</f>
        <v>0</v>
      </c>
      <c r="AX7" s="16">
        <f>IF(OR(AX4="TM",AX4="AS",AX4="AR",AX4="TH",AX4="TF"),HLOOKUP(AX$4,Répartitions!$E$4:$J$9,6,FALSE),)</f>
        <v>88</v>
      </c>
      <c r="AY7" s="16">
        <f>IF(OR(AY4="TM",AY4="AS",AY4="AR",AY4="TH",AY4="TF"),HLOOKUP(AY$4,Répartitions!$E$4:$J$9,6,FALSE),)</f>
        <v>0</v>
      </c>
      <c r="AZ7" s="16">
        <f>IF(OR(AZ4="TM",AZ4="AS",AZ4="AR",AZ4="TH",AZ4="TF"),HLOOKUP(AZ$4,Répartitions!$E$4:$J$9,6,FALSE),)</f>
        <v>88</v>
      </c>
      <c r="BA7" s="16">
        <f>IF(OR(BA4="TM",BA4="AS",BA4="AR",BA4="TH",BA4="TF"),HLOOKUP(BA$4,Répartitions!$E$4:$J$9,6,FALSE),)</f>
        <v>0</v>
      </c>
      <c r="BB7" s="16">
        <f>IF(OR(BB4="TM",BB4="AS",BB4="AR",BB4="TH",BB4="TF"),HLOOKUP(BB$4,Répartitions!$E$4:$J$9,6,FALSE),)</f>
        <v>25</v>
      </c>
      <c r="BC7" s="16">
        <f>IF(OR(BC4="TM",BC4="AS",BC4="AR",BC4="TH",BC4="TF"),HLOOKUP(BC$4,Répartitions!$E$4:$J$9,6,FALSE),)</f>
        <v>63</v>
      </c>
      <c r="BD7" s="16">
        <f>IF(OR(BD4="TM",BD4="AS",BD4="AR",BD4="TH",BD4="TF"),HLOOKUP(BD$4,Répartitions!$E$4:$J$9,6,FALSE),)</f>
        <v>25</v>
      </c>
      <c r="BE7" s="16">
        <f>IF(OR(BE4="TM",BE4="AS",BE4="AR",BE4="TH",BE4="TF"),HLOOKUP(BE$4,Répartitions!$E$4:$J$9,6,FALSE),)</f>
        <v>63</v>
      </c>
      <c r="BF7" s="16">
        <f>IF(OR(BF4="TM",BF4="AS",BF4="AR",BF4="TH",BF4="TF"),HLOOKUP(BF$4,Répartitions!$E$4:$J$9,6,FALSE),)</f>
        <v>88</v>
      </c>
      <c r="BG7" s="16">
        <f>IF(OR(BG4="TM",BG4="AS",BG4="AR",BG4="TH",BG4="TF"),HLOOKUP(BG$4,Répartitions!$E$4:$J$9,6,FALSE),)</f>
        <v>88</v>
      </c>
      <c r="BH7" s="16">
        <f>IF(OR(BH4="TM",BH4="AS",BH4="AR",BH4="TH",BH4="TF"),HLOOKUP(BH$4,Répartitions!$E$4:$J$9,6,FALSE),)</f>
        <v>88</v>
      </c>
      <c r="BI7" s="16">
        <f>IF(OR(BI4="TM",BI4="AS",BI4="AR",BI4="TH",BI4="TF"),HLOOKUP(BI$4,Répartitions!$E$4:$J$9,6,FALSE),)</f>
        <v>88</v>
      </c>
      <c r="BJ7" s="16">
        <f>IF(OR(BJ4="TM",BJ4="AS",BJ4="AR",BJ4="TH",BJ4="TF"),HLOOKUP(BJ$4,Répartitions!$E$4:$J$9,6,FALSE),)</f>
        <v>0</v>
      </c>
      <c r="BK7" s="16">
        <f>IF(OR(BK4="TM",BK4="AS",BK4="AR",BK4="TH",BK4="TF"),HLOOKUP(BK$4,Répartitions!$E$4:$J$9,6,FALSE),)</f>
        <v>25</v>
      </c>
      <c r="BL7" s="16">
        <f>IF(OR(BL4="TM",BL4="AS",BL4="AR",BL4="TH",BL4="TF"),HLOOKUP(BL$4,Répartitions!$E$4:$J$9,6,FALSE),)</f>
        <v>63</v>
      </c>
      <c r="BM7" s="16">
        <f>IF(OR(BM4="TM",BM4="AS",BM4="AR",BM4="TH",BM4="TF"),HLOOKUP(BM$4,Répartitions!$E$4:$J$9,6,FALSE),)</f>
        <v>88</v>
      </c>
      <c r="BN7" s="16">
        <f>IF(OR(BN4="TM",BN4="AS",BN4="AR",BN4="TH",BN4="TF"),HLOOKUP(BN$4,Répartitions!$E$4:$J$9,6,FALSE),)</f>
        <v>25</v>
      </c>
      <c r="BO7" s="16">
        <f>IF(OR(BO4="TM",BO4="AS",BO4="AR",BO4="TH",BO4="TF"),HLOOKUP(BO$4,Répartitions!$E$4:$J$9,6,FALSE),)</f>
        <v>63</v>
      </c>
      <c r="BP7" s="16">
        <f>IF(OR(BP4="TM",BP4="AS",BP4="AR",BP4="TH",BP4="TF"),HLOOKUP(BP$4,Répartitions!$E$4:$J$9,6,FALSE),)</f>
        <v>0</v>
      </c>
      <c r="BQ7" s="16">
        <f>IF(OR(BQ4="TM",BQ4="AS",BQ4="AR",BQ4="TH",BQ4="TF"),HLOOKUP(BQ$4,Répartitions!$E$4:$J$9,6,FALSE),)</f>
        <v>0</v>
      </c>
      <c r="BR7" s="16">
        <f>IF(OR(BR4="TM",BR4="AS",BR4="AR",BR4="TH",BR4="TF"),HLOOKUP(BR$4,Répartitions!$E$4:$J$9,6,FALSE),)</f>
        <v>88</v>
      </c>
      <c r="BS7" s="16">
        <f>IF(OR(BS4="TM",BS4="AS",BS4="AR",BS4="TH",BS4="TF"),HLOOKUP(BS$4,Répartitions!$E$4:$J$9,6,FALSE),)</f>
        <v>88</v>
      </c>
      <c r="BT7" s="16">
        <f>IF(OR(BT4="TM",BT4="AS",BT4="AR",BT4="TH",BT4="TF"),HLOOKUP(BT$4,Répartitions!$E$4:$J$9,6,FALSE),)</f>
        <v>88</v>
      </c>
      <c r="BU7" s="16">
        <f>IF(OR(BU4="TM",BU4="AS",BU4="AR",BU4="TH",BU4="TF"),HLOOKUP(BU$4,Répartitions!$E$4:$J$9,6,FALSE),)</f>
        <v>25</v>
      </c>
      <c r="BV7" s="16">
        <f>IF(OR(BV4="TM",BV4="AS",BV4="AR",BV4="TH",BV4="TF"),HLOOKUP(BV$4,Répartitions!$E$4:$J$9,6,FALSE),)</f>
        <v>63</v>
      </c>
      <c r="BW7" s="16">
        <f>IF(OR(BW4="TM",BW4="AS",BW4="AR",BW4="TH",BW4="TF"),HLOOKUP(BW$4,Répartitions!$E$4:$J$9,6,FALSE),)</f>
        <v>0</v>
      </c>
      <c r="BX7" s="16">
        <f>IF(OR(BX4="TM",BX4="AS",BX4="AR",BX4="TH",BX4="TF"),HLOOKUP(BX$4,Répartitions!$E$4:$J$9,6,FALSE),)</f>
        <v>0</v>
      </c>
      <c r="BY7" s="16">
        <f>IF(OR(BY4="TM",BY4="AS",BY4="AR",BY4="TH",BY4="TF"),HLOOKUP(BY$4,Répartitions!$E$4:$J$9,6,FALSE),)</f>
        <v>88</v>
      </c>
      <c r="BZ7" s="16">
        <f>IF(OR(BZ4="TM",BZ4="AS",BZ4="AR",BZ4="TH",BZ4="TF"),HLOOKUP(BZ$4,Répartitions!$E$4:$J$9,6,FALSE),)</f>
        <v>88</v>
      </c>
      <c r="CA7" s="16">
        <f>IF(OR(CA4="TM",CA4="AS",CA4="AR",CA4="TH",CA4="TF"),HLOOKUP(CA$4,Répartitions!$E$4:$J$9,6,FALSE),)</f>
        <v>88</v>
      </c>
      <c r="CB7" s="16">
        <f>IF(OR(CB4="TM",CB4="AS",CB4="AR",CB4="TH",CB4="TF"),HLOOKUP(CB$4,Répartitions!$E$4:$J$9,6,FALSE),)</f>
        <v>25</v>
      </c>
      <c r="CC7" s="16">
        <f>IF(OR(CC4="TM",CC4="AS",CC4="AR",CC4="TH",CC4="TF"),HLOOKUP(CC$4,Répartitions!$E$4:$J$9,6,FALSE),)</f>
        <v>63</v>
      </c>
      <c r="CD7" s="16">
        <f>IF(OR(CD4="TM",CD4="AS",CD4="AR",CD4="TH",CD4="TF"),HLOOKUP(CD$4,Répartitions!$E$4:$J$9,6,FALSE),)</f>
        <v>88</v>
      </c>
      <c r="CE7" s="16">
        <f>IF(OR(CE4="TM",CE4="AS",CE4="AR",CE4="TH",CE4="TF"),HLOOKUP(CE$4,Répartitions!$E$4:$J$9,6,FALSE),)</f>
        <v>88</v>
      </c>
      <c r="CF7" s="16">
        <f>IF(OR(CF4="TM",CF4="AS",CF4="AR",CF4="TH",CF4="TF"),HLOOKUP(CF$4,Répartitions!$E$4:$J$9,6,FALSE),)</f>
        <v>88</v>
      </c>
      <c r="CG7" s="16">
        <f>IF(OR(CG4="TM",CG4="AS",CG4="AR",CG4="TH",CG4="TF"),HLOOKUP(CG$4,Répartitions!$E$4:$J$9,6,FALSE),)</f>
        <v>88</v>
      </c>
      <c r="CH7" s="16">
        <f>IF(OR(CH4="TM",CH4="AS",CH4="AR",CH4="TH",CH4="TF"),HLOOKUP(CH$4,Répartitions!$E$4:$J$9,6,FALSE),)</f>
        <v>0</v>
      </c>
      <c r="CI7" s="16">
        <f>IF(OR(CI4="TM",CI4="AS",CI4="AR",CI4="TH",CI4="TF"),HLOOKUP(CI$4,Répartitions!$E$4:$J$9,6,FALSE),)</f>
        <v>30</v>
      </c>
      <c r="CJ7" s="16">
        <f>IF(OR(CJ4="TM",CJ4="AS",CJ4="AR",CJ4="TH",CJ4="TF"),HLOOKUP(CJ$4,Répartitions!$E$4:$J$9,6,FALSE),)</f>
        <v>88</v>
      </c>
      <c r="CK7" s="16">
        <f>IF(OR(CK4="TM",CK4="AS",CK4="AR",CK4="TH",CK4="TF"),HLOOKUP(CK$4,Répartitions!$E$4:$J$9,6,FALSE),)</f>
        <v>88</v>
      </c>
      <c r="CL7" s="16">
        <f>IF(OR(CL4="TM",CL4="AS",CL4="AR",CL4="TH",CL4="TF"),HLOOKUP(CL$4,Répartitions!$E$4:$J$9,6,FALSE),)</f>
        <v>0</v>
      </c>
      <c r="CM7" s="16">
        <f>IF(OR(CM4="TM",CM4="AS",CM4="AR",CM4="TH",CM4="TF"),HLOOKUP(CM$4,Répartitions!$E$4:$J$9,6,FALSE),)</f>
        <v>0</v>
      </c>
      <c r="CN7" s="16">
        <f>IF(OR(CN4="TM",CN4="AS",CN4="AR",CN4="TH",CN4="TF"),HLOOKUP(CN$4,Répartitions!$E$4:$J$9,6,FALSE),)</f>
        <v>88</v>
      </c>
      <c r="CO7" s="16">
        <f>IF(OR(CO4="TM",CO4="AS",CO4="AR",CO4="TH",CO4="TF"),HLOOKUP(CO$4,Répartitions!$E$4:$J$9,6,FALSE),)</f>
        <v>88</v>
      </c>
      <c r="CP7" s="16">
        <f>IF(OR(CP4="TM",CP4="AS",CP4="AR",CP4="TH",CP4="TF"),HLOOKUP(CP$4,Répartitions!$E$4:$J$9,6,FALSE),)</f>
        <v>88</v>
      </c>
      <c r="CQ7" s="16">
        <f>IF(OR(CQ4="TM",CQ4="AS",CQ4="AR",CQ4="TH",CQ4="TF"),HLOOKUP(CQ$4,Répartitions!$E$4:$J$9,6,FALSE),)</f>
        <v>0</v>
      </c>
      <c r="CR7" s="16">
        <f>IF(OR(CR4="TM",CR4="AS",CR4="AR",CR4="TH",CR4="TF"),HLOOKUP(CR$4,Répartitions!$E$4:$J$9,6,FALSE),)</f>
        <v>0</v>
      </c>
      <c r="CS7" s="16">
        <f>IF(OR(CS4="TM",CS4="AS",CS4="AR",CS4="TH",CS4="TF"),HLOOKUP(CS$4,Répartitions!$E$4:$J$9,6,FALSE),)</f>
        <v>0</v>
      </c>
      <c r="CT7" s="16">
        <f>IF(OR(CT4="TM",CT4="AS",CT4="AR",CT4="TH",CT4="TF"),HLOOKUP(CT$4,Répartitions!$E$4:$J$9,6,FALSE),)</f>
        <v>0</v>
      </c>
      <c r="CU7" s="16">
        <f>IF(OR(CU4="TM",CU4="AS",CU4="AR",CU4="TH",CU4="TF"),HLOOKUP(CU$4,Répartitions!$E$4:$J$9,6,FALSE),)</f>
        <v>0</v>
      </c>
      <c r="CV7" s="16">
        <f>IF(OR(CV4="TM",CV4="AS",CV4="AR",CV4="TH",CV4="TF"),HLOOKUP(CV$4,Répartitions!$E$4:$J$9,6,FALSE),)</f>
        <v>0</v>
      </c>
      <c r="CW7" s="16">
        <f>IF(OR(CW4="TM",CW4="AS",CW4="AR",CW4="TH",CW4="TF"),HLOOKUP(CW$4,Répartitions!$E$4:$J$9,6,FALSE),)</f>
        <v>0</v>
      </c>
      <c r="CX7" s="16">
        <f>IF(OR(CX4="TM",CX4="AS",CX4="AR",CX4="TH",CX4="TF"),HLOOKUP(CX$4,Répartitions!$E$4:$J$9,6,FALSE),)</f>
        <v>0</v>
      </c>
      <c r="CY7" s="16">
        <f>IF(OR(CY4="TM",CY4="AS",CY4="AR",CY4="TH",CY4="TF"),HLOOKUP(CY$4,Répartitions!$E$4:$J$9,6,FALSE),)</f>
        <v>0</v>
      </c>
      <c r="CZ7" s="16">
        <f>IF(OR(CZ4="TM",CZ4="AS",CZ4="AR",CZ4="TH",CZ4="TF"),HLOOKUP(CZ$4,Répartitions!$E$4:$J$9,6,FALSE),)</f>
        <v>0</v>
      </c>
      <c r="DA7" s="16">
        <f>IF(OR(DA4="TM",DA4="AS",DA4="AR",DA4="TH",DA4="TF"),HLOOKUP(DA$4,Répartitions!$E$4:$J$9,6,FALSE),)</f>
        <v>0</v>
      </c>
      <c r="DB7" s="16">
        <f>IF(OR(DB4="TM",DB4="AS",DB4="AR",DB4="TH",DB4="TF"),HLOOKUP(DB$4,Répartitions!$E$4:$J$9,6,FALSE),)</f>
        <v>0</v>
      </c>
      <c r="DC7" s="16">
        <f>IF(OR(DC4="TM",DC4="AS",DC4="AR",DC4="TH",DC4="TF"),HLOOKUP(DC$4,Répartitions!$E$4:$J$9,6,FALSE),)</f>
        <v>0</v>
      </c>
      <c r="DD7" s="16">
        <f>IF(OR(DD4="TM",DD4="AS",DD4="AR",DD4="TH",DD4="TF"),HLOOKUP(DD$4,Répartitions!$E$4:$J$9,6,FALSE),)</f>
        <v>0</v>
      </c>
      <c r="DE7" s="16">
        <f>IF(OR(DE4="TM",DE4="AS",DE4="AR",DE4="TH",DE4="TF"),HLOOKUP(DE$4,Répartitions!$E$4:$J$9,6,FALSE),)</f>
        <v>0</v>
      </c>
      <c r="DF7" s="16">
        <f>IF(OR(DF4="TM",DF4="AS",DF4="AR",DF4="TH",DF4="TF"),HLOOKUP(DF$4,Répartitions!$E$4:$J$9,6,FALSE),)</f>
        <v>0</v>
      </c>
      <c r="DG7" s="16">
        <f>IF(OR(DG4="TM",DG4="AS",DG4="AR",DG4="TH",DG4="TF"),HLOOKUP(DG$4,Répartitions!$E$4:$J$9,6,FALSE),)</f>
        <v>0</v>
      </c>
      <c r="DH7" s="16">
        <f>IF(OR(DH4="TM",DH4="AS",DH4="AR",DH4="TH",DH4="TF"),HLOOKUP(DH$4,Répartitions!$E$4:$J$9,6,FALSE),)</f>
        <v>0</v>
      </c>
      <c r="DI7" s="16">
        <f>IF(OR(DI4="TM",DI4="AS",DI4="AR",DI4="TH",DI4="TF"),HLOOKUP(DI$4,Répartitions!$E$4:$J$9,6,FALSE),)</f>
        <v>0</v>
      </c>
      <c r="DJ7" s="16">
        <f>IF(OR(DJ4="TM",DJ4="AS",DJ4="AR",DJ4="TH",DJ4="TF"),HLOOKUP(DJ$4,Répartitions!$E$4:$J$9,6,FALSE),)</f>
        <v>0</v>
      </c>
      <c r="DK7" s="16">
        <f>IF(OR(DK4="TM",DK4="AS",DK4="AR",DK4="TH",DK4="TF"),HLOOKUP(DK$4,Répartitions!$E$4:$J$9,6,FALSE),)</f>
        <v>0</v>
      </c>
      <c r="DL7" s="16">
        <f>IF(OR(DL4="TM",DL4="AS",DL4="AR",DL4="TH",DL4="TF"),HLOOKUP(DL$4,Répartitions!$E$4:$J$9,6,FALSE),)</f>
        <v>0</v>
      </c>
      <c r="DM7" s="16">
        <f>IF(OR(DM4="TM",DM4="AS",DM4="AR",DM4="TH",DM4="TF"),HLOOKUP(DM$4,Répartitions!$E$4:$J$9,6,FALSE),)</f>
        <v>0</v>
      </c>
      <c r="DN7" s="16">
        <f>IF(OR(DN4="TM",DN4="AS",DN4="AR",DN4="TH",DN4="TF"),HLOOKUP(DN$4,Répartitions!$E$4:$J$9,6,FALSE),)</f>
        <v>0</v>
      </c>
      <c r="DO7" s="16">
        <f>IF(OR(DO4="TM",DO4="AS",DO4="AR",DO4="TH",DO4="TF"),HLOOKUP(DO$4,Répartitions!$E$4:$J$9,6,FALSE),)</f>
        <v>0</v>
      </c>
      <c r="DP7" s="16">
        <f>IF(OR(DP4="TM",DP4="AS",DP4="AR",DP4="TH",DP4="TF"),HLOOKUP(DP$4,Répartitions!$E$4:$J$9,6,FALSE),)</f>
        <v>0</v>
      </c>
      <c r="DQ7" s="16">
        <f>IF(OR(DQ4="TM",DQ4="AS",DQ4="AR",DQ4="TH",DQ4="TF"),HLOOKUP(DQ$4,Répartitions!$E$4:$J$9,6,FALSE),)</f>
        <v>0</v>
      </c>
      <c r="DR7" s="16">
        <f>IF(OR(DR4="TM",DR4="AS",DR4="AR",DR4="TH",DR4="TF"),HLOOKUP(DR$4,Répartitions!$E$4:$J$9,6,FALSE),)</f>
        <v>0</v>
      </c>
      <c r="DS7" s="16">
        <f>IF(OR(DS4="TM",DS4="AS",DS4="AR",DS4="TH",DS4="TF"),HLOOKUP(DS$4,Répartitions!$E$4:$J$9,6,FALSE),)</f>
        <v>0</v>
      </c>
      <c r="DT7" s="16">
        <f>IF(OR(DT4="TM",DT4="AS",DT4="AR",DT4="TH",DT4="TF"),HLOOKUP(DT$4,Répartitions!$E$4:$J$9,6,FALSE),)</f>
        <v>0</v>
      </c>
      <c r="DU7" s="16">
        <f>IF(OR(DU4="TM",DU4="AS",DU4="AR",DU4="TH",DU4="TF"),HLOOKUP(DU$4,Répartitions!$E$4:$J$9,6,FALSE),)</f>
        <v>0</v>
      </c>
      <c r="DV7" s="16">
        <f>IF(OR(DV4="TM",DV4="AS",DV4="AR",DV4="TH",DV4="TF"),HLOOKUP(DV$4,Répartitions!$E$4:$J$9,6,FALSE),)</f>
        <v>0</v>
      </c>
      <c r="DX7" s="428"/>
      <c r="DY7" s="222"/>
      <c r="DZ7" s="222"/>
      <c r="EA7" s="222"/>
      <c r="EB7" s="222"/>
    </row>
    <row r="8" spans="1:132" ht="15.6" hidden="1" customHeight="1">
      <c r="A8" s="14"/>
      <c r="B8" s="722" t="s">
        <v>107</v>
      </c>
      <c r="C8" s="34"/>
      <c r="D8" s="697"/>
      <c r="E8" s="698"/>
      <c r="F8" s="698"/>
      <c r="G8" s="698"/>
      <c r="H8" s="698"/>
      <c r="I8" s="698"/>
      <c r="J8" s="698"/>
      <c r="K8" s="698"/>
      <c r="L8" s="698"/>
      <c r="M8" s="699"/>
      <c r="N8" s="317"/>
      <c r="O8" s="318">
        <v>8</v>
      </c>
      <c r="P8" s="16">
        <f>IF(P4&lt;&gt;0,IF(OR(P4="TM",P4="AS",P4="TF"),1,),)</f>
        <v>1</v>
      </c>
      <c r="Q8" s="16">
        <f t="shared" ref="Q8:T8" si="10">IF(Q4&lt;&gt;0,IF(OR(Q4="TM",Q4="AS",Q4="TF"),1,),)</f>
        <v>1</v>
      </c>
      <c r="R8" s="16">
        <f t="shared" si="10"/>
        <v>0</v>
      </c>
      <c r="S8" s="16">
        <f t="shared" si="10"/>
        <v>1</v>
      </c>
      <c r="T8" s="16">
        <f t="shared" si="10"/>
        <v>0</v>
      </c>
      <c r="U8" s="16">
        <f t="shared" ref="U8:CK8" si="11">IF(U4&lt;&gt;0,IF(OR(U4="TM",U4="AS",U4="TF"),1,),)</f>
        <v>1</v>
      </c>
      <c r="V8" s="16">
        <f t="shared" si="11"/>
        <v>1</v>
      </c>
      <c r="W8" s="16">
        <f t="shared" si="11"/>
        <v>1</v>
      </c>
      <c r="X8" s="16">
        <f t="shared" si="11"/>
        <v>1</v>
      </c>
      <c r="Y8" s="16">
        <f t="shared" si="11"/>
        <v>0</v>
      </c>
      <c r="Z8" s="16">
        <f t="shared" si="11"/>
        <v>1</v>
      </c>
      <c r="AA8" s="16">
        <f t="shared" si="11"/>
        <v>0</v>
      </c>
      <c r="AB8" s="16">
        <f t="shared" si="11"/>
        <v>1</v>
      </c>
      <c r="AC8" s="16">
        <f t="shared" si="11"/>
        <v>0</v>
      </c>
      <c r="AD8" s="16">
        <f t="shared" si="11"/>
        <v>1</v>
      </c>
      <c r="AE8" s="16">
        <f t="shared" si="11"/>
        <v>0</v>
      </c>
      <c r="AF8" s="16">
        <f t="shared" si="11"/>
        <v>1</v>
      </c>
      <c r="AG8" s="16">
        <f t="shared" si="11"/>
        <v>1</v>
      </c>
      <c r="AH8" s="16">
        <f t="shared" si="11"/>
        <v>0</v>
      </c>
      <c r="AI8" s="16">
        <f t="shared" si="11"/>
        <v>0</v>
      </c>
      <c r="AJ8" s="16">
        <f t="shared" si="11"/>
        <v>1</v>
      </c>
      <c r="AK8" s="16">
        <f t="shared" si="11"/>
        <v>0</v>
      </c>
      <c r="AL8" s="16">
        <f t="shared" si="11"/>
        <v>1</v>
      </c>
      <c r="AM8" s="16">
        <f t="shared" si="11"/>
        <v>1</v>
      </c>
      <c r="AN8" s="16">
        <f t="shared" si="11"/>
        <v>1</v>
      </c>
      <c r="AO8" s="16">
        <f t="shared" si="11"/>
        <v>0</v>
      </c>
      <c r="AP8" s="16">
        <f t="shared" si="11"/>
        <v>1</v>
      </c>
      <c r="AQ8" s="16">
        <f t="shared" si="11"/>
        <v>1</v>
      </c>
      <c r="AR8" s="16">
        <f t="shared" si="11"/>
        <v>1</v>
      </c>
      <c r="AS8" s="16">
        <f t="shared" si="11"/>
        <v>1</v>
      </c>
      <c r="AT8" s="16">
        <f t="shared" si="11"/>
        <v>1</v>
      </c>
      <c r="AU8" s="16">
        <f t="shared" si="11"/>
        <v>0</v>
      </c>
      <c r="AV8" s="16">
        <f t="shared" si="11"/>
        <v>1</v>
      </c>
      <c r="AW8" s="16">
        <f t="shared" ref="AW8" si="12">IF(AW4&lt;&gt;0,IF(OR(AW4="TM",AW4="AS",AW4="TF"),1,),)</f>
        <v>0</v>
      </c>
      <c r="AX8" s="16">
        <f t="shared" si="11"/>
        <v>1</v>
      </c>
      <c r="AY8" s="16">
        <f t="shared" si="11"/>
        <v>0</v>
      </c>
      <c r="AZ8" s="16">
        <f t="shared" si="11"/>
        <v>1</v>
      </c>
      <c r="BA8" s="16">
        <f t="shared" si="11"/>
        <v>0</v>
      </c>
      <c r="BB8" s="16">
        <f t="shared" si="11"/>
        <v>0</v>
      </c>
      <c r="BC8" s="16">
        <f t="shared" si="11"/>
        <v>1</v>
      </c>
      <c r="BD8" s="16">
        <f t="shared" si="11"/>
        <v>0</v>
      </c>
      <c r="BE8" s="16">
        <f t="shared" si="11"/>
        <v>1</v>
      </c>
      <c r="BF8" s="16">
        <f t="shared" si="11"/>
        <v>1</v>
      </c>
      <c r="BG8" s="16">
        <f t="shared" si="11"/>
        <v>1</v>
      </c>
      <c r="BH8" s="16">
        <f t="shared" si="11"/>
        <v>1</v>
      </c>
      <c r="BI8" s="16">
        <f t="shared" si="11"/>
        <v>1</v>
      </c>
      <c r="BJ8" s="16">
        <f t="shared" ref="BJ8" si="13">IF(BJ4&lt;&gt;0,IF(OR(BJ4="TM",BJ4="AS",BJ4="TF"),1,),)</f>
        <v>0</v>
      </c>
      <c r="BK8" s="16">
        <f t="shared" si="11"/>
        <v>0</v>
      </c>
      <c r="BL8" s="16">
        <f t="shared" si="11"/>
        <v>1</v>
      </c>
      <c r="BM8" s="16">
        <f t="shared" si="11"/>
        <v>1</v>
      </c>
      <c r="BN8" s="16">
        <f t="shared" si="11"/>
        <v>0</v>
      </c>
      <c r="BO8" s="16">
        <f t="shared" si="11"/>
        <v>1</v>
      </c>
      <c r="BP8" s="16">
        <f t="shared" si="11"/>
        <v>0</v>
      </c>
      <c r="BQ8" s="16">
        <f t="shared" si="11"/>
        <v>0</v>
      </c>
      <c r="BR8" s="16">
        <f t="shared" si="11"/>
        <v>1</v>
      </c>
      <c r="BS8" s="16">
        <f t="shared" si="11"/>
        <v>1</v>
      </c>
      <c r="BT8" s="16">
        <f t="shared" ref="BT8" si="14">IF(BT4&lt;&gt;0,IF(OR(BT4="TM",BT4="AS",BT4="TF"),1,),)</f>
        <v>1</v>
      </c>
      <c r="BU8" s="16">
        <f t="shared" si="11"/>
        <v>0</v>
      </c>
      <c r="BV8" s="16">
        <f t="shared" si="11"/>
        <v>1</v>
      </c>
      <c r="BW8" s="16">
        <f t="shared" si="11"/>
        <v>0</v>
      </c>
      <c r="BX8" s="16">
        <f t="shared" si="11"/>
        <v>0</v>
      </c>
      <c r="BY8" s="16">
        <f t="shared" si="11"/>
        <v>1</v>
      </c>
      <c r="BZ8" s="16">
        <f t="shared" ref="BZ8" si="15">IF(BZ4&lt;&gt;0,IF(OR(BZ4="TM",BZ4="AS",BZ4="TF"),1,),)</f>
        <v>1</v>
      </c>
      <c r="CA8" s="16">
        <f t="shared" si="11"/>
        <v>1</v>
      </c>
      <c r="CB8" s="16">
        <f t="shared" si="11"/>
        <v>0</v>
      </c>
      <c r="CC8" s="16">
        <f t="shared" si="11"/>
        <v>1</v>
      </c>
      <c r="CD8" s="16">
        <f t="shared" si="11"/>
        <v>1</v>
      </c>
      <c r="CE8" s="16">
        <f t="shared" si="11"/>
        <v>1</v>
      </c>
      <c r="CF8" s="16">
        <f t="shared" si="11"/>
        <v>1</v>
      </c>
      <c r="CG8" s="16">
        <f t="shared" ref="CG8" si="16">IF(CG4&lt;&gt;0,IF(OR(CG4="TM",CG4="AS",CG4="TF"),1,),)</f>
        <v>1</v>
      </c>
      <c r="CH8" s="16">
        <f t="shared" si="11"/>
        <v>0</v>
      </c>
      <c r="CI8" s="16">
        <f t="shared" si="11"/>
        <v>0</v>
      </c>
      <c r="CJ8" s="16">
        <f t="shared" si="11"/>
        <v>1</v>
      </c>
      <c r="CK8" s="16">
        <f t="shared" si="11"/>
        <v>1</v>
      </c>
      <c r="CL8" s="16">
        <f t="shared" ref="CL8:DV8" si="17">IF(CL4&lt;&gt;0,IF(OR(CL4="TM",CL4="AS",CL4="TF"),1,),)</f>
        <v>0</v>
      </c>
      <c r="CM8" s="16">
        <f t="shared" ref="CM8" si="18">IF(CM4&lt;&gt;0,IF(OR(CM4="TM",CM4="AS",CM4="TF"),1,),)</f>
        <v>0</v>
      </c>
      <c r="CN8" s="16">
        <f t="shared" si="17"/>
        <v>1</v>
      </c>
      <c r="CO8" s="16">
        <f t="shared" si="17"/>
        <v>1</v>
      </c>
      <c r="CP8" s="16">
        <f t="shared" si="17"/>
        <v>1</v>
      </c>
      <c r="CQ8" s="16">
        <f t="shared" si="17"/>
        <v>0</v>
      </c>
      <c r="CR8" s="16">
        <f t="shared" si="17"/>
        <v>0</v>
      </c>
      <c r="CS8" s="16">
        <f t="shared" ref="CS8:CY8" si="19">IF(CS4&lt;&gt;0,IF(OR(CS4="TM",CS4="AS",CS4="TF"),1,),)</f>
        <v>0</v>
      </c>
      <c r="CT8" s="16">
        <f t="shared" si="19"/>
        <v>0</v>
      </c>
      <c r="CU8" s="16">
        <f t="shared" si="19"/>
        <v>0</v>
      </c>
      <c r="CV8" s="16">
        <f t="shared" si="19"/>
        <v>0</v>
      </c>
      <c r="CW8" s="16">
        <f t="shared" si="19"/>
        <v>0</v>
      </c>
      <c r="CX8" s="16">
        <f t="shared" si="19"/>
        <v>0</v>
      </c>
      <c r="CY8" s="16">
        <f t="shared" si="19"/>
        <v>0</v>
      </c>
      <c r="CZ8" s="16">
        <f t="shared" si="17"/>
        <v>0</v>
      </c>
      <c r="DA8" s="16">
        <f t="shared" si="17"/>
        <v>0</v>
      </c>
      <c r="DB8" s="16">
        <f t="shared" si="17"/>
        <v>0</v>
      </c>
      <c r="DC8" s="16">
        <f t="shared" si="17"/>
        <v>0</v>
      </c>
      <c r="DD8" s="16">
        <f t="shared" si="17"/>
        <v>0</v>
      </c>
      <c r="DE8" s="16">
        <f t="shared" ref="DE8:DG8" si="20">IF(DE4&lt;&gt;0,IF(OR(DE4="TM",DE4="AS",DE4="TF"),1,),)</f>
        <v>0</v>
      </c>
      <c r="DF8" s="16">
        <f t="shared" si="20"/>
        <v>0</v>
      </c>
      <c r="DG8" s="16">
        <f t="shared" si="20"/>
        <v>0</v>
      </c>
      <c r="DH8" s="16">
        <f t="shared" si="17"/>
        <v>0</v>
      </c>
      <c r="DI8" s="16">
        <f t="shared" si="17"/>
        <v>0</v>
      </c>
      <c r="DJ8" s="16">
        <f t="shared" si="17"/>
        <v>0</v>
      </c>
      <c r="DK8" s="16">
        <f t="shared" si="17"/>
        <v>0</v>
      </c>
      <c r="DL8" s="16">
        <f t="shared" si="17"/>
        <v>0</v>
      </c>
      <c r="DM8" s="16">
        <f t="shared" si="17"/>
        <v>0</v>
      </c>
      <c r="DN8" s="16">
        <f t="shared" si="17"/>
        <v>0</v>
      </c>
      <c r="DO8" s="16">
        <f t="shared" si="17"/>
        <v>0</v>
      </c>
      <c r="DP8" s="16">
        <f t="shared" si="17"/>
        <v>0</v>
      </c>
      <c r="DQ8" s="16">
        <f t="shared" si="17"/>
        <v>0</v>
      </c>
      <c r="DR8" s="16">
        <f t="shared" si="17"/>
        <v>0</v>
      </c>
      <c r="DS8" s="16">
        <f t="shared" si="17"/>
        <v>0</v>
      </c>
      <c r="DT8" s="16">
        <f t="shared" si="17"/>
        <v>0</v>
      </c>
      <c r="DU8" s="16">
        <f t="shared" si="17"/>
        <v>0</v>
      </c>
      <c r="DV8" s="16">
        <f t="shared" si="17"/>
        <v>0</v>
      </c>
      <c r="DX8" s="429"/>
      <c r="DY8" s="189"/>
      <c r="DZ8" s="189"/>
      <c r="EA8" s="189"/>
      <c r="EB8" s="189"/>
    </row>
    <row r="9" spans="1:132" ht="15.6" hidden="1" customHeight="1">
      <c r="A9" s="14"/>
      <c r="B9" s="723"/>
      <c r="C9" s="47"/>
      <c r="D9" s="700"/>
      <c r="E9" s="701"/>
      <c r="F9" s="701"/>
      <c r="G9" s="701"/>
      <c r="H9" s="701"/>
      <c r="I9" s="701"/>
      <c r="J9" s="701"/>
      <c r="K9" s="701"/>
      <c r="L9" s="701"/>
      <c r="M9" s="702"/>
      <c r="N9" s="321" t="s">
        <v>94</v>
      </c>
      <c r="O9" s="319">
        <v>9</v>
      </c>
      <c r="P9" s="16">
        <f>IF(P4&lt;&gt;0,SUM($P$8:P8),)</f>
        <v>1</v>
      </c>
      <c r="Q9" s="16">
        <f>IF(Q4&lt;&gt;0,SUM($P$8:Q8),)</f>
        <v>2</v>
      </c>
      <c r="R9" s="16">
        <f>IF(R4&lt;&gt;0,SUM($P$8:R8),)</f>
        <v>2</v>
      </c>
      <c r="S9" s="16">
        <f>IF(S4&lt;&gt;0,SUM($P$8:S8),)</f>
        <v>3</v>
      </c>
      <c r="T9" s="16">
        <f>IF(T4&lt;&gt;0,SUM($P$8:T8),)</f>
        <v>3</v>
      </c>
      <c r="U9" s="16">
        <f>IF(U4&lt;&gt;0,SUM($P$8:U8),)</f>
        <v>4</v>
      </c>
      <c r="V9" s="16">
        <f>IF(V4&lt;&gt;0,SUM($P$8:V8),)</f>
        <v>5</v>
      </c>
      <c r="W9" s="16">
        <f>IF(W4&lt;&gt;0,SUM($P$8:W8),)</f>
        <v>6</v>
      </c>
      <c r="X9" s="16">
        <f>IF(X4&lt;&gt;0,SUM($P$8:X8),)</f>
        <v>7</v>
      </c>
      <c r="Y9" s="16">
        <f>IF(Y4&lt;&gt;0,SUM($P$8:Y8),)</f>
        <v>7</v>
      </c>
      <c r="Z9" s="16">
        <f>IF(Z4&lt;&gt;0,SUM($P$8:Z8),)</f>
        <v>8</v>
      </c>
      <c r="AA9" s="16">
        <f>IF(AA4&lt;&gt;0,SUM($P$8:AA8),)</f>
        <v>8</v>
      </c>
      <c r="AB9" s="16">
        <f>IF(AB4&lt;&gt;0,SUM($P$8:AB8),)</f>
        <v>9</v>
      </c>
      <c r="AC9" s="16">
        <f>IF(AC4&lt;&gt;0,SUM($P$8:AC8),)</f>
        <v>9</v>
      </c>
      <c r="AD9" s="16">
        <f>IF(AD4&lt;&gt;0,SUM($P$8:AD8),)</f>
        <v>10</v>
      </c>
      <c r="AE9" s="16">
        <f>IF(AE4&lt;&gt;0,SUM($P$8:AE8),)</f>
        <v>10</v>
      </c>
      <c r="AF9" s="16">
        <f>IF(AF4&lt;&gt;0,SUM($P$8:AF8),)</f>
        <v>11</v>
      </c>
      <c r="AG9" s="16">
        <f>IF(AG4&lt;&gt;0,SUM($P$8:AG8),)</f>
        <v>12</v>
      </c>
      <c r="AH9" s="16">
        <f>IF(AH4&lt;&gt;0,SUM($P$8:AH8),)</f>
        <v>12</v>
      </c>
      <c r="AI9" s="16">
        <f>IF(AI4&lt;&gt;0,SUM($P$8:AI8),)</f>
        <v>12</v>
      </c>
      <c r="AJ9" s="16">
        <f>IF(AJ4&lt;&gt;0,SUM($P$8:AJ8),)</f>
        <v>13</v>
      </c>
      <c r="AK9" s="16">
        <f>IF(AK4&lt;&gt;0,SUM($P$8:AK8),)</f>
        <v>13</v>
      </c>
      <c r="AL9" s="16">
        <f>IF(AL4&lt;&gt;0,SUM($P$8:AL8),)</f>
        <v>14</v>
      </c>
      <c r="AM9" s="16">
        <f>IF(AM4&lt;&gt;0,SUM($P$8:AM8),)</f>
        <v>15</v>
      </c>
      <c r="AN9" s="16">
        <f>IF(AN4&lt;&gt;0,SUM($P$8:AN8),)</f>
        <v>16</v>
      </c>
      <c r="AO9" s="16">
        <f>IF(AO4&lt;&gt;0,SUM($P$8:AO8),)</f>
        <v>16</v>
      </c>
      <c r="AP9" s="16">
        <f>IF(AP4&lt;&gt;0,SUM($P$8:AP8),)</f>
        <v>17</v>
      </c>
      <c r="AQ9" s="16">
        <f>IF(AQ4&lt;&gt;0,SUM($P$8:AQ8),)</f>
        <v>18</v>
      </c>
      <c r="AR9" s="16">
        <f>IF(AR4&lt;&gt;0,SUM($P$8:AR8),)</f>
        <v>19</v>
      </c>
      <c r="AS9" s="16">
        <f>IF(AS4&lt;&gt;0,SUM($P$8:AS8),)</f>
        <v>20</v>
      </c>
      <c r="AT9" s="16">
        <f>IF(AT4&lt;&gt;0,SUM($P$8:AT8),)</f>
        <v>21</v>
      </c>
      <c r="AU9" s="16">
        <f>IF(AU4&lt;&gt;0,SUM($P$8:AU8),)</f>
        <v>21</v>
      </c>
      <c r="AV9" s="16">
        <f>IF(AV4&lt;&gt;0,SUM($P$8:AV8),)</f>
        <v>22</v>
      </c>
      <c r="AW9" s="16">
        <f>IF(AW4&lt;&gt;0,SUM($P$8:AW8),)</f>
        <v>22</v>
      </c>
      <c r="AX9" s="16">
        <f>IF(AX4&lt;&gt;0,SUM($P$8:AX8),)</f>
        <v>23</v>
      </c>
      <c r="AY9" s="16">
        <f>IF(AY4&lt;&gt;0,SUM($P$8:AY8),)</f>
        <v>23</v>
      </c>
      <c r="AZ9" s="16">
        <f>IF(AZ4&lt;&gt;0,SUM($P$8:AZ8),)</f>
        <v>24</v>
      </c>
      <c r="BA9" s="16">
        <f>IF(BA4&lt;&gt;0,SUM($P$8:BA8),)</f>
        <v>24</v>
      </c>
      <c r="BB9" s="16">
        <f>IF(BB4&lt;&gt;0,SUM($P$8:BB8),)</f>
        <v>24</v>
      </c>
      <c r="BC9" s="16">
        <f>IF(BC4&lt;&gt;0,SUM($P$8:BC8),)</f>
        <v>25</v>
      </c>
      <c r="BD9" s="16">
        <f>IF(BD4&lt;&gt;0,SUM($P$8:BD8),)</f>
        <v>25</v>
      </c>
      <c r="BE9" s="16">
        <f>IF(BE4&lt;&gt;0,SUM($P$8:BE8),)</f>
        <v>26</v>
      </c>
      <c r="BF9" s="16">
        <f>IF(BF4&lt;&gt;0,SUM($P$8:BF8),)</f>
        <v>27</v>
      </c>
      <c r="BG9" s="16">
        <f>IF(BG4&lt;&gt;0,SUM($P$8:BG8),)</f>
        <v>28</v>
      </c>
      <c r="BH9" s="16">
        <f>IF(BH4&lt;&gt;0,SUM($P$8:BH8),)</f>
        <v>29</v>
      </c>
      <c r="BI9" s="16">
        <f>IF(BI4&lt;&gt;0,SUM($P$8:BI8),)</f>
        <v>30</v>
      </c>
      <c r="BJ9" s="16">
        <f>IF(BJ4&lt;&gt;0,SUM($P$8:BJ8),)</f>
        <v>30</v>
      </c>
      <c r="BK9" s="16">
        <f>IF(BK4&lt;&gt;0,SUM($P$8:BK8),)</f>
        <v>30</v>
      </c>
      <c r="BL9" s="16">
        <f>IF(BL4&lt;&gt;0,SUM($P$8:BL8),)</f>
        <v>31</v>
      </c>
      <c r="BM9" s="16">
        <f>IF(BM4&lt;&gt;0,SUM($P$8:BM8),)</f>
        <v>32</v>
      </c>
      <c r="BN9" s="16">
        <f>IF(BN4&lt;&gt;0,SUM($P$8:BN8),)</f>
        <v>32</v>
      </c>
      <c r="BO9" s="16">
        <f>IF(BO4&lt;&gt;0,SUM($P$8:BO8),)</f>
        <v>33</v>
      </c>
      <c r="BP9" s="16">
        <f>IF(BP4&lt;&gt;0,SUM($P$8:BP8),)</f>
        <v>33</v>
      </c>
      <c r="BQ9" s="16">
        <f>IF(BQ4&lt;&gt;0,SUM($P$8:BQ8),)</f>
        <v>33</v>
      </c>
      <c r="BR9" s="16">
        <f>IF(BR4&lt;&gt;0,SUM($P$8:BR8),)</f>
        <v>34</v>
      </c>
      <c r="BS9" s="16">
        <f>IF(BS4&lt;&gt;0,SUM($P$8:BS8),)</f>
        <v>35</v>
      </c>
      <c r="BT9" s="16">
        <f>IF(BT4&lt;&gt;0,SUM($P$8:BT8),)</f>
        <v>36</v>
      </c>
      <c r="BU9" s="16">
        <f>IF(BU4&lt;&gt;0,SUM($P$8:BU8),)</f>
        <v>36</v>
      </c>
      <c r="BV9" s="16">
        <f>IF(BV4&lt;&gt;0,SUM($P$8:BV8),)</f>
        <v>37</v>
      </c>
      <c r="BW9" s="16">
        <f>IF(BW4&lt;&gt;0,SUM($P$8:BW8),)</f>
        <v>37</v>
      </c>
      <c r="BX9" s="16">
        <f>IF(BX4&lt;&gt;0,SUM($P$8:BX8),)</f>
        <v>37</v>
      </c>
      <c r="BY9" s="16">
        <f>IF(BY4&lt;&gt;0,SUM($P$8:BY8),)</f>
        <v>38</v>
      </c>
      <c r="BZ9" s="16">
        <f>IF(BZ4&lt;&gt;0,SUM($P$8:BZ8),)</f>
        <v>39</v>
      </c>
      <c r="CA9" s="16">
        <f>IF(CA4&lt;&gt;0,SUM($P$8:CA8),)</f>
        <v>40</v>
      </c>
      <c r="CB9" s="16">
        <f>IF(CB4&lt;&gt;0,SUM($P$8:CB8),)</f>
        <v>40</v>
      </c>
      <c r="CC9" s="16">
        <f>IF(CC4&lt;&gt;0,SUM($P$8:CC8),)</f>
        <v>41</v>
      </c>
      <c r="CD9" s="16">
        <f>IF(CD4&lt;&gt;0,SUM($P$8:CD8),)</f>
        <v>42</v>
      </c>
      <c r="CE9" s="16">
        <f>IF(CE4&lt;&gt;0,SUM($P$8:CE8),)</f>
        <v>43</v>
      </c>
      <c r="CF9" s="16">
        <f>IF(CF4&lt;&gt;0,SUM($P$8:CF8),)</f>
        <v>44</v>
      </c>
      <c r="CG9" s="16">
        <f>IF(CG4&lt;&gt;0,SUM($P$8:CG8),)</f>
        <v>45</v>
      </c>
      <c r="CH9" s="16">
        <f>IF(CH4&lt;&gt;0,SUM($P$8:CH8),)</f>
        <v>45</v>
      </c>
      <c r="CI9" s="16">
        <f>IF(CI4&lt;&gt;0,SUM($P$8:CI8),)</f>
        <v>45</v>
      </c>
      <c r="CJ9" s="16">
        <f>IF(CJ4&lt;&gt;0,SUM($P$8:CJ8),)</f>
        <v>46</v>
      </c>
      <c r="CK9" s="16">
        <f>IF(CK4&lt;&gt;0,SUM($P$8:CK8),)</f>
        <v>47</v>
      </c>
      <c r="CL9" s="16">
        <f>IF(CL4&lt;&gt;0,SUM($P$8:CL8),)</f>
        <v>47</v>
      </c>
      <c r="CM9" s="16">
        <f>IF(CM4&lt;&gt;0,SUM($P$8:CM8),)</f>
        <v>47</v>
      </c>
      <c r="CN9" s="16">
        <f>IF(CN4&lt;&gt;0,SUM($P$8:CN8),)</f>
        <v>48</v>
      </c>
      <c r="CO9" s="16">
        <f>IF(CO4&lt;&gt;0,SUM($P$8:CO8),)</f>
        <v>49</v>
      </c>
      <c r="CP9" s="16">
        <f>IF(CP4&lt;&gt;0,SUM($P$8:CP8),)</f>
        <v>50</v>
      </c>
      <c r="CQ9" s="16">
        <f>IF(CQ4&lt;&gt;0,SUM($P$8:CQ8),)</f>
        <v>50</v>
      </c>
      <c r="CR9" s="16">
        <f>IF(CR4&lt;&gt;0,SUM($P$8:CR8),)</f>
        <v>50</v>
      </c>
      <c r="CS9" s="16">
        <f>IF(CS4&lt;&gt;0,SUM($P$8:CS8),)</f>
        <v>50</v>
      </c>
      <c r="CT9" s="16">
        <f>IF(CT4&lt;&gt;0,SUM($P$8:CT8),)</f>
        <v>0</v>
      </c>
      <c r="CU9" s="16">
        <f>IF(CU4&lt;&gt;0,SUM($P$8:CU8),)</f>
        <v>0</v>
      </c>
      <c r="CV9" s="16">
        <f>IF(CV4&lt;&gt;0,SUM($P$8:CV8),)</f>
        <v>0</v>
      </c>
      <c r="CW9" s="16">
        <f>IF(CW4&lt;&gt;0,SUM($P$8:CW8),)</f>
        <v>0</v>
      </c>
      <c r="CX9" s="16">
        <f>IF(CX4&lt;&gt;0,SUM($P$8:CX8),)</f>
        <v>0</v>
      </c>
      <c r="CY9" s="16">
        <f>IF(CY4&lt;&gt;0,SUM($P$8:CY8),)</f>
        <v>0</v>
      </c>
      <c r="CZ9" s="16">
        <f>IF(CZ4&lt;&gt;0,SUM($P$8:CZ8),)</f>
        <v>0</v>
      </c>
      <c r="DA9" s="16">
        <f>IF(DA4&lt;&gt;0,SUM($P$8:DA8),)</f>
        <v>0</v>
      </c>
      <c r="DB9" s="16">
        <f>IF(DB4&lt;&gt;0,SUM($P$8:DB8),)</f>
        <v>0</v>
      </c>
      <c r="DC9" s="16">
        <f>IF(DC4&lt;&gt;0,SUM($P$8:DC8),)</f>
        <v>0</v>
      </c>
      <c r="DD9" s="16">
        <f>IF(DD4&lt;&gt;0,SUM($P$8:DD8),)</f>
        <v>0</v>
      </c>
      <c r="DE9" s="16">
        <f>IF(DE4&lt;&gt;0,SUM($P$8:DE8),)</f>
        <v>0</v>
      </c>
      <c r="DF9" s="16">
        <f>IF(DF4&lt;&gt;0,SUM($P$8:DF8),)</f>
        <v>0</v>
      </c>
      <c r="DG9" s="16">
        <f>IF(DG4&lt;&gt;0,SUM($P$8:DG8),)</f>
        <v>0</v>
      </c>
      <c r="DH9" s="16">
        <f>IF(DH4&lt;&gt;0,SUM($P$8:DH8),)</f>
        <v>0</v>
      </c>
      <c r="DI9" s="16">
        <f>IF(DI4&lt;&gt;0,SUM($P$8:DI8),)</f>
        <v>0</v>
      </c>
      <c r="DJ9" s="16">
        <f>IF(DJ4&lt;&gt;0,SUM($P$8:DJ8),)</f>
        <v>0</v>
      </c>
      <c r="DK9" s="16">
        <f>IF(DK4&lt;&gt;0,SUM($P$8:DK8),)</f>
        <v>0</v>
      </c>
      <c r="DL9" s="16">
        <f>IF(DL4&lt;&gt;0,SUM($P$8:DL8),)</f>
        <v>0</v>
      </c>
      <c r="DM9" s="16">
        <f>IF(DM4&lt;&gt;0,SUM($P$8:DM8),)</f>
        <v>0</v>
      </c>
      <c r="DN9" s="16">
        <f>IF(DN4&lt;&gt;0,SUM($P$8:DN8),)</f>
        <v>0</v>
      </c>
      <c r="DO9" s="16">
        <f>IF(DO4&lt;&gt;0,SUM($P$8:DO8),)</f>
        <v>0</v>
      </c>
      <c r="DP9" s="16">
        <f>IF(DP4&lt;&gt;0,SUM($P$8:DP8),)</f>
        <v>0</v>
      </c>
      <c r="DQ9" s="16">
        <f>IF(DQ4&lt;&gt;0,SUM($P$8:DQ8),)</f>
        <v>0</v>
      </c>
      <c r="DR9" s="16">
        <f>IF(DR4&lt;&gt;0,SUM($P$8:DR8),)</f>
        <v>0</v>
      </c>
      <c r="DS9" s="16">
        <f>IF(DS4&lt;&gt;0,SUM($P$8:DS8),)</f>
        <v>0</v>
      </c>
      <c r="DT9" s="16">
        <f>IF(DT4&lt;&gt;0,SUM($P$8:DT8),)</f>
        <v>0</v>
      </c>
      <c r="DU9" s="16">
        <f>IF(DU4&lt;&gt;0,SUM($P$8:DU8),)</f>
        <v>0</v>
      </c>
      <c r="DV9" s="16">
        <f>IF(DV4&lt;&gt;0,SUM($P$8:DV8),)</f>
        <v>0</v>
      </c>
      <c r="DX9" s="429"/>
      <c r="DY9" s="189"/>
      <c r="DZ9" s="189"/>
      <c r="EA9" s="189"/>
      <c r="EB9" s="189"/>
    </row>
    <row r="10" spans="1:132" hidden="1">
      <c r="A10" s="14"/>
      <c r="B10" s="723"/>
      <c r="C10" s="47"/>
      <c r="D10" s="697"/>
      <c r="E10" s="698"/>
      <c r="F10" s="698"/>
      <c r="G10" s="698"/>
      <c r="H10" s="698"/>
      <c r="I10" s="698"/>
      <c r="J10" s="698"/>
      <c r="K10" s="698"/>
      <c r="L10" s="698"/>
      <c r="M10" s="699"/>
      <c r="N10" s="317"/>
      <c r="O10" s="155">
        <v>10</v>
      </c>
      <c r="P10" s="28">
        <f>IF(P4&lt;&gt;0,IF(OR(P4="TM",P4="AR",P4="TF"),1,),)</f>
        <v>1</v>
      </c>
      <c r="Q10" s="37">
        <f t="shared" ref="Q10:T10" si="21">IF(Q4&lt;&gt;0,IF(OR(Q4="TM",Q4="AR",Q4="TF"),1,),)</f>
        <v>1</v>
      </c>
      <c r="R10" s="37">
        <f t="shared" si="21"/>
        <v>1</v>
      </c>
      <c r="S10" s="37">
        <f t="shared" si="21"/>
        <v>0</v>
      </c>
      <c r="T10" s="37">
        <f t="shared" si="21"/>
        <v>1</v>
      </c>
      <c r="U10" s="37">
        <f t="shared" ref="U10:CK10" si="22">IF(U4&lt;&gt;0,IF(OR(U4="TM",U4="AR",U4="TF"),1,),)</f>
        <v>0</v>
      </c>
      <c r="V10" s="37">
        <f t="shared" si="22"/>
        <v>1</v>
      </c>
      <c r="W10" s="37">
        <f t="shared" si="22"/>
        <v>1</v>
      </c>
      <c r="X10" s="37">
        <f t="shared" si="22"/>
        <v>1</v>
      </c>
      <c r="Y10" s="37">
        <f t="shared" si="22"/>
        <v>1</v>
      </c>
      <c r="Z10" s="37">
        <f t="shared" si="22"/>
        <v>0</v>
      </c>
      <c r="AA10" s="37">
        <f t="shared" si="22"/>
        <v>1</v>
      </c>
      <c r="AB10" s="37">
        <f t="shared" si="22"/>
        <v>0</v>
      </c>
      <c r="AC10" s="37">
        <f t="shared" si="22"/>
        <v>1</v>
      </c>
      <c r="AD10" s="37">
        <f t="shared" si="22"/>
        <v>0</v>
      </c>
      <c r="AE10" s="37">
        <f t="shared" si="22"/>
        <v>0</v>
      </c>
      <c r="AF10" s="37">
        <f t="shared" si="22"/>
        <v>1</v>
      </c>
      <c r="AG10" s="37">
        <f t="shared" si="22"/>
        <v>1</v>
      </c>
      <c r="AH10" s="37">
        <f t="shared" si="22"/>
        <v>0</v>
      </c>
      <c r="AI10" s="37">
        <f t="shared" si="22"/>
        <v>1</v>
      </c>
      <c r="AJ10" s="37">
        <f t="shared" si="22"/>
        <v>0</v>
      </c>
      <c r="AK10" s="37">
        <f t="shared" si="22"/>
        <v>0</v>
      </c>
      <c r="AL10" s="37">
        <f t="shared" si="22"/>
        <v>1</v>
      </c>
      <c r="AM10" s="37">
        <f t="shared" si="22"/>
        <v>1</v>
      </c>
      <c r="AN10" s="37">
        <f t="shared" si="22"/>
        <v>1</v>
      </c>
      <c r="AO10" s="37">
        <f t="shared" si="22"/>
        <v>1</v>
      </c>
      <c r="AP10" s="37">
        <f t="shared" si="22"/>
        <v>0</v>
      </c>
      <c r="AQ10" s="37">
        <f t="shared" si="22"/>
        <v>1</v>
      </c>
      <c r="AR10" s="37">
        <f t="shared" si="22"/>
        <v>1</v>
      </c>
      <c r="AS10" s="37">
        <f t="shared" si="22"/>
        <v>1</v>
      </c>
      <c r="AT10" s="37">
        <f t="shared" si="22"/>
        <v>1</v>
      </c>
      <c r="AU10" s="37">
        <f t="shared" si="22"/>
        <v>1</v>
      </c>
      <c r="AV10" s="37">
        <f t="shared" si="22"/>
        <v>0</v>
      </c>
      <c r="AW10" s="513">
        <f t="shared" ref="AW10" si="23">IF(AW4&lt;&gt;0,IF(OR(AW4="TM",AW4="AR",AW4="TF"),1,),)</f>
        <v>0</v>
      </c>
      <c r="AX10" s="37">
        <f t="shared" si="22"/>
        <v>1</v>
      </c>
      <c r="AY10" s="37">
        <f t="shared" si="22"/>
        <v>0</v>
      </c>
      <c r="AZ10" s="37">
        <f t="shared" si="22"/>
        <v>1</v>
      </c>
      <c r="BA10" s="37">
        <f t="shared" si="22"/>
        <v>0</v>
      </c>
      <c r="BB10" s="37">
        <f t="shared" si="22"/>
        <v>1</v>
      </c>
      <c r="BC10" s="37">
        <f t="shared" si="22"/>
        <v>0</v>
      </c>
      <c r="BD10" s="37">
        <f t="shared" si="22"/>
        <v>1</v>
      </c>
      <c r="BE10" s="37">
        <f t="shared" si="22"/>
        <v>0</v>
      </c>
      <c r="BF10" s="37">
        <f t="shared" si="22"/>
        <v>1</v>
      </c>
      <c r="BG10" s="37">
        <f t="shared" si="22"/>
        <v>1</v>
      </c>
      <c r="BH10" s="37">
        <f t="shared" si="22"/>
        <v>1</v>
      </c>
      <c r="BI10" s="37">
        <f t="shared" si="22"/>
        <v>1</v>
      </c>
      <c r="BJ10" s="513">
        <f t="shared" ref="BJ10" si="24">IF(BJ4&lt;&gt;0,IF(OR(BJ4="TM",BJ4="AR",BJ4="TF"),1,),)</f>
        <v>0</v>
      </c>
      <c r="BK10" s="37">
        <f t="shared" si="22"/>
        <v>1</v>
      </c>
      <c r="BL10" s="37">
        <f t="shared" si="22"/>
        <v>0</v>
      </c>
      <c r="BM10" s="37">
        <f t="shared" si="22"/>
        <v>1</v>
      </c>
      <c r="BN10" s="37">
        <f t="shared" si="22"/>
        <v>1</v>
      </c>
      <c r="BO10" s="37">
        <f t="shared" si="22"/>
        <v>0</v>
      </c>
      <c r="BP10" s="37">
        <f t="shared" si="22"/>
        <v>0</v>
      </c>
      <c r="BQ10" s="37">
        <f t="shared" si="22"/>
        <v>0</v>
      </c>
      <c r="BR10" s="37">
        <f t="shared" si="22"/>
        <v>1</v>
      </c>
      <c r="BS10" s="37">
        <f t="shared" si="22"/>
        <v>1</v>
      </c>
      <c r="BT10" s="37">
        <f t="shared" ref="BT10" si="25">IF(BT4&lt;&gt;0,IF(OR(BT4="TM",BT4="AR",BT4="TF"),1,),)</f>
        <v>1</v>
      </c>
      <c r="BU10" s="37">
        <f t="shared" si="22"/>
        <v>1</v>
      </c>
      <c r="BV10" s="37">
        <f t="shared" si="22"/>
        <v>0</v>
      </c>
      <c r="BW10" s="564">
        <f t="shared" si="22"/>
        <v>0</v>
      </c>
      <c r="BX10" s="37">
        <f t="shared" si="22"/>
        <v>0</v>
      </c>
      <c r="BY10" s="37">
        <f t="shared" si="22"/>
        <v>1</v>
      </c>
      <c r="BZ10" s="195">
        <f t="shared" ref="BZ10" si="26">IF(BZ4&lt;&gt;0,IF(OR(BZ4="TM",BZ4="AR",BZ4="TF"),1,),)</f>
        <v>1</v>
      </c>
      <c r="CA10" s="37">
        <f t="shared" si="22"/>
        <v>1</v>
      </c>
      <c r="CB10" s="37">
        <f t="shared" si="22"/>
        <v>1</v>
      </c>
      <c r="CC10" s="37">
        <f t="shared" si="22"/>
        <v>0</v>
      </c>
      <c r="CD10" s="37">
        <f t="shared" si="22"/>
        <v>1</v>
      </c>
      <c r="CE10" s="37">
        <f t="shared" si="22"/>
        <v>1</v>
      </c>
      <c r="CF10" s="37">
        <f t="shared" si="22"/>
        <v>1</v>
      </c>
      <c r="CG10" s="37">
        <f t="shared" ref="CG10" si="27">IF(CG4&lt;&gt;0,IF(OR(CG4="TM",CG4="AR",CG4="TF"),1,),)</f>
        <v>1</v>
      </c>
      <c r="CH10" s="37">
        <f t="shared" si="22"/>
        <v>0</v>
      </c>
      <c r="CI10" s="37">
        <f t="shared" si="22"/>
        <v>0</v>
      </c>
      <c r="CJ10" s="37">
        <f t="shared" si="22"/>
        <v>1</v>
      </c>
      <c r="CK10" s="37">
        <f t="shared" si="22"/>
        <v>1</v>
      </c>
      <c r="CL10" s="37">
        <f t="shared" ref="CL10:DV10" si="28">IF(CL4&lt;&gt;0,IF(OR(CL4="TM",CL4="AR",CL4="TF"),1,),)</f>
        <v>0</v>
      </c>
      <c r="CM10" s="195">
        <f t="shared" ref="CM10" si="29">IF(CM4&lt;&gt;0,IF(OR(CM4="TM",CM4="AR",CM4="TF"),1,),)</f>
        <v>0</v>
      </c>
      <c r="CN10" s="591">
        <f t="shared" si="28"/>
        <v>1</v>
      </c>
      <c r="CO10" s="37">
        <f t="shared" si="28"/>
        <v>1</v>
      </c>
      <c r="CP10" s="37">
        <f t="shared" si="28"/>
        <v>1</v>
      </c>
      <c r="CQ10" s="37">
        <f t="shared" si="28"/>
        <v>0</v>
      </c>
      <c r="CR10" s="37">
        <f t="shared" si="28"/>
        <v>0</v>
      </c>
      <c r="CS10" s="216">
        <f t="shared" ref="CS10:CY10" si="30">IF(CS4&lt;&gt;0,IF(OR(CS4="TM",CS4="AR",CS4="TF"),1,),)</f>
        <v>0</v>
      </c>
      <c r="CT10" s="216">
        <f t="shared" si="30"/>
        <v>0</v>
      </c>
      <c r="CU10" s="216">
        <f t="shared" si="30"/>
        <v>0</v>
      </c>
      <c r="CV10" s="216">
        <f t="shared" si="30"/>
        <v>0</v>
      </c>
      <c r="CW10" s="216">
        <f t="shared" si="30"/>
        <v>0</v>
      </c>
      <c r="CX10" s="216">
        <f t="shared" si="30"/>
        <v>0</v>
      </c>
      <c r="CY10" s="216">
        <f t="shared" si="30"/>
        <v>0</v>
      </c>
      <c r="CZ10" s="37">
        <f t="shared" si="28"/>
        <v>0</v>
      </c>
      <c r="DA10" s="37">
        <f t="shared" si="28"/>
        <v>0</v>
      </c>
      <c r="DB10" s="37">
        <f t="shared" si="28"/>
        <v>0</v>
      </c>
      <c r="DC10" s="37">
        <f t="shared" si="28"/>
        <v>0</v>
      </c>
      <c r="DD10" s="37">
        <f t="shared" si="28"/>
        <v>0</v>
      </c>
      <c r="DE10" s="195">
        <f t="shared" ref="DE10:DG10" si="31">IF(DE4&lt;&gt;0,IF(OR(DE4="TM",DE4="AR",DE4="TF"),1,),)</f>
        <v>0</v>
      </c>
      <c r="DF10" s="195">
        <f t="shared" si="31"/>
        <v>0</v>
      </c>
      <c r="DG10" s="195">
        <f t="shared" si="31"/>
        <v>0</v>
      </c>
      <c r="DH10" s="37">
        <f t="shared" si="28"/>
        <v>0</v>
      </c>
      <c r="DI10" s="37">
        <f t="shared" si="28"/>
        <v>0</v>
      </c>
      <c r="DJ10" s="37">
        <f t="shared" si="28"/>
        <v>0</v>
      </c>
      <c r="DK10" s="37">
        <f t="shared" si="28"/>
        <v>0</v>
      </c>
      <c r="DL10" s="37">
        <f t="shared" si="28"/>
        <v>0</v>
      </c>
      <c r="DM10" s="37">
        <f t="shared" si="28"/>
        <v>0</v>
      </c>
      <c r="DN10" s="37">
        <f t="shared" si="28"/>
        <v>0</v>
      </c>
      <c r="DO10" s="37">
        <f t="shared" si="28"/>
        <v>0</v>
      </c>
      <c r="DP10" s="37">
        <f t="shared" si="28"/>
        <v>0</v>
      </c>
      <c r="DQ10" s="37">
        <f t="shared" si="28"/>
        <v>0</v>
      </c>
      <c r="DR10" s="37">
        <f t="shared" si="28"/>
        <v>0</v>
      </c>
      <c r="DS10" s="37">
        <f t="shared" si="28"/>
        <v>0</v>
      </c>
      <c r="DT10" s="37">
        <f t="shared" si="28"/>
        <v>0</v>
      </c>
      <c r="DU10" s="37">
        <f t="shared" si="28"/>
        <v>0</v>
      </c>
      <c r="DV10" s="37">
        <f t="shared" si="28"/>
        <v>0</v>
      </c>
      <c r="DX10" s="429"/>
      <c r="DY10" s="189"/>
      <c r="DZ10" s="189"/>
      <c r="EA10" s="189"/>
      <c r="EB10" s="189"/>
    </row>
    <row r="11" spans="1:132" hidden="1">
      <c r="A11" s="14"/>
      <c r="B11" s="723"/>
      <c r="C11" s="47"/>
      <c r="D11" s="700"/>
      <c r="E11" s="701"/>
      <c r="F11" s="701"/>
      <c r="G11" s="701"/>
      <c r="H11" s="701"/>
      <c r="I11" s="701"/>
      <c r="J11" s="701"/>
      <c r="K11" s="701"/>
      <c r="L11" s="701"/>
      <c r="M11" s="702"/>
      <c r="N11" s="321" t="s">
        <v>95</v>
      </c>
      <c r="O11" s="154">
        <v>11</v>
      </c>
      <c r="P11" s="16">
        <f>IF(P4&lt;&gt;0,SUM($P$10:P10),)</f>
        <v>1</v>
      </c>
      <c r="Q11" s="16">
        <f>IF(Q4&lt;&gt;0,SUM($P$10:Q10),)</f>
        <v>2</v>
      </c>
      <c r="R11" s="16">
        <f>IF(R4&lt;&gt;0,SUM($P$10:R10),)</f>
        <v>3</v>
      </c>
      <c r="S11" s="16">
        <f>IF(S4&lt;&gt;0,SUM($P$10:S10),)</f>
        <v>3</v>
      </c>
      <c r="T11" s="16">
        <f>IF(T4&lt;&gt;0,SUM($P$10:T10),)</f>
        <v>4</v>
      </c>
      <c r="U11" s="16">
        <f>IF(U4&lt;&gt;0,SUM($P$10:U10),)</f>
        <v>4</v>
      </c>
      <c r="V11" s="16">
        <f>IF(V4&lt;&gt;0,SUM($P$10:V10),)</f>
        <v>5</v>
      </c>
      <c r="W11" s="16">
        <f>IF(W4&lt;&gt;0,SUM($P$10:W10),)</f>
        <v>6</v>
      </c>
      <c r="X11" s="16">
        <f>IF(X4&lt;&gt;0,SUM($P$10:X10),)</f>
        <v>7</v>
      </c>
      <c r="Y11" s="16">
        <f>IF(Y4&lt;&gt;0,SUM($P$10:Y10),)</f>
        <v>8</v>
      </c>
      <c r="Z11" s="16">
        <f>IF(Z4&lt;&gt;0,SUM($P$10:Z10),)</f>
        <v>8</v>
      </c>
      <c r="AA11" s="16">
        <f>IF(AA4&lt;&gt;0,SUM($P$10:AA10),)</f>
        <v>9</v>
      </c>
      <c r="AB11" s="16">
        <f>IF(AB4&lt;&gt;0,SUM($P$10:AB10),)</f>
        <v>9</v>
      </c>
      <c r="AC11" s="16">
        <f>IF(AC4&lt;&gt;0,SUM($P$10:AC10),)</f>
        <v>10</v>
      </c>
      <c r="AD11" s="16">
        <f>IF(AD4&lt;&gt;0,SUM($P$10:AD10),)</f>
        <v>10</v>
      </c>
      <c r="AE11" s="16">
        <f>IF(AE4&lt;&gt;0,SUM($P$10:AE10),)</f>
        <v>10</v>
      </c>
      <c r="AF11" s="16">
        <f>IF(AF4&lt;&gt;0,SUM($P$10:AF10),)</f>
        <v>11</v>
      </c>
      <c r="AG11" s="16">
        <f>IF(AG4&lt;&gt;0,SUM($P$10:AG10),)</f>
        <v>12</v>
      </c>
      <c r="AH11" s="16">
        <f>IF(AH4&lt;&gt;0,SUM($P$10:AH10),)</f>
        <v>12</v>
      </c>
      <c r="AI11" s="16">
        <f>IF(AI4&lt;&gt;0,SUM($P$10:AI10),)</f>
        <v>13</v>
      </c>
      <c r="AJ11" s="16">
        <f>IF(AJ4&lt;&gt;0,SUM($P$10:AJ10),)</f>
        <v>13</v>
      </c>
      <c r="AK11" s="16">
        <f>IF(AK4&lt;&gt;0,SUM($P$10:AK10),)</f>
        <v>13</v>
      </c>
      <c r="AL11" s="16">
        <f>IF(AL4&lt;&gt;0,SUM($P$10:AL10),)</f>
        <v>14</v>
      </c>
      <c r="AM11" s="16">
        <f>IF(AM4&lt;&gt;0,SUM($P$10:AM10),)</f>
        <v>15</v>
      </c>
      <c r="AN11" s="16">
        <f>IF(AN4&lt;&gt;0,SUM($P$10:AN10),)</f>
        <v>16</v>
      </c>
      <c r="AO11" s="16">
        <f>IF(AO4&lt;&gt;0,SUM($P$10:AO10),)</f>
        <v>17</v>
      </c>
      <c r="AP11" s="16">
        <f>IF(AP4&lt;&gt;0,SUM($P$10:AP10),)</f>
        <v>17</v>
      </c>
      <c r="AQ11" s="16">
        <f>IF(AQ4&lt;&gt;0,SUM($P$10:AQ10),)</f>
        <v>18</v>
      </c>
      <c r="AR11" s="16">
        <f>IF(AR4&lt;&gt;0,SUM($P$10:AR10),)</f>
        <v>19</v>
      </c>
      <c r="AS11" s="16">
        <f>IF(AS4&lt;&gt;0,SUM($P$10:AS10),)</f>
        <v>20</v>
      </c>
      <c r="AT11" s="16">
        <f>IF(AT4&lt;&gt;0,SUM($P$10:AT10),)</f>
        <v>21</v>
      </c>
      <c r="AU11" s="16">
        <f>IF(AU4&lt;&gt;0,SUM($P$10:AU10),)</f>
        <v>22</v>
      </c>
      <c r="AV11" s="16">
        <f>IF(AV4&lt;&gt;0,SUM($P$10:AV10),)</f>
        <v>22</v>
      </c>
      <c r="AW11" s="16">
        <f>IF(AW4&lt;&gt;0,SUM($P$10:AW10),)</f>
        <v>22</v>
      </c>
      <c r="AX11" s="16">
        <f>IF(AX4&lt;&gt;0,SUM($P$10:AX10),)</f>
        <v>23</v>
      </c>
      <c r="AY11" s="16">
        <f>IF(AY4&lt;&gt;0,SUM($P$10:AY10),)</f>
        <v>23</v>
      </c>
      <c r="AZ11" s="16">
        <f>IF(AZ4&lt;&gt;0,SUM($P$10:AZ10),)</f>
        <v>24</v>
      </c>
      <c r="BA11" s="16">
        <f>IF(BA4&lt;&gt;0,SUM($P$10:BA10),)</f>
        <v>24</v>
      </c>
      <c r="BB11" s="16">
        <f>IF(BB4&lt;&gt;0,SUM($P$10:BB10),)</f>
        <v>25</v>
      </c>
      <c r="BC11" s="16">
        <f>IF(BC4&lt;&gt;0,SUM($P$10:BC10),)</f>
        <v>25</v>
      </c>
      <c r="BD11" s="16">
        <f>IF(BD4&lt;&gt;0,SUM($P$10:BD10),)</f>
        <v>26</v>
      </c>
      <c r="BE11" s="16">
        <f>IF(BE4&lt;&gt;0,SUM($P$10:BE10),)</f>
        <v>26</v>
      </c>
      <c r="BF11" s="16">
        <f>IF(BF4&lt;&gt;0,SUM($P$10:BF10),)</f>
        <v>27</v>
      </c>
      <c r="BG11" s="16">
        <f>IF(BG4&lt;&gt;0,SUM($P$10:BG10),)</f>
        <v>28</v>
      </c>
      <c r="BH11" s="16">
        <f>IF(BH4&lt;&gt;0,SUM($P$10:BH10),)</f>
        <v>29</v>
      </c>
      <c r="BI11" s="16">
        <f>IF(BI4&lt;&gt;0,SUM($P$10:BI10),)</f>
        <v>30</v>
      </c>
      <c r="BJ11" s="16">
        <f>IF(BJ4&lt;&gt;0,SUM($P$10:BJ10),)</f>
        <v>30</v>
      </c>
      <c r="BK11" s="16">
        <f>IF(BK4&lt;&gt;0,SUM($P$10:BK10),)</f>
        <v>31</v>
      </c>
      <c r="BL11" s="16">
        <f>IF(BL4&lt;&gt;0,SUM($P$10:BL10),)</f>
        <v>31</v>
      </c>
      <c r="BM11" s="16">
        <f>IF(BM4&lt;&gt;0,SUM($P$10:BM10),)</f>
        <v>32</v>
      </c>
      <c r="BN11" s="16">
        <f>IF(BN4&lt;&gt;0,SUM($P$10:BN10),)</f>
        <v>33</v>
      </c>
      <c r="BO11" s="16">
        <f>IF(BO4&lt;&gt;0,SUM($P$10:BO10),)</f>
        <v>33</v>
      </c>
      <c r="BP11" s="16">
        <f>IF(BP4&lt;&gt;0,SUM($P$10:BP10),)</f>
        <v>33</v>
      </c>
      <c r="BQ11" s="16">
        <f>IF(BQ4&lt;&gt;0,SUM($P$10:BQ10),)</f>
        <v>33</v>
      </c>
      <c r="BR11" s="16">
        <f>IF(BR4&lt;&gt;0,SUM($P$10:BR10),)</f>
        <v>34</v>
      </c>
      <c r="BS11" s="16">
        <f>IF(BS4&lt;&gt;0,SUM($P$10:BS10),)</f>
        <v>35</v>
      </c>
      <c r="BT11" s="16">
        <f>IF(BT4&lt;&gt;0,SUM($P$10:BT10),)</f>
        <v>36</v>
      </c>
      <c r="BU11" s="16">
        <f>IF(BU4&lt;&gt;0,SUM($P$10:BU10),)</f>
        <v>37</v>
      </c>
      <c r="BV11" s="16">
        <f>IF(BV4&lt;&gt;0,SUM($P$10:BV10),)</f>
        <v>37</v>
      </c>
      <c r="BW11" s="16">
        <f>IF(BW4&lt;&gt;0,SUM($P$10:BW10),)</f>
        <v>37</v>
      </c>
      <c r="BX11" s="16">
        <f>IF(BX4&lt;&gt;0,SUM($P$10:BX10),)</f>
        <v>37</v>
      </c>
      <c r="BY11" s="16">
        <f>IF(BY4&lt;&gt;0,SUM($P$10:BY10),)</f>
        <v>38</v>
      </c>
      <c r="BZ11" s="16">
        <f>IF(BZ4&lt;&gt;0,SUM($P$10:BZ10),)</f>
        <v>39</v>
      </c>
      <c r="CA11" s="16">
        <f>IF(CA4&lt;&gt;0,SUM($P$10:CA10),)</f>
        <v>40</v>
      </c>
      <c r="CB11" s="16">
        <f>IF(CB4&lt;&gt;0,SUM($P$10:CB10),)</f>
        <v>41</v>
      </c>
      <c r="CC11" s="16">
        <f>IF(CC4&lt;&gt;0,SUM($P$10:CC10),)</f>
        <v>41</v>
      </c>
      <c r="CD11" s="16">
        <f>IF(CD4&lt;&gt;0,SUM($P$10:CD10),)</f>
        <v>42</v>
      </c>
      <c r="CE11" s="16">
        <f>IF(CE4&lt;&gt;0,SUM($P$10:CE10),)</f>
        <v>43</v>
      </c>
      <c r="CF11" s="16">
        <f>IF(CF4&lt;&gt;0,SUM($P$10:CF10),)</f>
        <v>44</v>
      </c>
      <c r="CG11" s="16">
        <f>IF(CG4&lt;&gt;0,SUM($P$10:CG10),)</f>
        <v>45</v>
      </c>
      <c r="CH11" s="16">
        <f>IF(CH4&lt;&gt;0,SUM($P$10:CH10),)</f>
        <v>45</v>
      </c>
      <c r="CI11" s="16">
        <f>IF(CI4&lt;&gt;0,SUM($P$10:CI10),)</f>
        <v>45</v>
      </c>
      <c r="CJ11" s="16">
        <f>IF(CJ4&lt;&gt;0,SUM($P$10:CJ10),)</f>
        <v>46</v>
      </c>
      <c r="CK11" s="16">
        <f>IF(CK4&lt;&gt;0,SUM($P$10:CK10),)</f>
        <v>47</v>
      </c>
      <c r="CL11" s="16">
        <f>IF(CL4&lt;&gt;0,SUM($P$10:CL10),)</f>
        <v>47</v>
      </c>
      <c r="CM11" s="16">
        <f>IF(CM4&lt;&gt;0,SUM($P$10:CM10),)</f>
        <v>47</v>
      </c>
      <c r="CN11" s="16">
        <f>IF(CN4&lt;&gt;0,SUM($P$10:CN10),)</f>
        <v>48</v>
      </c>
      <c r="CO11" s="16">
        <f>IF(CO4&lt;&gt;0,SUM($P$10:CO10),)</f>
        <v>49</v>
      </c>
      <c r="CP11" s="16">
        <f>IF(CP4&lt;&gt;0,SUM($P$10:CP10),)</f>
        <v>50</v>
      </c>
      <c r="CQ11" s="16">
        <f>IF(CQ4&lt;&gt;0,SUM($P$10:CQ10),)</f>
        <v>50</v>
      </c>
      <c r="CR11" s="16">
        <f>IF(CR4&lt;&gt;0,SUM($P$10:CR10),)</f>
        <v>50</v>
      </c>
      <c r="CS11" s="16">
        <f>IF(CS4&lt;&gt;0,SUM($P$10:CS10),)</f>
        <v>50</v>
      </c>
      <c r="CT11" s="16">
        <f>IF(CT4&lt;&gt;0,SUM($P$10:CT10),)</f>
        <v>0</v>
      </c>
      <c r="CU11" s="16">
        <f>IF(CU4&lt;&gt;0,SUM($P$10:CU10),)</f>
        <v>0</v>
      </c>
      <c r="CV11" s="16">
        <f>IF(CV4&lt;&gt;0,SUM($P$10:CV10),)</f>
        <v>0</v>
      </c>
      <c r="CW11" s="16">
        <f>IF(CW4&lt;&gt;0,SUM($P$10:CW10),)</f>
        <v>0</v>
      </c>
      <c r="CX11" s="16">
        <f>IF(CX4&lt;&gt;0,SUM($P$10:CX10),)</f>
        <v>0</v>
      </c>
      <c r="CY11" s="16">
        <f>IF(CY4&lt;&gt;0,SUM($P$10:CY10),)</f>
        <v>0</v>
      </c>
      <c r="CZ11" s="16">
        <f>IF(CZ4&lt;&gt;0,SUM($P$10:CZ10),)</f>
        <v>0</v>
      </c>
      <c r="DA11" s="16">
        <f>IF(DA4&lt;&gt;0,SUM($P$10:DA10),)</f>
        <v>0</v>
      </c>
      <c r="DB11" s="16">
        <f>IF(DB4&lt;&gt;0,SUM($P$10:DB10),)</f>
        <v>0</v>
      </c>
      <c r="DC11" s="16">
        <f>IF(DC4&lt;&gt;0,SUM($P$10:DC10),)</f>
        <v>0</v>
      </c>
      <c r="DD11" s="16">
        <f>IF(DD4&lt;&gt;0,SUM($P$10:DD10),)</f>
        <v>0</v>
      </c>
      <c r="DE11" s="16">
        <f>IF(DE4&lt;&gt;0,SUM($P$10:DE10),)</f>
        <v>0</v>
      </c>
      <c r="DF11" s="16">
        <f>IF(DF4&lt;&gt;0,SUM($P$10:DF10),)</f>
        <v>0</v>
      </c>
      <c r="DG11" s="16">
        <f>IF(DG4&lt;&gt;0,SUM($P$10:DG10),)</f>
        <v>0</v>
      </c>
      <c r="DH11" s="16">
        <f>IF(DH4&lt;&gt;0,SUM($P$10:DH10),)</f>
        <v>0</v>
      </c>
      <c r="DI11" s="16">
        <f>IF(DI4&lt;&gt;0,SUM($P$10:DI10),)</f>
        <v>0</v>
      </c>
      <c r="DJ11" s="16">
        <f>IF(DJ4&lt;&gt;0,SUM($P$10:DJ10),)</f>
        <v>0</v>
      </c>
      <c r="DK11" s="16">
        <f>IF(DK4&lt;&gt;0,SUM($P$10:DK10),)</f>
        <v>0</v>
      </c>
      <c r="DL11" s="16">
        <f>IF(DL4&lt;&gt;0,SUM($P$10:DL10),)</f>
        <v>0</v>
      </c>
      <c r="DM11" s="16">
        <f>IF(DM4&lt;&gt;0,SUM($P$10:DM10),)</f>
        <v>0</v>
      </c>
      <c r="DN11" s="16">
        <f>IF(DN4&lt;&gt;0,SUM($P$10:DN10),)</f>
        <v>0</v>
      </c>
      <c r="DO11" s="16">
        <f>IF(DO4&lt;&gt;0,SUM($P$10:DO10),)</f>
        <v>0</v>
      </c>
      <c r="DP11" s="16">
        <f>IF(DP4&lt;&gt;0,SUM($P$10:DP10),)</f>
        <v>0</v>
      </c>
      <c r="DQ11" s="16">
        <f>IF(DQ4&lt;&gt;0,SUM($P$10:DQ10),)</f>
        <v>0</v>
      </c>
      <c r="DR11" s="16">
        <f>IF(DR4&lt;&gt;0,SUM($P$10:DR10),)</f>
        <v>0</v>
      </c>
      <c r="DS11" s="16">
        <f>IF(DS4&lt;&gt;0,SUM($P$10:DS10),)</f>
        <v>0</v>
      </c>
      <c r="DT11" s="16">
        <f>IF(DT4&lt;&gt;0,SUM($P$10:DT10),)</f>
        <v>0</v>
      </c>
      <c r="DU11" s="16">
        <f>IF(DU4&lt;&gt;0,SUM($P$10:DU10),)</f>
        <v>0</v>
      </c>
      <c r="DV11" s="16">
        <f>IF(DV4&lt;&gt;0,SUM($P$10:DV10),)</f>
        <v>0</v>
      </c>
      <c r="DX11" s="429"/>
      <c r="DY11" s="189"/>
      <c r="DZ11" s="189"/>
      <c r="EA11" s="189"/>
      <c r="EB11" s="189"/>
    </row>
    <row r="12" spans="1:132" hidden="1">
      <c r="A12" s="14"/>
      <c r="B12" s="723"/>
      <c r="C12" s="47"/>
      <c r="D12" s="697"/>
      <c r="E12" s="698"/>
      <c r="F12" s="698"/>
      <c r="G12" s="698"/>
      <c r="H12" s="698"/>
      <c r="I12" s="698"/>
      <c r="J12" s="698"/>
      <c r="K12" s="698"/>
      <c r="L12" s="698"/>
      <c r="M12" s="699"/>
      <c r="N12" s="317"/>
      <c r="O12" s="155">
        <v>12</v>
      </c>
      <c r="P12" s="28">
        <f>IF(P4&lt;&gt;0,IF(OR(P4="TM",P4="AS",P4="TH"),1,),)</f>
        <v>1</v>
      </c>
      <c r="Q12" s="37">
        <f t="shared" ref="Q12:T12" si="32">IF(Q4&lt;&gt;0,IF(OR(Q4="TM",Q4="AS",Q4="TH"),1,),)</f>
        <v>1</v>
      </c>
      <c r="R12" s="37">
        <f t="shared" si="32"/>
        <v>0</v>
      </c>
      <c r="S12" s="37">
        <f t="shared" si="32"/>
        <v>1</v>
      </c>
      <c r="T12" s="37">
        <f t="shared" si="32"/>
        <v>0</v>
      </c>
      <c r="U12" s="37">
        <f t="shared" ref="U12:CK12" si="33">IF(U4&lt;&gt;0,IF(OR(U4="TM",U4="AS",U4="TH"),1,),)</f>
        <v>1</v>
      </c>
      <c r="V12" s="37">
        <f t="shared" si="33"/>
        <v>1</v>
      </c>
      <c r="W12" s="37">
        <f t="shared" si="33"/>
        <v>1</v>
      </c>
      <c r="X12" s="37">
        <f t="shared" si="33"/>
        <v>1</v>
      </c>
      <c r="Y12" s="37">
        <f t="shared" si="33"/>
        <v>0</v>
      </c>
      <c r="Z12" s="37">
        <f t="shared" si="33"/>
        <v>1</v>
      </c>
      <c r="AA12" s="37">
        <f t="shared" si="33"/>
        <v>0</v>
      </c>
      <c r="AB12" s="37">
        <f t="shared" si="33"/>
        <v>1</v>
      </c>
      <c r="AC12" s="37">
        <f t="shared" si="33"/>
        <v>0</v>
      </c>
      <c r="AD12" s="37">
        <f t="shared" si="33"/>
        <v>1</v>
      </c>
      <c r="AE12" s="37">
        <f t="shared" si="33"/>
        <v>0</v>
      </c>
      <c r="AF12" s="37">
        <f t="shared" si="33"/>
        <v>1</v>
      </c>
      <c r="AG12" s="37">
        <f t="shared" si="33"/>
        <v>1</v>
      </c>
      <c r="AH12" s="37">
        <f t="shared" si="33"/>
        <v>1</v>
      </c>
      <c r="AI12" s="37">
        <f t="shared" si="33"/>
        <v>0</v>
      </c>
      <c r="AJ12" s="37">
        <f t="shared" si="33"/>
        <v>1</v>
      </c>
      <c r="AK12" s="37">
        <f t="shared" si="33"/>
        <v>1</v>
      </c>
      <c r="AL12" s="37">
        <f t="shared" si="33"/>
        <v>1</v>
      </c>
      <c r="AM12" s="37">
        <f t="shared" si="33"/>
        <v>1</v>
      </c>
      <c r="AN12" s="37">
        <f t="shared" si="33"/>
        <v>1</v>
      </c>
      <c r="AO12" s="37">
        <f t="shared" si="33"/>
        <v>0</v>
      </c>
      <c r="AP12" s="37">
        <f t="shared" si="33"/>
        <v>1</v>
      </c>
      <c r="AQ12" s="37">
        <f t="shared" si="33"/>
        <v>1</v>
      </c>
      <c r="AR12" s="37">
        <f t="shared" si="33"/>
        <v>1</v>
      </c>
      <c r="AS12" s="37">
        <f t="shared" si="33"/>
        <v>1</v>
      </c>
      <c r="AT12" s="37">
        <f t="shared" si="33"/>
        <v>1</v>
      </c>
      <c r="AU12" s="37">
        <f t="shared" si="33"/>
        <v>0</v>
      </c>
      <c r="AV12" s="37">
        <f t="shared" si="33"/>
        <v>1</v>
      </c>
      <c r="AW12" s="513">
        <f t="shared" ref="AW12" si="34">IF(AW4&lt;&gt;0,IF(OR(AW4="TM",AW4="AS",AW4="TH"),1,),)</f>
        <v>0</v>
      </c>
      <c r="AX12" s="37">
        <f t="shared" si="33"/>
        <v>1</v>
      </c>
      <c r="AY12" s="37">
        <f t="shared" si="33"/>
        <v>0</v>
      </c>
      <c r="AZ12" s="37">
        <f t="shared" si="33"/>
        <v>1</v>
      </c>
      <c r="BA12" s="37">
        <f t="shared" si="33"/>
        <v>0</v>
      </c>
      <c r="BB12" s="37">
        <f t="shared" si="33"/>
        <v>0</v>
      </c>
      <c r="BC12" s="37">
        <f t="shared" si="33"/>
        <v>1</v>
      </c>
      <c r="BD12" s="37">
        <f t="shared" si="33"/>
        <v>0</v>
      </c>
      <c r="BE12" s="37">
        <f t="shared" si="33"/>
        <v>1</v>
      </c>
      <c r="BF12" s="37">
        <f t="shared" si="33"/>
        <v>1</v>
      </c>
      <c r="BG12" s="37">
        <f t="shared" si="33"/>
        <v>1</v>
      </c>
      <c r="BH12" s="37">
        <f t="shared" si="33"/>
        <v>1</v>
      </c>
      <c r="BI12" s="37">
        <f t="shared" si="33"/>
        <v>1</v>
      </c>
      <c r="BJ12" s="513">
        <f t="shared" ref="BJ12" si="35">IF(BJ4&lt;&gt;0,IF(OR(BJ4="TM",BJ4="AS",BJ4="TH"),1,),)</f>
        <v>0</v>
      </c>
      <c r="BK12" s="37">
        <f t="shared" si="33"/>
        <v>0</v>
      </c>
      <c r="BL12" s="37">
        <f t="shared" si="33"/>
        <v>1</v>
      </c>
      <c r="BM12" s="37">
        <f t="shared" si="33"/>
        <v>1</v>
      </c>
      <c r="BN12" s="37">
        <f t="shared" si="33"/>
        <v>0</v>
      </c>
      <c r="BO12" s="37">
        <f t="shared" si="33"/>
        <v>1</v>
      </c>
      <c r="BP12" s="37">
        <f t="shared" si="33"/>
        <v>0</v>
      </c>
      <c r="BQ12" s="37">
        <f t="shared" si="33"/>
        <v>0</v>
      </c>
      <c r="BR12" s="37">
        <f t="shared" si="33"/>
        <v>1</v>
      </c>
      <c r="BS12" s="37">
        <f t="shared" si="33"/>
        <v>1</v>
      </c>
      <c r="BT12" s="37">
        <f t="shared" ref="BT12" si="36">IF(BT4&lt;&gt;0,IF(OR(BT4="TM",BT4="AS",BT4="TH"),1,),)</f>
        <v>1</v>
      </c>
      <c r="BU12" s="37">
        <f t="shared" si="33"/>
        <v>0</v>
      </c>
      <c r="BV12" s="37">
        <f t="shared" si="33"/>
        <v>1</v>
      </c>
      <c r="BW12" s="564">
        <f t="shared" si="33"/>
        <v>0</v>
      </c>
      <c r="BX12" s="37">
        <f t="shared" si="33"/>
        <v>0</v>
      </c>
      <c r="BY12" s="37">
        <f t="shared" si="33"/>
        <v>1</v>
      </c>
      <c r="BZ12" s="195">
        <f t="shared" ref="BZ12" si="37">IF(BZ4&lt;&gt;0,IF(OR(BZ4="TM",BZ4="AS",BZ4="TH"),1,),)</f>
        <v>1</v>
      </c>
      <c r="CA12" s="37">
        <f t="shared" si="33"/>
        <v>1</v>
      </c>
      <c r="CB12" s="37">
        <f t="shared" si="33"/>
        <v>0</v>
      </c>
      <c r="CC12" s="37">
        <f t="shared" si="33"/>
        <v>1</v>
      </c>
      <c r="CD12" s="37">
        <f t="shared" si="33"/>
        <v>1</v>
      </c>
      <c r="CE12" s="37">
        <f t="shared" si="33"/>
        <v>1</v>
      </c>
      <c r="CF12" s="37">
        <f t="shared" si="33"/>
        <v>1</v>
      </c>
      <c r="CG12" s="37">
        <f t="shared" ref="CG12" si="38">IF(CG4&lt;&gt;0,IF(OR(CG4="TM",CG4="AS",CG4="TH"),1,),)</f>
        <v>1</v>
      </c>
      <c r="CH12" s="37">
        <f t="shared" si="33"/>
        <v>0</v>
      </c>
      <c r="CI12" s="37">
        <f t="shared" si="33"/>
        <v>1</v>
      </c>
      <c r="CJ12" s="37">
        <f t="shared" si="33"/>
        <v>1</v>
      </c>
      <c r="CK12" s="37">
        <f t="shared" si="33"/>
        <v>1</v>
      </c>
      <c r="CL12" s="37">
        <f t="shared" ref="CL12:DV12" si="39">IF(CL4&lt;&gt;0,IF(OR(CL4="TM",CL4="AS",CL4="TH"),1,),)</f>
        <v>0</v>
      </c>
      <c r="CM12" s="195">
        <f t="shared" ref="CM12" si="40">IF(CM4&lt;&gt;0,IF(OR(CM4="TM",CM4="AS",CM4="TH"),1,),)</f>
        <v>0</v>
      </c>
      <c r="CN12" s="591">
        <f t="shared" si="39"/>
        <v>1</v>
      </c>
      <c r="CO12" s="37">
        <f t="shared" si="39"/>
        <v>1</v>
      </c>
      <c r="CP12" s="37">
        <f t="shared" si="39"/>
        <v>1</v>
      </c>
      <c r="CQ12" s="37">
        <f t="shared" si="39"/>
        <v>0</v>
      </c>
      <c r="CR12" s="37">
        <f t="shared" si="39"/>
        <v>0</v>
      </c>
      <c r="CS12" s="216">
        <f t="shared" ref="CS12:CY12" si="41">IF(CS4&lt;&gt;0,IF(OR(CS4="TM",CS4="AS",CS4="TH"),1,),)</f>
        <v>0</v>
      </c>
      <c r="CT12" s="216">
        <f t="shared" si="41"/>
        <v>0</v>
      </c>
      <c r="CU12" s="216">
        <f t="shared" si="41"/>
        <v>0</v>
      </c>
      <c r="CV12" s="216">
        <f t="shared" si="41"/>
        <v>0</v>
      </c>
      <c r="CW12" s="216">
        <f t="shared" si="41"/>
        <v>0</v>
      </c>
      <c r="CX12" s="216">
        <f t="shared" si="41"/>
        <v>0</v>
      </c>
      <c r="CY12" s="216">
        <f t="shared" si="41"/>
        <v>0</v>
      </c>
      <c r="CZ12" s="37">
        <f t="shared" si="39"/>
        <v>0</v>
      </c>
      <c r="DA12" s="37">
        <f t="shared" si="39"/>
        <v>0</v>
      </c>
      <c r="DB12" s="37">
        <f t="shared" si="39"/>
        <v>0</v>
      </c>
      <c r="DC12" s="37">
        <f t="shared" si="39"/>
        <v>0</v>
      </c>
      <c r="DD12" s="37">
        <f t="shared" si="39"/>
        <v>0</v>
      </c>
      <c r="DE12" s="195">
        <f t="shared" ref="DE12:DG12" si="42">IF(DE4&lt;&gt;0,IF(OR(DE4="TM",DE4="AS",DE4="TH"),1,),)</f>
        <v>0</v>
      </c>
      <c r="DF12" s="195">
        <f t="shared" si="42"/>
        <v>0</v>
      </c>
      <c r="DG12" s="195">
        <f t="shared" si="42"/>
        <v>0</v>
      </c>
      <c r="DH12" s="37">
        <f t="shared" si="39"/>
        <v>0</v>
      </c>
      <c r="DI12" s="37">
        <f t="shared" si="39"/>
        <v>0</v>
      </c>
      <c r="DJ12" s="37">
        <f t="shared" si="39"/>
        <v>0</v>
      </c>
      <c r="DK12" s="37">
        <f t="shared" si="39"/>
        <v>0</v>
      </c>
      <c r="DL12" s="37">
        <f t="shared" si="39"/>
        <v>0</v>
      </c>
      <c r="DM12" s="37">
        <f t="shared" si="39"/>
        <v>0</v>
      </c>
      <c r="DN12" s="37">
        <f t="shared" si="39"/>
        <v>0</v>
      </c>
      <c r="DO12" s="37">
        <f t="shared" si="39"/>
        <v>0</v>
      </c>
      <c r="DP12" s="37">
        <f t="shared" si="39"/>
        <v>0</v>
      </c>
      <c r="DQ12" s="37">
        <f t="shared" si="39"/>
        <v>0</v>
      </c>
      <c r="DR12" s="37">
        <f t="shared" si="39"/>
        <v>0</v>
      </c>
      <c r="DS12" s="37">
        <f t="shared" si="39"/>
        <v>0</v>
      </c>
      <c r="DT12" s="37">
        <f t="shared" si="39"/>
        <v>0</v>
      </c>
      <c r="DU12" s="37">
        <f t="shared" si="39"/>
        <v>0</v>
      </c>
      <c r="DV12" s="37">
        <f t="shared" si="39"/>
        <v>0</v>
      </c>
      <c r="DX12" s="429"/>
      <c r="DY12" s="189"/>
      <c r="DZ12" s="189"/>
      <c r="EA12" s="189"/>
      <c r="EB12" s="189"/>
    </row>
    <row r="13" spans="1:132" hidden="1">
      <c r="A13" s="14"/>
      <c r="B13" s="723"/>
      <c r="C13" s="47"/>
      <c r="D13" s="700"/>
      <c r="E13" s="701"/>
      <c r="F13" s="701"/>
      <c r="G13" s="701"/>
      <c r="H13" s="701"/>
      <c r="I13" s="701"/>
      <c r="J13" s="701"/>
      <c r="K13" s="701"/>
      <c r="L13" s="701"/>
      <c r="M13" s="702"/>
      <c r="N13" s="321" t="s">
        <v>97</v>
      </c>
      <c r="O13" s="154">
        <v>13</v>
      </c>
      <c r="P13" s="16">
        <f>IF(P4&lt;&gt;0,SUM($P$12:P12),)</f>
        <v>1</v>
      </c>
      <c r="Q13" s="16">
        <f>IF(Q4&lt;&gt;0,SUM($P$12:Q12),)</f>
        <v>2</v>
      </c>
      <c r="R13" s="16">
        <f>IF(R4&lt;&gt;0,SUM($P$12:R12),)</f>
        <v>2</v>
      </c>
      <c r="S13" s="16">
        <f>IF(S4&lt;&gt;0,SUM($P$12:S12),)</f>
        <v>3</v>
      </c>
      <c r="T13" s="16">
        <f>IF(T4&lt;&gt;0,SUM($P$12:T12),)</f>
        <v>3</v>
      </c>
      <c r="U13" s="16">
        <f>IF(U4&lt;&gt;0,SUM($P$12:U12),)</f>
        <v>4</v>
      </c>
      <c r="V13" s="16">
        <f>IF(V4&lt;&gt;0,SUM($P$12:V12),)</f>
        <v>5</v>
      </c>
      <c r="W13" s="16">
        <f>IF(W4&lt;&gt;0,SUM($P$12:W12),)</f>
        <v>6</v>
      </c>
      <c r="X13" s="16">
        <f>IF(X4&lt;&gt;0,SUM($P$12:X12),)</f>
        <v>7</v>
      </c>
      <c r="Y13" s="16">
        <f>IF(Y4&lt;&gt;0,SUM($P$12:Y12),)</f>
        <v>7</v>
      </c>
      <c r="Z13" s="16">
        <f>IF(Z4&lt;&gt;0,SUM($P$12:Z12),)</f>
        <v>8</v>
      </c>
      <c r="AA13" s="16">
        <f>IF(AA4&lt;&gt;0,SUM($P$12:AA12),)</f>
        <v>8</v>
      </c>
      <c r="AB13" s="16">
        <f>IF(AB4&lt;&gt;0,SUM($P$12:AB12),)</f>
        <v>9</v>
      </c>
      <c r="AC13" s="16">
        <f>IF(AC4&lt;&gt;0,SUM($P$12:AC12),)</f>
        <v>9</v>
      </c>
      <c r="AD13" s="16">
        <f>IF(AD4&lt;&gt;0,SUM($P$12:AD12),)</f>
        <v>10</v>
      </c>
      <c r="AE13" s="16">
        <f>IF(AE4&lt;&gt;0,SUM($P$12:AE12),)</f>
        <v>10</v>
      </c>
      <c r="AF13" s="16">
        <f>IF(AF4&lt;&gt;0,SUM($P$12:AF12),)</f>
        <v>11</v>
      </c>
      <c r="AG13" s="16">
        <f>IF(AG4&lt;&gt;0,SUM($P$12:AG12),)</f>
        <v>12</v>
      </c>
      <c r="AH13" s="16">
        <f>IF(AH4&lt;&gt;0,SUM($P$12:AH12),)</f>
        <v>13</v>
      </c>
      <c r="AI13" s="16">
        <f>IF(AI4&lt;&gt;0,SUM($P$12:AI12),)</f>
        <v>13</v>
      </c>
      <c r="AJ13" s="16">
        <f>IF(AJ4&lt;&gt;0,SUM($P$12:AJ12),)</f>
        <v>14</v>
      </c>
      <c r="AK13" s="16">
        <f>IF(AK4&lt;&gt;0,SUM($P$12:AK12),)</f>
        <v>15</v>
      </c>
      <c r="AL13" s="16">
        <f>IF(AL4&lt;&gt;0,SUM($P$12:AL12),)</f>
        <v>16</v>
      </c>
      <c r="AM13" s="16">
        <f>IF(AM4&lt;&gt;0,SUM($P$12:AM12),)</f>
        <v>17</v>
      </c>
      <c r="AN13" s="16">
        <f>IF(AN4&lt;&gt;0,SUM($P$12:AN12),)</f>
        <v>18</v>
      </c>
      <c r="AO13" s="16">
        <f>IF(AO4&lt;&gt;0,SUM($P$12:AO12),)</f>
        <v>18</v>
      </c>
      <c r="AP13" s="16">
        <f>IF(AP4&lt;&gt;0,SUM($P$12:AP12),)</f>
        <v>19</v>
      </c>
      <c r="AQ13" s="16">
        <f>IF(AQ4&lt;&gt;0,SUM($P$12:AQ12),)</f>
        <v>20</v>
      </c>
      <c r="AR13" s="16">
        <f>IF(AR4&lt;&gt;0,SUM($P$12:AR12),)</f>
        <v>21</v>
      </c>
      <c r="AS13" s="16">
        <f>IF(AS4&lt;&gt;0,SUM($P$12:AS12),)</f>
        <v>22</v>
      </c>
      <c r="AT13" s="16">
        <f>IF(AT4&lt;&gt;0,SUM($P$12:AT12),)</f>
        <v>23</v>
      </c>
      <c r="AU13" s="16">
        <f>IF(AU4&lt;&gt;0,SUM($P$12:AU12),)</f>
        <v>23</v>
      </c>
      <c r="AV13" s="16">
        <f>IF(AV4&lt;&gt;0,SUM($P$12:AV12),)</f>
        <v>24</v>
      </c>
      <c r="AW13" s="16">
        <f>IF(AW4&lt;&gt;0,SUM($P$12:AW12),)</f>
        <v>24</v>
      </c>
      <c r="AX13" s="16">
        <f>IF(AX4&lt;&gt;0,SUM($P$12:AX12),)</f>
        <v>25</v>
      </c>
      <c r="AY13" s="16">
        <f>IF(AY4&lt;&gt;0,SUM($P$12:AY12),)</f>
        <v>25</v>
      </c>
      <c r="AZ13" s="16">
        <f>IF(AZ4&lt;&gt;0,SUM($P$12:AZ12),)</f>
        <v>26</v>
      </c>
      <c r="BA13" s="16">
        <f>IF(BA4&lt;&gt;0,SUM($P$12:BA12),)</f>
        <v>26</v>
      </c>
      <c r="BB13" s="16">
        <f>IF(BB4&lt;&gt;0,SUM($P$12:BB12),)</f>
        <v>26</v>
      </c>
      <c r="BC13" s="16">
        <f>IF(BC4&lt;&gt;0,SUM($P$12:BC12),)</f>
        <v>27</v>
      </c>
      <c r="BD13" s="16">
        <f>IF(BD4&lt;&gt;0,SUM($P$12:BD12),)</f>
        <v>27</v>
      </c>
      <c r="BE13" s="16">
        <f>IF(BE4&lt;&gt;0,SUM($P$12:BE12),)</f>
        <v>28</v>
      </c>
      <c r="BF13" s="16">
        <f>IF(BF4&lt;&gt;0,SUM($P$12:BF12),)</f>
        <v>29</v>
      </c>
      <c r="BG13" s="16">
        <f>IF(BG4&lt;&gt;0,SUM($P$12:BG12),)</f>
        <v>30</v>
      </c>
      <c r="BH13" s="16">
        <f>IF(BH4&lt;&gt;0,SUM($P$12:BH12),)</f>
        <v>31</v>
      </c>
      <c r="BI13" s="16">
        <f>IF(BI4&lt;&gt;0,SUM($P$12:BI12),)</f>
        <v>32</v>
      </c>
      <c r="BJ13" s="16">
        <f>IF(BJ4&lt;&gt;0,SUM($P$12:BJ12),)</f>
        <v>32</v>
      </c>
      <c r="BK13" s="16">
        <f>IF(BK4&lt;&gt;0,SUM($P$12:BK12),)</f>
        <v>32</v>
      </c>
      <c r="BL13" s="16">
        <f>IF(BL4&lt;&gt;0,SUM($P$12:BL12),)</f>
        <v>33</v>
      </c>
      <c r="BM13" s="16">
        <f>IF(BM4&lt;&gt;0,SUM($P$12:BM12),)</f>
        <v>34</v>
      </c>
      <c r="BN13" s="16">
        <f>IF(BN4&lt;&gt;0,SUM($P$12:BN12),)</f>
        <v>34</v>
      </c>
      <c r="BO13" s="16">
        <f>IF(BO4&lt;&gt;0,SUM($P$12:BO12),)</f>
        <v>35</v>
      </c>
      <c r="BP13" s="16">
        <f>IF(BP4&lt;&gt;0,SUM($P$12:BP12),)</f>
        <v>35</v>
      </c>
      <c r="BQ13" s="16">
        <f>IF(BQ4&lt;&gt;0,SUM($P$12:BQ12),)</f>
        <v>35</v>
      </c>
      <c r="BR13" s="16">
        <f>IF(BR4&lt;&gt;0,SUM($P$12:BR12),)</f>
        <v>36</v>
      </c>
      <c r="BS13" s="16">
        <f>IF(BS4&lt;&gt;0,SUM($P$12:BS12),)</f>
        <v>37</v>
      </c>
      <c r="BT13" s="16">
        <f>IF(BT4&lt;&gt;0,SUM($P$12:BT12),)</f>
        <v>38</v>
      </c>
      <c r="BU13" s="16">
        <f>IF(BU4&lt;&gt;0,SUM($P$12:BU12),)</f>
        <v>38</v>
      </c>
      <c r="BV13" s="16">
        <f>IF(BV4&lt;&gt;0,SUM($P$12:BV12),)</f>
        <v>39</v>
      </c>
      <c r="BW13" s="16">
        <f>IF(BW4&lt;&gt;0,SUM($P$12:BW12),)</f>
        <v>39</v>
      </c>
      <c r="BX13" s="16">
        <f>IF(BX4&lt;&gt;0,SUM($P$12:BX12),)</f>
        <v>39</v>
      </c>
      <c r="BY13" s="16">
        <f>IF(BY4&lt;&gt;0,SUM($P$12:BY12),)</f>
        <v>40</v>
      </c>
      <c r="BZ13" s="16">
        <f>IF(BZ4&lt;&gt;0,SUM($P$12:BZ12),)</f>
        <v>41</v>
      </c>
      <c r="CA13" s="16">
        <f>IF(CA4&lt;&gt;0,SUM($P$12:CA12),)</f>
        <v>42</v>
      </c>
      <c r="CB13" s="16">
        <f>IF(CB4&lt;&gt;0,SUM($P$12:CB12),)</f>
        <v>42</v>
      </c>
      <c r="CC13" s="16">
        <f>IF(CC4&lt;&gt;0,SUM($P$12:CC12),)</f>
        <v>43</v>
      </c>
      <c r="CD13" s="16">
        <f>IF(CD4&lt;&gt;0,SUM($P$12:CD12),)</f>
        <v>44</v>
      </c>
      <c r="CE13" s="16">
        <f>IF(CE4&lt;&gt;0,SUM($P$12:CE12),)</f>
        <v>45</v>
      </c>
      <c r="CF13" s="16">
        <f>IF(CF4&lt;&gt;0,SUM($P$12:CF12),)</f>
        <v>46</v>
      </c>
      <c r="CG13" s="16">
        <f>IF(CG4&lt;&gt;0,SUM($P$12:CG12),)</f>
        <v>47</v>
      </c>
      <c r="CH13" s="16">
        <f>IF(CH4&lt;&gt;0,SUM($P$12:CH12),)</f>
        <v>47</v>
      </c>
      <c r="CI13" s="16">
        <f>IF(CI4&lt;&gt;0,SUM($P$12:CI12),)</f>
        <v>48</v>
      </c>
      <c r="CJ13" s="16">
        <f>IF(CJ4&lt;&gt;0,SUM($P$12:CJ12),)</f>
        <v>49</v>
      </c>
      <c r="CK13" s="16">
        <f>IF(CK4&lt;&gt;0,SUM($P$12:CK12),)</f>
        <v>50</v>
      </c>
      <c r="CL13" s="16">
        <f>IF(CL4&lt;&gt;0,SUM($P$12:CL12),)</f>
        <v>50</v>
      </c>
      <c r="CM13" s="16">
        <f>IF(CM4&lt;&gt;0,SUM($P$12:CM12),)</f>
        <v>50</v>
      </c>
      <c r="CN13" s="16">
        <f>IF(CN4&lt;&gt;0,SUM($P$12:CN12),)</f>
        <v>51</v>
      </c>
      <c r="CO13" s="16">
        <f>IF(CO4&lt;&gt;0,SUM($P$12:CO12),)</f>
        <v>52</v>
      </c>
      <c r="CP13" s="16">
        <f>IF(CP4&lt;&gt;0,SUM($P$12:CP12),)</f>
        <v>53</v>
      </c>
      <c r="CQ13" s="16">
        <f>IF(CQ4&lt;&gt;0,SUM($P$12:CQ12),)</f>
        <v>53</v>
      </c>
      <c r="CR13" s="16">
        <f>IF(CR4&lt;&gt;0,SUM($P$12:CR12),)</f>
        <v>53</v>
      </c>
      <c r="CS13" s="16">
        <f>IF(CS4&lt;&gt;0,SUM($P$12:CS12),)</f>
        <v>53</v>
      </c>
      <c r="CT13" s="16">
        <f>IF(CT4&lt;&gt;0,SUM($P$12:CT12),)</f>
        <v>0</v>
      </c>
      <c r="CU13" s="16">
        <f>IF(CU4&lt;&gt;0,SUM($P$12:CU12),)</f>
        <v>0</v>
      </c>
      <c r="CV13" s="16">
        <f>IF(CV4&lt;&gt;0,SUM($P$12:CV12),)</f>
        <v>0</v>
      </c>
      <c r="CW13" s="16">
        <f>IF(CW4&lt;&gt;0,SUM($P$12:CW12),)</f>
        <v>0</v>
      </c>
      <c r="CX13" s="16">
        <f>IF(CX4&lt;&gt;0,SUM($P$12:CX12),)</f>
        <v>0</v>
      </c>
      <c r="CY13" s="16">
        <f>IF(CY4&lt;&gt;0,SUM($P$12:CY12),)</f>
        <v>0</v>
      </c>
      <c r="CZ13" s="16">
        <f>IF(CZ4&lt;&gt;0,SUM($P$12:CZ12),)</f>
        <v>0</v>
      </c>
      <c r="DA13" s="16">
        <f>IF(DA4&lt;&gt;0,SUM($P$12:DA12),)</f>
        <v>0</v>
      </c>
      <c r="DB13" s="16">
        <f>IF(DB4&lt;&gt;0,SUM($P$12:DB12),)</f>
        <v>0</v>
      </c>
      <c r="DC13" s="16">
        <f>IF(DC4&lt;&gt;0,SUM($P$12:DC12),)</f>
        <v>0</v>
      </c>
      <c r="DD13" s="16">
        <f>IF(DD4&lt;&gt;0,SUM($P$12:DD12),)</f>
        <v>0</v>
      </c>
      <c r="DE13" s="16">
        <f>IF(DE4&lt;&gt;0,SUM($P$12:DE12),)</f>
        <v>0</v>
      </c>
      <c r="DF13" s="16">
        <f>IF(DF4&lt;&gt;0,SUM($P$12:DF12),)</f>
        <v>0</v>
      </c>
      <c r="DG13" s="16">
        <f>IF(DG4&lt;&gt;0,SUM($P$12:DG12),)</f>
        <v>0</v>
      </c>
      <c r="DH13" s="16">
        <f>IF(DH4&lt;&gt;0,SUM($P$12:DH12),)</f>
        <v>0</v>
      </c>
      <c r="DI13" s="16">
        <f>IF(DI4&lt;&gt;0,SUM($P$12:DI12),)</f>
        <v>0</v>
      </c>
      <c r="DJ13" s="16">
        <f>IF(DJ4&lt;&gt;0,SUM($P$12:DJ12),)</f>
        <v>0</v>
      </c>
      <c r="DK13" s="16">
        <f>IF(DK4&lt;&gt;0,SUM($P$12:DK12),)</f>
        <v>0</v>
      </c>
      <c r="DL13" s="16">
        <f>IF(DL4&lt;&gt;0,SUM($P$12:DL12),)</f>
        <v>0</v>
      </c>
      <c r="DM13" s="16">
        <f>IF(DM4&lt;&gt;0,SUM($P$12:DM12),)</f>
        <v>0</v>
      </c>
      <c r="DN13" s="16">
        <f>IF(DN4&lt;&gt;0,SUM($P$12:DN12),)</f>
        <v>0</v>
      </c>
      <c r="DO13" s="16">
        <f>IF(DO4&lt;&gt;0,SUM($P$12:DO12),)</f>
        <v>0</v>
      </c>
      <c r="DP13" s="16">
        <f>IF(DP4&lt;&gt;0,SUM($P$12:DP12),)</f>
        <v>0</v>
      </c>
      <c r="DQ13" s="16">
        <f>IF(DQ4&lt;&gt;0,SUM($P$12:DQ12),)</f>
        <v>0</v>
      </c>
      <c r="DR13" s="16">
        <f>IF(DR4&lt;&gt;0,SUM($P$12:DR12),)</f>
        <v>0</v>
      </c>
      <c r="DS13" s="16">
        <f>IF(DS4&lt;&gt;0,SUM($P$12:DS12),)</f>
        <v>0</v>
      </c>
      <c r="DT13" s="16">
        <f>IF(DT4&lt;&gt;0,SUM($P$12:DT12),)</f>
        <v>0</v>
      </c>
      <c r="DU13" s="16">
        <f>IF(DU4&lt;&gt;0,SUM($P$12:DU12),)</f>
        <v>0</v>
      </c>
      <c r="DV13" s="16">
        <f>IF(DV4&lt;&gt;0,SUM($P$12:DV12),)</f>
        <v>0</v>
      </c>
      <c r="DX13" s="429"/>
      <c r="DY13" s="189"/>
      <c r="DZ13" s="189"/>
      <c r="EA13" s="189"/>
      <c r="EB13" s="189"/>
    </row>
    <row r="14" spans="1:132" hidden="1">
      <c r="A14" s="14"/>
      <c r="B14" s="723"/>
      <c r="C14" s="47"/>
      <c r="D14" s="697"/>
      <c r="E14" s="698"/>
      <c r="F14" s="698"/>
      <c r="G14" s="698"/>
      <c r="H14" s="698"/>
      <c r="I14" s="698"/>
      <c r="J14" s="698"/>
      <c r="K14" s="698"/>
      <c r="L14" s="698"/>
      <c r="M14" s="699"/>
      <c r="N14" s="317"/>
      <c r="O14" s="155">
        <v>14</v>
      </c>
      <c r="P14" s="28">
        <f>IF(P4&lt;&gt;0,IF(OR(P4="TM",P4="AR",P4="TH"),1,),)</f>
        <v>1</v>
      </c>
      <c r="Q14" s="37">
        <f t="shared" ref="Q14:T14" si="43">IF(Q4&lt;&gt;0,IF(OR(Q4="TM",Q4="AR",Q4="TH"),1,),)</f>
        <v>1</v>
      </c>
      <c r="R14" s="37">
        <f t="shared" si="43"/>
        <v>1</v>
      </c>
      <c r="S14" s="37">
        <f t="shared" si="43"/>
        <v>0</v>
      </c>
      <c r="T14" s="37">
        <f t="shared" si="43"/>
        <v>1</v>
      </c>
      <c r="U14" s="37">
        <f t="shared" ref="U14:CK14" si="44">IF(U4&lt;&gt;0,IF(OR(U4="TM",U4="AR",U4="TH"),1,),)</f>
        <v>0</v>
      </c>
      <c r="V14" s="37">
        <f t="shared" si="44"/>
        <v>1</v>
      </c>
      <c r="W14" s="37">
        <f t="shared" si="44"/>
        <v>1</v>
      </c>
      <c r="X14" s="37">
        <f t="shared" si="44"/>
        <v>1</v>
      </c>
      <c r="Y14" s="37">
        <f t="shared" si="44"/>
        <v>1</v>
      </c>
      <c r="Z14" s="37">
        <f t="shared" si="44"/>
        <v>0</v>
      </c>
      <c r="AA14" s="37">
        <f t="shared" si="44"/>
        <v>1</v>
      </c>
      <c r="AB14" s="37">
        <f t="shared" si="44"/>
        <v>0</v>
      </c>
      <c r="AC14" s="37">
        <f t="shared" si="44"/>
        <v>1</v>
      </c>
      <c r="AD14" s="37">
        <f t="shared" si="44"/>
        <v>0</v>
      </c>
      <c r="AE14" s="37">
        <f t="shared" si="44"/>
        <v>0</v>
      </c>
      <c r="AF14" s="37">
        <f t="shared" si="44"/>
        <v>1</v>
      </c>
      <c r="AG14" s="37">
        <f t="shared" si="44"/>
        <v>1</v>
      </c>
      <c r="AH14" s="37">
        <f t="shared" si="44"/>
        <v>1</v>
      </c>
      <c r="AI14" s="37">
        <f t="shared" si="44"/>
        <v>1</v>
      </c>
      <c r="AJ14" s="37">
        <f t="shared" si="44"/>
        <v>0</v>
      </c>
      <c r="AK14" s="37">
        <f t="shared" si="44"/>
        <v>1</v>
      </c>
      <c r="AL14" s="37">
        <f t="shared" si="44"/>
        <v>1</v>
      </c>
      <c r="AM14" s="37">
        <f t="shared" si="44"/>
        <v>1</v>
      </c>
      <c r="AN14" s="37">
        <f t="shared" si="44"/>
        <v>1</v>
      </c>
      <c r="AO14" s="37">
        <f t="shared" si="44"/>
        <v>1</v>
      </c>
      <c r="AP14" s="37">
        <f t="shared" si="44"/>
        <v>0</v>
      </c>
      <c r="AQ14" s="37">
        <f t="shared" si="44"/>
        <v>1</v>
      </c>
      <c r="AR14" s="37">
        <f t="shared" si="44"/>
        <v>1</v>
      </c>
      <c r="AS14" s="37">
        <f t="shared" si="44"/>
        <v>1</v>
      </c>
      <c r="AT14" s="37">
        <f t="shared" si="44"/>
        <v>1</v>
      </c>
      <c r="AU14" s="37">
        <f t="shared" si="44"/>
        <v>1</v>
      </c>
      <c r="AV14" s="37">
        <f t="shared" si="44"/>
        <v>0</v>
      </c>
      <c r="AW14" s="513">
        <f t="shared" ref="AW14" si="45">IF(AW4&lt;&gt;0,IF(OR(AW4="TM",AW4="AR",AW4="TH"),1,),)</f>
        <v>0</v>
      </c>
      <c r="AX14" s="37">
        <f t="shared" si="44"/>
        <v>1</v>
      </c>
      <c r="AY14" s="37">
        <f t="shared" si="44"/>
        <v>0</v>
      </c>
      <c r="AZ14" s="37">
        <f t="shared" si="44"/>
        <v>1</v>
      </c>
      <c r="BA14" s="37">
        <f t="shared" si="44"/>
        <v>0</v>
      </c>
      <c r="BB14" s="37">
        <f t="shared" si="44"/>
        <v>1</v>
      </c>
      <c r="BC14" s="37">
        <f t="shared" si="44"/>
        <v>0</v>
      </c>
      <c r="BD14" s="37">
        <f t="shared" si="44"/>
        <v>1</v>
      </c>
      <c r="BE14" s="37">
        <f t="shared" si="44"/>
        <v>0</v>
      </c>
      <c r="BF14" s="37">
        <f t="shared" si="44"/>
        <v>1</v>
      </c>
      <c r="BG14" s="37">
        <f t="shared" si="44"/>
        <v>1</v>
      </c>
      <c r="BH14" s="37">
        <f t="shared" si="44"/>
        <v>1</v>
      </c>
      <c r="BI14" s="37">
        <f t="shared" si="44"/>
        <v>1</v>
      </c>
      <c r="BJ14" s="513">
        <f t="shared" ref="BJ14" si="46">IF(BJ4&lt;&gt;0,IF(OR(BJ4="TM",BJ4="AR",BJ4="TH"),1,),)</f>
        <v>0</v>
      </c>
      <c r="BK14" s="37">
        <f t="shared" si="44"/>
        <v>1</v>
      </c>
      <c r="BL14" s="37">
        <f t="shared" si="44"/>
        <v>0</v>
      </c>
      <c r="BM14" s="37">
        <f t="shared" si="44"/>
        <v>1</v>
      </c>
      <c r="BN14" s="37">
        <f t="shared" si="44"/>
        <v>1</v>
      </c>
      <c r="BO14" s="37">
        <f t="shared" si="44"/>
        <v>0</v>
      </c>
      <c r="BP14" s="37">
        <f t="shared" si="44"/>
        <v>0</v>
      </c>
      <c r="BQ14" s="37">
        <f t="shared" si="44"/>
        <v>0</v>
      </c>
      <c r="BR14" s="37">
        <f t="shared" si="44"/>
        <v>1</v>
      </c>
      <c r="BS14" s="37">
        <f t="shared" si="44"/>
        <v>1</v>
      </c>
      <c r="BT14" s="37">
        <f t="shared" ref="BT14" si="47">IF(BT4&lt;&gt;0,IF(OR(BT4="TM",BT4="AR",BT4="TH"),1,),)</f>
        <v>1</v>
      </c>
      <c r="BU14" s="37">
        <f t="shared" si="44"/>
        <v>1</v>
      </c>
      <c r="BV14" s="37">
        <f t="shared" si="44"/>
        <v>0</v>
      </c>
      <c r="BW14" s="564">
        <f t="shared" si="44"/>
        <v>0</v>
      </c>
      <c r="BX14" s="37">
        <f t="shared" si="44"/>
        <v>0</v>
      </c>
      <c r="BY14" s="37">
        <f t="shared" si="44"/>
        <v>1</v>
      </c>
      <c r="BZ14" s="195">
        <f t="shared" ref="BZ14" si="48">IF(BZ4&lt;&gt;0,IF(OR(BZ4="TM",BZ4="AR",BZ4="TH"),1,),)</f>
        <v>1</v>
      </c>
      <c r="CA14" s="37">
        <f t="shared" si="44"/>
        <v>1</v>
      </c>
      <c r="CB14" s="37">
        <f t="shared" si="44"/>
        <v>1</v>
      </c>
      <c r="CC14" s="37">
        <f t="shared" si="44"/>
        <v>0</v>
      </c>
      <c r="CD14" s="37">
        <f t="shared" si="44"/>
        <v>1</v>
      </c>
      <c r="CE14" s="37">
        <f t="shared" si="44"/>
        <v>1</v>
      </c>
      <c r="CF14" s="37">
        <f t="shared" si="44"/>
        <v>1</v>
      </c>
      <c r="CG14" s="37">
        <f t="shared" ref="CG14" si="49">IF(CG4&lt;&gt;0,IF(OR(CG4="TM",CG4="AR",CG4="TH"),1,),)</f>
        <v>1</v>
      </c>
      <c r="CH14" s="37">
        <f t="shared" si="44"/>
        <v>0</v>
      </c>
      <c r="CI14" s="37">
        <f t="shared" si="44"/>
        <v>1</v>
      </c>
      <c r="CJ14" s="37">
        <f t="shared" si="44"/>
        <v>1</v>
      </c>
      <c r="CK14" s="37">
        <f t="shared" si="44"/>
        <v>1</v>
      </c>
      <c r="CL14" s="37">
        <f t="shared" ref="CL14:DV14" si="50">IF(CL4&lt;&gt;0,IF(OR(CL4="TM",CL4="AR",CL4="TH"),1,),)</f>
        <v>0</v>
      </c>
      <c r="CM14" s="195">
        <f t="shared" ref="CM14" si="51">IF(CM4&lt;&gt;0,IF(OR(CM4="TM",CM4="AR",CM4="TH"),1,),)</f>
        <v>0</v>
      </c>
      <c r="CN14" s="591">
        <f t="shared" si="50"/>
        <v>1</v>
      </c>
      <c r="CO14" s="37">
        <f t="shared" si="50"/>
        <v>1</v>
      </c>
      <c r="CP14" s="37">
        <f t="shared" si="50"/>
        <v>1</v>
      </c>
      <c r="CQ14" s="37">
        <f t="shared" si="50"/>
        <v>0</v>
      </c>
      <c r="CR14" s="37">
        <f t="shared" si="50"/>
        <v>0</v>
      </c>
      <c r="CS14" s="216">
        <f t="shared" ref="CS14:CY14" si="52">IF(CS4&lt;&gt;0,IF(OR(CS4="TM",CS4="AR",CS4="TH"),1,),)</f>
        <v>0</v>
      </c>
      <c r="CT14" s="216">
        <f t="shared" si="52"/>
        <v>0</v>
      </c>
      <c r="CU14" s="216">
        <f t="shared" si="52"/>
        <v>0</v>
      </c>
      <c r="CV14" s="216">
        <f t="shared" si="52"/>
        <v>0</v>
      </c>
      <c r="CW14" s="216">
        <f t="shared" si="52"/>
        <v>0</v>
      </c>
      <c r="CX14" s="216">
        <f t="shared" si="52"/>
        <v>0</v>
      </c>
      <c r="CY14" s="216">
        <f t="shared" si="52"/>
        <v>0</v>
      </c>
      <c r="CZ14" s="37">
        <f t="shared" si="50"/>
        <v>0</v>
      </c>
      <c r="DA14" s="37">
        <f t="shared" si="50"/>
        <v>0</v>
      </c>
      <c r="DB14" s="37">
        <f t="shared" si="50"/>
        <v>0</v>
      </c>
      <c r="DC14" s="37">
        <f t="shared" si="50"/>
        <v>0</v>
      </c>
      <c r="DD14" s="37">
        <f t="shared" si="50"/>
        <v>0</v>
      </c>
      <c r="DE14" s="195">
        <f t="shared" ref="DE14:DG14" si="53">IF(DE4&lt;&gt;0,IF(OR(DE4="TM",DE4="AR",DE4="TH"),1,),)</f>
        <v>0</v>
      </c>
      <c r="DF14" s="195">
        <f t="shared" si="53"/>
        <v>0</v>
      </c>
      <c r="DG14" s="195">
        <f t="shared" si="53"/>
        <v>0</v>
      </c>
      <c r="DH14" s="37">
        <f t="shared" si="50"/>
        <v>0</v>
      </c>
      <c r="DI14" s="37">
        <f t="shared" si="50"/>
        <v>0</v>
      </c>
      <c r="DJ14" s="37">
        <f t="shared" si="50"/>
        <v>0</v>
      </c>
      <c r="DK14" s="37">
        <f t="shared" si="50"/>
        <v>0</v>
      </c>
      <c r="DL14" s="37">
        <f t="shared" si="50"/>
        <v>0</v>
      </c>
      <c r="DM14" s="37">
        <f t="shared" si="50"/>
        <v>0</v>
      </c>
      <c r="DN14" s="37">
        <f t="shared" si="50"/>
        <v>0</v>
      </c>
      <c r="DO14" s="37">
        <f t="shared" si="50"/>
        <v>0</v>
      </c>
      <c r="DP14" s="37">
        <f t="shared" si="50"/>
        <v>0</v>
      </c>
      <c r="DQ14" s="37">
        <f t="shared" si="50"/>
        <v>0</v>
      </c>
      <c r="DR14" s="37">
        <f t="shared" si="50"/>
        <v>0</v>
      </c>
      <c r="DS14" s="37">
        <f t="shared" si="50"/>
        <v>0</v>
      </c>
      <c r="DT14" s="37">
        <f t="shared" si="50"/>
        <v>0</v>
      </c>
      <c r="DU14" s="37">
        <f t="shared" si="50"/>
        <v>0</v>
      </c>
      <c r="DV14" s="37">
        <f t="shared" si="50"/>
        <v>0</v>
      </c>
      <c r="DX14" s="429"/>
      <c r="DY14" s="189"/>
      <c r="DZ14" s="189"/>
      <c r="EA14" s="189"/>
      <c r="EB14" s="189"/>
    </row>
    <row r="15" spans="1:132" ht="14.4" hidden="1" customHeight="1">
      <c r="A15" s="14"/>
      <c r="B15" s="724"/>
      <c r="C15" s="35"/>
      <c r="D15" s="700"/>
      <c r="E15" s="701"/>
      <c r="F15" s="701"/>
      <c r="G15" s="701"/>
      <c r="H15" s="701"/>
      <c r="I15" s="701"/>
      <c r="J15" s="701"/>
      <c r="K15" s="701"/>
      <c r="L15" s="701"/>
      <c r="M15" s="702"/>
      <c r="N15" s="321" t="s">
        <v>96</v>
      </c>
      <c r="O15" s="154">
        <v>15</v>
      </c>
      <c r="P15" s="16">
        <f>IF(P4&lt;&gt;0,SUM($P$14:P14),)</f>
        <v>1</v>
      </c>
      <c r="Q15" s="16">
        <f>IF(Q4&lt;&gt;0,SUM($P$14:Q14),)</f>
        <v>2</v>
      </c>
      <c r="R15" s="16">
        <f>IF(R4&lt;&gt;0,SUM($P$14:R14),)</f>
        <v>3</v>
      </c>
      <c r="S15" s="16">
        <f>IF(S4&lt;&gt;0,SUM($P$14:S14),)</f>
        <v>3</v>
      </c>
      <c r="T15" s="16">
        <f>IF(T4&lt;&gt;0,SUM($P$14:T14),)</f>
        <v>4</v>
      </c>
      <c r="U15" s="16">
        <f>IF(U4&lt;&gt;0,SUM($P$14:U14),)</f>
        <v>4</v>
      </c>
      <c r="V15" s="16">
        <f>IF(V4&lt;&gt;0,SUM($P$14:V14),)</f>
        <v>5</v>
      </c>
      <c r="W15" s="16">
        <f>IF(W4&lt;&gt;0,SUM($P$14:W14),)</f>
        <v>6</v>
      </c>
      <c r="X15" s="16">
        <f>IF(X4&lt;&gt;0,SUM($P$14:X14),)</f>
        <v>7</v>
      </c>
      <c r="Y15" s="16">
        <f>IF(Y4&lt;&gt;0,SUM($P$14:Y14),)</f>
        <v>8</v>
      </c>
      <c r="Z15" s="16">
        <f>IF(Z4&lt;&gt;0,SUM($P$14:Z14),)</f>
        <v>8</v>
      </c>
      <c r="AA15" s="16">
        <f>IF(AA4&lt;&gt;0,SUM($P$14:AA14),)</f>
        <v>9</v>
      </c>
      <c r="AB15" s="16">
        <f>IF(AB4&lt;&gt;0,SUM($P$14:AB14),)</f>
        <v>9</v>
      </c>
      <c r="AC15" s="16">
        <f>IF(AC4&lt;&gt;0,SUM($P$14:AC14),)</f>
        <v>10</v>
      </c>
      <c r="AD15" s="16">
        <f>IF(AD4&lt;&gt;0,SUM($P$14:AD14),)</f>
        <v>10</v>
      </c>
      <c r="AE15" s="16">
        <f>IF(AE4&lt;&gt;0,SUM($P$14:AE14),)</f>
        <v>10</v>
      </c>
      <c r="AF15" s="16">
        <f>IF(AF4&lt;&gt;0,SUM($P$14:AF14),)</f>
        <v>11</v>
      </c>
      <c r="AG15" s="16">
        <f>IF(AG4&lt;&gt;0,SUM($P$14:AG14),)</f>
        <v>12</v>
      </c>
      <c r="AH15" s="16">
        <f>IF(AH4&lt;&gt;0,SUM($P$14:AH14),)</f>
        <v>13</v>
      </c>
      <c r="AI15" s="16">
        <f>IF(AI4&lt;&gt;0,SUM($P$14:AI14),)</f>
        <v>14</v>
      </c>
      <c r="AJ15" s="16">
        <f>IF(AJ4&lt;&gt;0,SUM($P$14:AJ14),)</f>
        <v>14</v>
      </c>
      <c r="AK15" s="16">
        <f>IF(AK4&lt;&gt;0,SUM($P$14:AK14),)</f>
        <v>15</v>
      </c>
      <c r="AL15" s="16">
        <f>IF(AL4&lt;&gt;0,SUM($P$14:AL14),)</f>
        <v>16</v>
      </c>
      <c r="AM15" s="16">
        <f>IF(AM4&lt;&gt;0,SUM($P$14:AM14),)</f>
        <v>17</v>
      </c>
      <c r="AN15" s="16">
        <f>IF(AN4&lt;&gt;0,SUM($P$14:AN14),)</f>
        <v>18</v>
      </c>
      <c r="AO15" s="16">
        <f>IF(AO4&lt;&gt;0,SUM($P$14:AO14),)</f>
        <v>19</v>
      </c>
      <c r="AP15" s="16">
        <f>IF(AP4&lt;&gt;0,SUM($P$14:AP14),)</f>
        <v>19</v>
      </c>
      <c r="AQ15" s="16">
        <f>IF(AQ4&lt;&gt;0,SUM($P$14:AQ14),)</f>
        <v>20</v>
      </c>
      <c r="AR15" s="16">
        <f>IF(AR4&lt;&gt;0,SUM($P$14:AR14),)</f>
        <v>21</v>
      </c>
      <c r="AS15" s="16">
        <f>IF(AS4&lt;&gt;0,SUM($P$14:AS14),)</f>
        <v>22</v>
      </c>
      <c r="AT15" s="16">
        <f>IF(AT4&lt;&gt;0,SUM($P$14:AT14),)</f>
        <v>23</v>
      </c>
      <c r="AU15" s="16">
        <f>IF(AU4&lt;&gt;0,SUM($P$14:AU14),)</f>
        <v>24</v>
      </c>
      <c r="AV15" s="16">
        <f>IF(AV4&lt;&gt;0,SUM($P$14:AV14),)</f>
        <v>24</v>
      </c>
      <c r="AW15" s="16">
        <f>IF(AW4&lt;&gt;0,SUM($P$14:AW14),)</f>
        <v>24</v>
      </c>
      <c r="AX15" s="16">
        <f>IF(AX4&lt;&gt;0,SUM($P$14:AX14),)</f>
        <v>25</v>
      </c>
      <c r="AY15" s="16">
        <f>IF(AY4&lt;&gt;0,SUM($P$14:AY14),)</f>
        <v>25</v>
      </c>
      <c r="AZ15" s="16">
        <f>IF(AZ4&lt;&gt;0,SUM($P$14:AZ14),)</f>
        <v>26</v>
      </c>
      <c r="BA15" s="16">
        <f>IF(BA4&lt;&gt;0,SUM($P$14:BA14),)</f>
        <v>26</v>
      </c>
      <c r="BB15" s="16">
        <f>IF(BB4&lt;&gt;0,SUM($P$14:BB14),)</f>
        <v>27</v>
      </c>
      <c r="BC15" s="16">
        <f>IF(BC4&lt;&gt;0,SUM($P$14:BC14),)</f>
        <v>27</v>
      </c>
      <c r="BD15" s="16">
        <f>IF(BD4&lt;&gt;0,SUM($P$14:BD14),)</f>
        <v>28</v>
      </c>
      <c r="BE15" s="16">
        <f>IF(BE4&lt;&gt;0,SUM($P$14:BE14),)</f>
        <v>28</v>
      </c>
      <c r="BF15" s="16">
        <f>IF(BF4&lt;&gt;0,SUM($P$14:BF14),)</f>
        <v>29</v>
      </c>
      <c r="BG15" s="16">
        <f>IF(BG4&lt;&gt;0,SUM($P$14:BG14),)</f>
        <v>30</v>
      </c>
      <c r="BH15" s="16">
        <f>IF(BH4&lt;&gt;0,SUM($P$14:BH14),)</f>
        <v>31</v>
      </c>
      <c r="BI15" s="16">
        <f>IF(BI4&lt;&gt;0,SUM($P$14:BI14),)</f>
        <v>32</v>
      </c>
      <c r="BJ15" s="16">
        <f>IF(BJ4&lt;&gt;0,SUM($P$14:BJ14),)</f>
        <v>32</v>
      </c>
      <c r="BK15" s="16">
        <f>IF(BK4&lt;&gt;0,SUM($P$14:BK14),)</f>
        <v>33</v>
      </c>
      <c r="BL15" s="16">
        <f>IF(BL4&lt;&gt;0,SUM($P$14:BL14),)</f>
        <v>33</v>
      </c>
      <c r="BM15" s="16">
        <f>IF(BM4&lt;&gt;0,SUM($P$14:BM14),)</f>
        <v>34</v>
      </c>
      <c r="BN15" s="16">
        <f>IF(BN4&lt;&gt;0,SUM($P$14:BN14),)</f>
        <v>35</v>
      </c>
      <c r="BO15" s="16">
        <f>IF(BO4&lt;&gt;0,SUM($P$14:BO14),)</f>
        <v>35</v>
      </c>
      <c r="BP15" s="16">
        <f>IF(BP4&lt;&gt;0,SUM($P$14:BP14),)</f>
        <v>35</v>
      </c>
      <c r="BQ15" s="16">
        <f>IF(BQ4&lt;&gt;0,SUM($P$14:BQ14),)</f>
        <v>35</v>
      </c>
      <c r="BR15" s="16">
        <f>IF(BR4&lt;&gt;0,SUM($P$14:BR14),)</f>
        <v>36</v>
      </c>
      <c r="BS15" s="16">
        <f>IF(BS4&lt;&gt;0,SUM($P$14:BS14),)</f>
        <v>37</v>
      </c>
      <c r="BT15" s="16">
        <f>IF(BT4&lt;&gt;0,SUM($P$14:BT14),)</f>
        <v>38</v>
      </c>
      <c r="BU15" s="16">
        <f>IF(BU4&lt;&gt;0,SUM($P$14:BU14),)</f>
        <v>39</v>
      </c>
      <c r="BV15" s="16">
        <f>IF(BV4&lt;&gt;0,SUM($P$14:BV14),)</f>
        <v>39</v>
      </c>
      <c r="BW15" s="16">
        <f>IF(BW4&lt;&gt;0,SUM($P$14:BW14),)</f>
        <v>39</v>
      </c>
      <c r="BX15" s="16">
        <f>IF(BX4&lt;&gt;0,SUM($P$14:BX14),)</f>
        <v>39</v>
      </c>
      <c r="BY15" s="16">
        <f>IF(BY4&lt;&gt;0,SUM($P$14:BY14),)</f>
        <v>40</v>
      </c>
      <c r="BZ15" s="16">
        <f>IF(BZ4&lt;&gt;0,SUM($P$14:BZ14),)</f>
        <v>41</v>
      </c>
      <c r="CA15" s="16">
        <f>IF(CA4&lt;&gt;0,SUM($P$14:CA14),)</f>
        <v>42</v>
      </c>
      <c r="CB15" s="16">
        <f>IF(CB4&lt;&gt;0,SUM($P$14:CB14),)</f>
        <v>43</v>
      </c>
      <c r="CC15" s="16">
        <f>IF(CC4&lt;&gt;0,SUM($P$14:CC14),)</f>
        <v>43</v>
      </c>
      <c r="CD15" s="16">
        <f>IF(CD4&lt;&gt;0,SUM($P$14:CD14),)</f>
        <v>44</v>
      </c>
      <c r="CE15" s="16">
        <f>IF(CE4&lt;&gt;0,SUM($P$14:CE14),)</f>
        <v>45</v>
      </c>
      <c r="CF15" s="16">
        <f>IF(CF4&lt;&gt;0,SUM($P$14:CF14),)</f>
        <v>46</v>
      </c>
      <c r="CG15" s="16">
        <f>IF(CG4&lt;&gt;0,SUM($P$14:CG14),)</f>
        <v>47</v>
      </c>
      <c r="CH15" s="16">
        <f>IF(CH4&lt;&gt;0,SUM($P$14:CH14),)</f>
        <v>47</v>
      </c>
      <c r="CI15" s="16">
        <f>IF(CI4&lt;&gt;0,SUM($P$14:CI14),)</f>
        <v>48</v>
      </c>
      <c r="CJ15" s="16">
        <f>IF(CJ4&lt;&gt;0,SUM($P$14:CJ14),)</f>
        <v>49</v>
      </c>
      <c r="CK15" s="16">
        <f>IF(CK4&lt;&gt;0,SUM($P$14:CK14),)</f>
        <v>50</v>
      </c>
      <c r="CL15" s="16">
        <f>IF(CL4&lt;&gt;0,SUM($P$14:CL14),)</f>
        <v>50</v>
      </c>
      <c r="CM15" s="16">
        <f>IF(CM4&lt;&gt;0,SUM($P$14:CM14),)</f>
        <v>50</v>
      </c>
      <c r="CN15" s="16">
        <f>IF(CN4&lt;&gt;0,SUM($P$14:CN14),)</f>
        <v>51</v>
      </c>
      <c r="CO15" s="16">
        <f>IF(CO4&lt;&gt;0,SUM($P$14:CO14),)</f>
        <v>52</v>
      </c>
      <c r="CP15" s="16">
        <f>IF(CP4&lt;&gt;0,SUM($P$14:CP14),)</f>
        <v>53</v>
      </c>
      <c r="CQ15" s="16">
        <f>IF(CQ4&lt;&gt;0,SUM($P$14:CQ14),)</f>
        <v>53</v>
      </c>
      <c r="CR15" s="16">
        <f>IF(CR4&lt;&gt;0,SUM($P$14:CR14),)</f>
        <v>53</v>
      </c>
      <c r="CS15" s="16">
        <f>IF(CS4&lt;&gt;0,SUM($P$14:CS14),)</f>
        <v>53</v>
      </c>
      <c r="CT15" s="16">
        <f>IF(CT4&lt;&gt;0,SUM($P$14:CT14),)</f>
        <v>0</v>
      </c>
      <c r="CU15" s="16">
        <f>IF(CU4&lt;&gt;0,SUM($P$14:CU14),)</f>
        <v>0</v>
      </c>
      <c r="CV15" s="16">
        <f>IF(CV4&lt;&gt;0,SUM($P$14:CV14),)</f>
        <v>0</v>
      </c>
      <c r="CW15" s="16">
        <f>IF(CW4&lt;&gt;0,SUM($P$14:CW14),)</f>
        <v>0</v>
      </c>
      <c r="CX15" s="16">
        <f>IF(CX4&lt;&gt;0,SUM($P$14:CX14),)</f>
        <v>0</v>
      </c>
      <c r="CY15" s="16">
        <f>IF(CY4&lt;&gt;0,SUM($P$14:CY14),)</f>
        <v>0</v>
      </c>
      <c r="CZ15" s="16">
        <f>IF(CZ4&lt;&gt;0,SUM($P$14:CZ14),)</f>
        <v>0</v>
      </c>
      <c r="DA15" s="16">
        <f>IF(DA4&lt;&gt;0,SUM($P$14:DA14),)</f>
        <v>0</v>
      </c>
      <c r="DB15" s="16">
        <f>IF(DB4&lt;&gt;0,SUM($P$14:DB14),)</f>
        <v>0</v>
      </c>
      <c r="DC15" s="16">
        <f>IF(DC4&lt;&gt;0,SUM($P$14:DC14),)</f>
        <v>0</v>
      </c>
      <c r="DD15" s="16">
        <f>IF(DD4&lt;&gt;0,SUM($P$14:DD14),)</f>
        <v>0</v>
      </c>
      <c r="DE15" s="16">
        <f>IF(DE4&lt;&gt;0,SUM($P$14:DE14),)</f>
        <v>0</v>
      </c>
      <c r="DF15" s="16">
        <f>IF(DF4&lt;&gt;0,SUM($P$14:DF14),)</f>
        <v>0</v>
      </c>
      <c r="DG15" s="16">
        <f>IF(DG4&lt;&gt;0,SUM($P$14:DG14),)</f>
        <v>0</v>
      </c>
      <c r="DH15" s="16">
        <f>IF(DH4&lt;&gt;0,SUM($P$14:DH14),)</f>
        <v>0</v>
      </c>
      <c r="DI15" s="16">
        <f>IF(DI4&lt;&gt;0,SUM($P$14:DI14),)</f>
        <v>0</v>
      </c>
      <c r="DJ15" s="16">
        <f>IF(DJ4&lt;&gt;0,SUM($P$14:DJ14),)</f>
        <v>0</v>
      </c>
      <c r="DK15" s="16">
        <f>IF(DK4&lt;&gt;0,SUM($P$14:DK14),)</f>
        <v>0</v>
      </c>
      <c r="DL15" s="16">
        <f>IF(DL4&lt;&gt;0,SUM($P$14:DL14),)</f>
        <v>0</v>
      </c>
      <c r="DM15" s="16">
        <f>IF(DM4&lt;&gt;0,SUM($P$14:DM14),)</f>
        <v>0</v>
      </c>
      <c r="DN15" s="16">
        <f>IF(DN4&lt;&gt;0,SUM($P$14:DN14),)</f>
        <v>0</v>
      </c>
      <c r="DO15" s="16">
        <f>IF(DO4&lt;&gt;0,SUM($P$14:DO14),)</f>
        <v>0</v>
      </c>
      <c r="DP15" s="16">
        <f>IF(DP4&lt;&gt;0,SUM($P$14:DP14),)</f>
        <v>0</v>
      </c>
      <c r="DQ15" s="16">
        <f>IF(DQ4&lt;&gt;0,SUM($P$14:DQ14),)</f>
        <v>0</v>
      </c>
      <c r="DR15" s="16">
        <f>IF(DR4&lt;&gt;0,SUM($P$14:DR14),)</f>
        <v>0</v>
      </c>
      <c r="DS15" s="16">
        <f>IF(DS4&lt;&gt;0,SUM($P$14:DS14),)</f>
        <v>0</v>
      </c>
      <c r="DT15" s="16">
        <f>IF(DT4&lt;&gt;0,SUM($P$14:DT14),)</f>
        <v>0</v>
      </c>
      <c r="DU15" s="16">
        <f>IF(DU4&lt;&gt;0,SUM($P$14:DU14),)</f>
        <v>0</v>
      </c>
      <c r="DV15" s="16">
        <f>IF(DV4&lt;&gt;0,SUM($P$14:DV14),)</f>
        <v>0</v>
      </c>
      <c r="DX15" s="686" t="s">
        <v>313</v>
      </c>
      <c r="DY15" s="687"/>
      <c r="DZ15" s="688"/>
      <c r="EA15" s="425"/>
      <c r="EB15" s="425"/>
    </row>
    <row r="16" spans="1:132" ht="15.6" customHeight="1">
      <c r="A16" s="14"/>
      <c r="B16" s="322" t="s">
        <v>218</v>
      </c>
      <c r="C16" s="105" t="s">
        <v>259</v>
      </c>
      <c r="D16" s="42"/>
      <c r="E16" s="43"/>
      <c r="F16" s="43"/>
      <c r="G16" s="43"/>
      <c r="H16" s="43"/>
      <c r="I16" s="43"/>
      <c r="J16" s="43"/>
      <c r="K16" s="159"/>
      <c r="L16" s="159"/>
      <c r="M16" s="159"/>
      <c r="N16" s="44"/>
      <c r="O16" s="54"/>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X16" s="438"/>
      <c r="DY16" s="439"/>
      <c r="DZ16" s="442"/>
      <c r="EA16" s="443"/>
      <c r="EB16" s="444"/>
    </row>
    <row r="17" spans="1:132" ht="14.4" customHeight="1">
      <c r="A17" s="11">
        <v>1</v>
      </c>
      <c r="B17" s="158" t="str">
        <f>Choristes!B2</f>
        <v>BALLOTEAU Claude</v>
      </c>
      <c r="C17" s="26" t="str">
        <f>Choristes!C2</f>
        <v>A</v>
      </c>
      <c r="D17" s="26" t="str">
        <f>Choristes!G2</f>
        <v>FR</v>
      </c>
      <c r="E17" s="26">
        <f t="shared" ref="E17:E48" si="54">IF(D17&lt;&gt;0,VLOOKUP(D17,$N$1:$O$15,2,FALSE),)</f>
        <v>11</v>
      </c>
      <c r="F17" s="26">
        <f t="shared" ref="F17:F48" si="55">IF(D17&lt;&gt;0,HLOOKUP($C$6,$P$1:$DV$15,E17,FALSE),)</f>
        <v>45</v>
      </c>
      <c r="G17" s="15">
        <f t="shared" ref="G17:G55" si="56">IF(F17&lt;&gt;0,HLOOKUP($C$6,$P$1:$DV$136,(A17+16),FALSE),)</f>
        <v>0</v>
      </c>
      <c r="H17" s="15">
        <f t="shared" ref="H17:H38" si="57">COUNTIF($P17:$DV17,"S")+COUNTIF($P17:$DV17,"A")+COUNTIF($P17:$DV17,"T")+COUNTIF($P17:$DV17,"B")</f>
        <v>38</v>
      </c>
      <c r="I17" s="15">
        <f t="shared" ref="I17:I38" si="58">COUNTIF($P17:$DV17,"E")</f>
        <v>4</v>
      </c>
      <c r="J17" s="15">
        <f t="shared" ref="J17:J38" si="59">COUNTIF($P17:$DV17,"X")</f>
        <v>0</v>
      </c>
      <c r="K17" s="23">
        <f t="shared" ref="K17:K48" si="60">IF(F17&lt;&gt;0,H17/F17,)</f>
        <v>0.84444444444444444</v>
      </c>
      <c r="L17" s="23">
        <f>IF(F17-H17&lt;&gt;0,I17/(F17-H17),)</f>
        <v>0.5714285714285714</v>
      </c>
      <c r="M17" s="23">
        <f>IF(F17-H17&lt;&gt;0,J17/(F17-H17),)</f>
        <v>0</v>
      </c>
      <c r="N17" s="23"/>
      <c r="O17" s="60"/>
      <c r="P17" s="59" t="s">
        <v>5</v>
      </c>
      <c r="Q17" s="59" t="s">
        <v>5</v>
      </c>
      <c r="R17" s="59" t="s">
        <v>5</v>
      </c>
      <c r="S17" s="59"/>
      <c r="T17" s="59" t="s">
        <v>5</v>
      </c>
      <c r="U17" s="59"/>
      <c r="V17" s="147" t="s">
        <v>5</v>
      </c>
      <c r="W17" s="59" t="s">
        <v>5</v>
      </c>
      <c r="X17" s="59" t="s">
        <v>5</v>
      </c>
      <c r="Y17" s="450" t="s">
        <v>5</v>
      </c>
      <c r="Z17" s="450"/>
      <c r="AA17" s="59" t="s">
        <v>5</v>
      </c>
      <c r="AB17" s="147"/>
      <c r="AC17" s="59" t="s">
        <v>5</v>
      </c>
      <c r="AD17" s="59"/>
      <c r="AE17" s="59"/>
      <c r="AF17" s="147" t="s">
        <v>5</v>
      </c>
      <c r="AG17" s="59" t="s">
        <v>5</v>
      </c>
      <c r="AH17" s="59"/>
      <c r="AI17" s="147" t="s">
        <v>5</v>
      </c>
      <c r="AJ17" s="59"/>
      <c r="AK17" s="59"/>
      <c r="AL17" s="59" t="s">
        <v>5</v>
      </c>
      <c r="AM17" s="59" t="s">
        <v>5</v>
      </c>
      <c r="AN17" s="147" t="s">
        <v>5</v>
      </c>
      <c r="AO17" s="59" t="s">
        <v>223</v>
      </c>
      <c r="AP17" s="59"/>
      <c r="AQ17" s="59" t="s">
        <v>5</v>
      </c>
      <c r="AR17" s="59" t="s">
        <v>5</v>
      </c>
      <c r="AS17" s="59" t="s">
        <v>5</v>
      </c>
      <c r="AT17" s="59" t="s">
        <v>5</v>
      </c>
      <c r="AU17" s="59" t="s">
        <v>5</v>
      </c>
      <c r="AV17" s="147"/>
      <c r="AW17" s="147"/>
      <c r="AX17" s="147" t="s">
        <v>5</v>
      </c>
      <c r="AY17" s="59"/>
      <c r="AZ17" s="59" t="s">
        <v>5</v>
      </c>
      <c r="BA17" s="59"/>
      <c r="BB17" s="59" t="s">
        <v>5</v>
      </c>
      <c r="BC17" s="59"/>
      <c r="BD17" s="59" t="s">
        <v>5</v>
      </c>
      <c r="BE17" s="59"/>
      <c r="BF17" s="147" t="s">
        <v>5</v>
      </c>
      <c r="BG17" s="59" t="s">
        <v>5</v>
      </c>
      <c r="BH17" s="59" t="s">
        <v>5</v>
      </c>
      <c r="BI17" s="59" t="s">
        <v>5</v>
      </c>
      <c r="BJ17" s="59"/>
      <c r="BK17" s="147" t="s">
        <v>223</v>
      </c>
      <c r="BL17" s="59"/>
      <c r="BM17" s="59" t="s">
        <v>5</v>
      </c>
      <c r="BN17" s="147" t="s">
        <v>5</v>
      </c>
      <c r="BO17" s="59"/>
      <c r="BP17" s="59"/>
      <c r="BQ17" s="59"/>
      <c r="BR17" s="59" t="s">
        <v>5</v>
      </c>
      <c r="BS17" s="59" t="s">
        <v>5</v>
      </c>
      <c r="BT17" s="59" t="s">
        <v>5</v>
      </c>
      <c r="BU17" s="59" t="s">
        <v>5</v>
      </c>
      <c r="BV17" s="59"/>
      <c r="BW17" s="565"/>
      <c r="BX17" s="59"/>
      <c r="BY17" s="59" t="s">
        <v>5</v>
      </c>
      <c r="BZ17" s="59" t="s">
        <v>5</v>
      </c>
      <c r="CA17" s="59" t="s">
        <v>5</v>
      </c>
      <c r="CB17" s="59" t="s">
        <v>223</v>
      </c>
      <c r="CC17" s="59"/>
      <c r="CD17" s="59" t="s">
        <v>223</v>
      </c>
      <c r="CE17" s="59"/>
      <c r="CF17" s="59"/>
      <c r="CG17" s="59"/>
      <c r="CH17" s="59"/>
      <c r="CI17" s="59"/>
      <c r="CJ17" s="59"/>
      <c r="CK17" s="59"/>
      <c r="CL17" s="59"/>
      <c r="CM17" s="59"/>
      <c r="CN17" s="565"/>
      <c r="CO17" s="59"/>
      <c r="CP17" s="147"/>
      <c r="CQ17" s="147"/>
      <c r="CR17" s="59"/>
      <c r="CS17" s="59"/>
      <c r="CT17" s="59"/>
      <c r="CU17" s="59"/>
      <c r="CV17" s="59"/>
      <c r="CW17" s="59"/>
      <c r="CX17" s="59"/>
      <c r="CY17" s="147"/>
      <c r="CZ17" s="147"/>
      <c r="DA17" s="59"/>
      <c r="DB17" s="59"/>
      <c r="DC17" s="59"/>
      <c r="DD17" s="59"/>
      <c r="DE17" s="147"/>
      <c r="DF17" s="147"/>
      <c r="DG17" s="147"/>
      <c r="DH17" s="147"/>
      <c r="DI17" s="147"/>
      <c r="DJ17" s="59"/>
      <c r="DK17" s="59"/>
      <c r="DL17" s="59"/>
      <c r="DM17" s="59"/>
      <c r="DN17" s="147"/>
      <c r="DO17" s="59"/>
      <c r="DP17" s="59"/>
      <c r="DQ17" s="59"/>
      <c r="DR17" s="59"/>
      <c r="DS17" s="59"/>
      <c r="DT17" s="59"/>
      <c r="DU17" s="59"/>
      <c r="DV17" s="149"/>
      <c r="DX17" s="158" t="str">
        <f>B17</f>
        <v>BALLOTEAU Claude</v>
      </c>
      <c r="DY17" s="26" t="str">
        <f>C17</f>
        <v>A</v>
      </c>
      <c r="DZ17" s="23">
        <f>K17</f>
        <v>0.84444444444444444</v>
      </c>
      <c r="EA17" s="23">
        <f>L17</f>
        <v>0.5714285714285714</v>
      </c>
      <c r="EB17" s="23">
        <f>M17</f>
        <v>0</v>
      </c>
    </row>
    <row r="18" spans="1:132" ht="14.4" customHeight="1">
      <c r="A18" s="11">
        <v>2</v>
      </c>
      <c r="B18" s="158" t="str">
        <f>Choristes!B3</f>
        <v>BARREAUD Delphine</v>
      </c>
      <c r="C18" s="26" t="str">
        <f>Choristes!C3</f>
        <v>A</v>
      </c>
      <c r="D18" s="26" t="str">
        <f>Choristes!G3</f>
        <v>FS</v>
      </c>
      <c r="E18" s="26">
        <f t="shared" si="54"/>
        <v>9</v>
      </c>
      <c r="F18" s="26">
        <f t="shared" si="55"/>
        <v>45</v>
      </c>
      <c r="G18" s="15">
        <f t="shared" si="56"/>
        <v>0</v>
      </c>
      <c r="H18" s="15">
        <f t="shared" si="57"/>
        <v>31</v>
      </c>
      <c r="I18" s="15">
        <f t="shared" si="58"/>
        <v>5</v>
      </c>
      <c r="J18" s="15">
        <f t="shared" si="59"/>
        <v>6</v>
      </c>
      <c r="K18" s="23">
        <f t="shared" si="60"/>
        <v>0.68888888888888888</v>
      </c>
      <c r="L18" s="23">
        <f t="shared" ref="L18:L81" si="61">IF(F18-H18&lt;&gt;0,I18/(F18-H18),)</f>
        <v>0.35714285714285715</v>
      </c>
      <c r="M18" s="23">
        <f t="shared" ref="M18:M81" si="62">IF(F18-H18&lt;&gt;0,J18/(F18-H18),)</f>
        <v>0.42857142857142855</v>
      </c>
      <c r="N18" s="23"/>
      <c r="O18" s="60"/>
      <c r="P18" s="59" t="s">
        <v>5</v>
      </c>
      <c r="Q18" s="59" t="s">
        <v>5</v>
      </c>
      <c r="R18" s="59"/>
      <c r="S18" s="59" t="s">
        <v>5</v>
      </c>
      <c r="T18" s="59"/>
      <c r="U18" s="59" t="s">
        <v>5</v>
      </c>
      <c r="V18" s="147" t="s">
        <v>5</v>
      </c>
      <c r="W18" s="59" t="s">
        <v>5</v>
      </c>
      <c r="X18" s="59" t="s">
        <v>5</v>
      </c>
      <c r="Y18" s="59"/>
      <c r="Z18" s="59" t="s">
        <v>5</v>
      </c>
      <c r="AA18" s="59"/>
      <c r="AB18" s="147" t="s">
        <v>5</v>
      </c>
      <c r="AC18" s="59"/>
      <c r="AD18" s="59" t="s">
        <v>223</v>
      </c>
      <c r="AE18" s="59"/>
      <c r="AF18" s="147" t="s">
        <v>223</v>
      </c>
      <c r="AG18" s="59" t="s">
        <v>223</v>
      </c>
      <c r="AH18" s="59"/>
      <c r="AI18" s="147"/>
      <c r="AJ18" s="59" t="s">
        <v>5</v>
      </c>
      <c r="AK18" s="59"/>
      <c r="AL18" s="59" t="s">
        <v>5</v>
      </c>
      <c r="AM18" s="59" t="s">
        <v>5</v>
      </c>
      <c r="AN18" s="147" t="s">
        <v>5</v>
      </c>
      <c r="AO18" s="59"/>
      <c r="AP18" s="59" t="s">
        <v>5</v>
      </c>
      <c r="AQ18" s="59" t="s">
        <v>5</v>
      </c>
      <c r="AR18" s="59" t="s">
        <v>5</v>
      </c>
      <c r="AS18" s="59" t="s">
        <v>5</v>
      </c>
      <c r="AT18" s="59" t="s">
        <v>5</v>
      </c>
      <c r="AU18" s="59"/>
      <c r="AV18" s="147" t="s">
        <v>223</v>
      </c>
      <c r="AW18" s="147"/>
      <c r="AX18" s="147" t="s">
        <v>223</v>
      </c>
      <c r="AY18" s="59"/>
      <c r="AZ18" s="59" t="s">
        <v>314</v>
      </c>
      <c r="BA18" s="59"/>
      <c r="BB18" s="59"/>
      <c r="BC18" s="59" t="s">
        <v>314</v>
      </c>
      <c r="BD18" s="59"/>
      <c r="BE18" s="59" t="s">
        <v>314</v>
      </c>
      <c r="BF18" s="147" t="s">
        <v>5</v>
      </c>
      <c r="BG18" s="59" t="s">
        <v>5</v>
      </c>
      <c r="BH18" s="59" t="s">
        <v>5</v>
      </c>
      <c r="BI18" s="59" t="s">
        <v>5</v>
      </c>
      <c r="BJ18" s="59"/>
      <c r="BK18" s="147"/>
      <c r="BL18" s="59" t="s">
        <v>5</v>
      </c>
      <c r="BM18" s="59" t="s">
        <v>314</v>
      </c>
      <c r="BN18" s="147"/>
      <c r="BO18" s="59" t="s">
        <v>5</v>
      </c>
      <c r="BP18" s="59"/>
      <c r="BQ18" s="59"/>
      <c r="BR18" s="59" t="s">
        <v>5</v>
      </c>
      <c r="BS18" s="59" t="s">
        <v>5</v>
      </c>
      <c r="BT18" s="59" t="s">
        <v>5</v>
      </c>
      <c r="BU18" s="59"/>
      <c r="BV18" s="59" t="s">
        <v>5</v>
      </c>
      <c r="BW18" s="565"/>
      <c r="BX18" s="59"/>
      <c r="BY18" s="59" t="s">
        <v>314</v>
      </c>
      <c r="BZ18" s="59" t="s">
        <v>5</v>
      </c>
      <c r="CA18" s="59" t="s">
        <v>5</v>
      </c>
      <c r="CB18" s="59"/>
      <c r="CC18" s="59" t="s">
        <v>314</v>
      </c>
      <c r="CD18" s="59" t="s">
        <v>5</v>
      </c>
      <c r="CE18" s="59"/>
      <c r="CF18" s="59"/>
      <c r="CG18" s="59"/>
      <c r="CH18" s="59"/>
      <c r="CI18" s="59"/>
      <c r="CJ18" s="59" t="s">
        <v>321</v>
      </c>
      <c r="CK18" s="59"/>
      <c r="CL18" s="59"/>
      <c r="CM18" s="59"/>
      <c r="CN18" s="565"/>
      <c r="CO18" s="59"/>
      <c r="CP18" s="147"/>
      <c r="CQ18" s="147"/>
      <c r="CR18" s="59"/>
      <c r="CS18" s="59"/>
      <c r="CT18" s="59"/>
      <c r="CU18" s="59"/>
      <c r="CV18" s="59"/>
      <c r="CW18" s="59"/>
      <c r="CX18" s="59"/>
      <c r="CY18" s="147"/>
      <c r="CZ18" s="147"/>
      <c r="DA18" s="59"/>
      <c r="DB18" s="59"/>
      <c r="DC18" s="59"/>
      <c r="DD18" s="59"/>
      <c r="DE18" s="147"/>
      <c r="DF18" s="147"/>
      <c r="DG18" s="147"/>
      <c r="DH18" s="147"/>
      <c r="DI18" s="147"/>
      <c r="DJ18" s="59"/>
      <c r="DK18" s="59"/>
      <c r="DL18" s="59"/>
      <c r="DM18" s="59"/>
      <c r="DN18" s="147"/>
      <c r="DO18" s="59"/>
      <c r="DP18" s="59"/>
      <c r="DQ18" s="59"/>
      <c r="DR18" s="59"/>
      <c r="DS18" s="59"/>
      <c r="DT18" s="59"/>
      <c r="DU18" s="59"/>
      <c r="DV18" s="149"/>
      <c r="DX18" s="158" t="str">
        <f t="shared" ref="DX18:DX81" si="63">B18</f>
        <v>BARREAUD Delphine</v>
      </c>
      <c r="DY18" s="26" t="str">
        <f t="shared" ref="DY18:DY81" si="64">C18</f>
        <v>A</v>
      </c>
      <c r="DZ18" s="23">
        <f t="shared" ref="DZ18:DZ81" si="65">K18</f>
        <v>0.68888888888888888</v>
      </c>
      <c r="EA18" s="23">
        <f t="shared" ref="EA18:EA81" si="66">L18</f>
        <v>0.35714285714285715</v>
      </c>
      <c r="EB18" s="23">
        <f t="shared" ref="EB18:EB81" si="67">M18</f>
        <v>0.42857142857142855</v>
      </c>
    </row>
    <row r="19" spans="1:132" ht="14.4" customHeight="1">
      <c r="A19" s="11">
        <v>3</v>
      </c>
      <c r="B19" s="158" t="str">
        <f>Choristes!B4</f>
        <v>BARTHÉLÉMY Fabricia</v>
      </c>
      <c r="C19" s="26" t="str">
        <f>Choristes!C4</f>
        <v>S</v>
      </c>
      <c r="D19" s="26" t="str">
        <f>Choristes!G4</f>
        <v>FS</v>
      </c>
      <c r="E19" s="26">
        <f t="shared" si="54"/>
        <v>9</v>
      </c>
      <c r="F19" s="26">
        <f t="shared" si="55"/>
        <v>45</v>
      </c>
      <c r="G19" s="15">
        <f t="shared" si="56"/>
        <v>0</v>
      </c>
      <c r="H19" s="15">
        <f t="shared" si="57"/>
        <v>25</v>
      </c>
      <c r="I19" s="15">
        <f t="shared" si="58"/>
        <v>5</v>
      </c>
      <c r="J19" s="15">
        <f t="shared" si="59"/>
        <v>12</v>
      </c>
      <c r="K19" s="23">
        <f t="shared" si="60"/>
        <v>0.55555555555555558</v>
      </c>
      <c r="L19" s="23">
        <f t="shared" si="61"/>
        <v>0.25</v>
      </c>
      <c r="M19" s="23">
        <f t="shared" si="62"/>
        <v>0.6</v>
      </c>
      <c r="N19" s="23"/>
      <c r="O19" s="60"/>
      <c r="P19" s="59" t="s">
        <v>314</v>
      </c>
      <c r="Q19" s="59" t="s">
        <v>314</v>
      </c>
      <c r="R19" s="59"/>
      <c r="S19" s="59" t="s">
        <v>88</v>
      </c>
      <c r="T19" s="59"/>
      <c r="U19" s="59" t="s">
        <v>88</v>
      </c>
      <c r="V19" s="147" t="s">
        <v>88</v>
      </c>
      <c r="W19" s="59" t="s">
        <v>314</v>
      </c>
      <c r="X19" s="59" t="s">
        <v>314</v>
      </c>
      <c r="Y19" s="59"/>
      <c r="Z19" s="59" t="s">
        <v>88</v>
      </c>
      <c r="AA19" s="59"/>
      <c r="AB19" s="147" t="s">
        <v>223</v>
      </c>
      <c r="AC19" s="59"/>
      <c r="AD19" s="59" t="s">
        <v>88</v>
      </c>
      <c r="AE19" s="59"/>
      <c r="AF19" s="147" t="s">
        <v>314</v>
      </c>
      <c r="AG19" s="59" t="s">
        <v>88</v>
      </c>
      <c r="AH19" s="59"/>
      <c r="AI19" s="147"/>
      <c r="AJ19" s="59" t="s">
        <v>88</v>
      </c>
      <c r="AK19" s="59"/>
      <c r="AL19" s="59" t="s">
        <v>314</v>
      </c>
      <c r="AM19" s="59" t="s">
        <v>88</v>
      </c>
      <c r="AN19" s="147" t="s">
        <v>88</v>
      </c>
      <c r="AO19" s="59"/>
      <c r="AP19" s="59" t="s">
        <v>314</v>
      </c>
      <c r="AQ19" s="59" t="s">
        <v>223</v>
      </c>
      <c r="AR19" s="59" t="s">
        <v>88</v>
      </c>
      <c r="AS19" s="59" t="s">
        <v>88</v>
      </c>
      <c r="AT19" s="59" t="s">
        <v>88</v>
      </c>
      <c r="AU19" s="59"/>
      <c r="AV19" s="147" t="s">
        <v>314</v>
      </c>
      <c r="AW19" s="147"/>
      <c r="AX19" s="147" t="s">
        <v>314</v>
      </c>
      <c r="AY19" s="59"/>
      <c r="AZ19" s="59" t="s">
        <v>223</v>
      </c>
      <c r="BA19" s="59"/>
      <c r="BB19" s="59"/>
      <c r="BC19" s="59" t="s">
        <v>88</v>
      </c>
      <c r="BD19" s="59"/>
      <c r="BE19" s="59" t="s">
        <v>314</v>
      </c>
      <c r="BF19" s="147" t="s">
        <v>314</v>
      </c>
      <c r="BG19" s="59" t="s">
        <v>88</v>
      </c>
      <c r="BH19" s="59" t="s">
        <v>88</v>
      </c>
      <c r="BI19" s="59" t="s">
        <v>88</v>
      </c>
      <c r="BJ19" s="59"/>
      <c r="BK19" s="147"/>
      <c r="BL19" s="59" t="s">
        <v>88</v>
      </c>
      <c r="BM19" s="59" t="s">
        <v>88</v>
      </c>
      <c r="BN19" s="147"/>
      <c r="BO19" s="59" t="s">
        <v>314</v>
      </c>
      <c r="BP19" s="59"/>
      <c r="BQ19" s="59"/>
      <c r="BR19" s="59" t="s">
        <v>88</v>
      </c>
      <c r="BS19" s="59" t="s">
        <v>88</v>
      </c>
      <c r="BT19" s="59" t="s">
        <v>88</v>
      </c>
      <c r="BU19" s="59"/>
      <c r="BV19" s="59" t="s">
        <v>223</v>
      </c>
      <c r="BW19" s="565"/>
      <c r="BX19" s="59"/>
      <c r="BY19" s="59" t="s">
        <v>88</v>
      </c>
      <c r="BZ19" s="59" t="s">
        <v>88</v>
      </c>
      <c r="CA19" s="59" t="s">
        <v>88</v>
      </c>
      <c r="CB19" s="59"/>
      <c r="CC19" s="59" t="s">
        <v>223</v>
      </c>
      <c r="CD19" s="59" t="s">
        <v>88</v>
      </c>
      <c r="CE19" s="59"/>
      <c r="CF19" s="59"/>
      <c r="CG19" s="59"/>
      <c r="CH19" s="59"/>
      <c r="CI19" s="59"/>
      <c r="CJ19" s="59"/>
      <c r="CK19" s="59"/>
      <c r="CL19" s="59"/>
      <c r="CM19" s="59"/>
      <c r="CN19" s="565"/>
      <c r="CO19" s="59"/>
      <c r="CP19" s="147"/>
      <c r="CQ19" s="147"/>
      <c r="CR19" s="59"/>
      <c r="CS19" s="59"/>
      <c r="CT19" s="59"/>
      <c r="CU19" s="59"/>
      <c r="CV19" s="59"/>
      <c r="CW19" s="59"/>
      <c r="CX19" s="59"/>
      <c r="CY19" s="147"/>
      <c r="CZ19" s="147"/>
      <c r="DA19" s="59"/>
      <c r="DB19" s="59"/>
      <c r="DC19" s="59"/>
      <c r="DD19" s="59"/>
      <c r="DE19" s="147"/>
      <c r="DF19" s="147"/>
      <c r="DG19" s="147"/>
      <c r="DH19" s="147"/>
      <c r="DI19" s="147"/>
      <c r="DJ19" s="59"/>
      <c r="DK19" s="59"/>
      <c r="DL19" s="59"/>
      <c r="DM19" s="59"/>
      <c r="DN19" s="147"/>
      <c r="DO19" s="59"/>
      <c r="DP19" s="59"/>
      <c r="DQ19" s="59"/>
      <c r="DR19" s="59"/>
      <c r="DS19" s="59"/>
      <c r="DT19" s="59"/>
      <c r="DU19" s="59"/>
      <c r="DV19" s="149"/>
      <c r="DX19" s="158" t="str">
        <f t="shared" si="63"/>
        <v>BARTHÉLÉMY Fabricia</v>
      </c>
      <c r="DY19" s="26" t="str">
        <f t="shared" si="64"/>
        <v>S</v>
      </c>
      <c r="DZ19" s="23">
        <f t="shared" si="65"/>
        <v>0.55555555555555558</v>
      </c>
      <c r="EA19" s="23">
        <f t="shared" si="66"/>
        <v>0.25</v>
      </c>
      <c r="EB19" s="23">
        <f t="shared" si="67"/>
        <v>0.6</v>
      </c>
    </row>
    <row r="20" spans="1:132" ht="14.4" customHeight="1">
      <c r="A20" s="11">
        <v>4</v>
      </c>
      <c r="B20" s="158" t="str">
        <f>Choristes!B5</f>
        <v>BERNAY Béatrice</v>
      </c>
      <c r="C20" s="26" t="str">
        <f>Choristes!C5</f>
        <v>S</v>
      </c>
      <c r="D20" s="26" t="str">
        <f>Choristes!G5</f>
        <v>FS</v>
      </c>
      <c r="E20" s="26">
        <f t="shared" si="54"/>
        <v>9</v>
      </c>
      <c r="F20" s="26">
        <f t="shared" si="55"/>
        <v>45</v>
      </c>
      <c r="G20" s="15">
        <f t="shared" si="56"/>
        <v>0</v>
      </c>
      <c r="H20" s="15">
        <f t="shared" si="57"/>
        <v>33</v>
      </c>
      <c r="I20" s="15">
        <f t="shared" si="58"/>
        <v>5</v>
      </c>
      <c r="J20" s="15">
        <f t="shared" si="59"/>
        <v>4</v>
      </c>
      <c r="K20" s="23">
        <f t="shared" si="60"/>
        <v>0.73333333333333328</v>
      </c>
      <c r="L20" s="23">
        <f t="shared" si="61"/>
        <v>0.41666666666666669</v>
      </c>
      <c r="M20" s="23">
        <f t="shared" si="62"/>
        <v>0.33333333333333331</v>
      </c>
      <c r="N20" s="23"/>
      <c r="O20" s="60"/>
      <c r="P20" s="59" t="s">
        <v>88</v>
      </c>
      <c r="Q20" s="59" t="s">
        <v>314</v>
      </c>
      <c r="R20" s="59"/>
      <c r="S20" s="59" t="s">
        <v>88</v>
      </c>
      <c r="T20" s="59"/>
      <c r="U20" s="59" t="s">
        <v>88</v>
      </c>
      <c r="V20" s="147" t="s">
        <v>88</v>
      </c>
      <c r="W20" s="59" t="s">
        <v>88</v>
      </c>
      <c r="X20" s="59" t="s">
        <v>88</v>
      </c>
      <c r="Y20" s="59"/>
      <c r="Z20" s="59" t="s">
        <v>88</v>
      </c>
      <c r="AA20" s="59"/>
      <c r="AB20" s="147" t="s">
        <v>88</v>
      </c>
      <c r="AC20" s="59"/>
      <c r="AD20" s="59" t="s">
        <v>88</v>
      </c>
      <c r="AE20" s="59"/>
      <c r="AF20" s="147" t="s">
        <v>88</v>
      </c>
      <c r="AG20" s="59" t="s">
        <v>88</v>
      </c>
      <c r="AH20" s="59"/>
      <c r="AI20" s="147"/>
      <c r="AJ20" s="59" t="s">
        <v>314</v>
      </c>
      <c r="AK20" s="59"/>
      <c r="AL20" s="59" t="s">
        <v>88</v>
      </c>
      <c r="AM20" s="59" t="s">
        <v>88</v>
      </c>
      <c r="AN20" s="147" t="s">
        <v>314</v>
      </c>
      <c r="AO20" s="59"/>
      <c r="AP20" s="59" t="s">
        <v>88</v>
      </c>
      <c r="AQ20" s="59" t="s">
        <v>88</v>
      </c>
      <c r="AR20" s="59" t="s">
        <v>88</v>
      </c>
      <c r="AS20" s="59" t="s">
        <v>88</v>
      </c>
      <c r="AT20" s="59" t="s">
        <v>88</v>
      </c>
      <c r="AU20" s="59"/>
      <c r="AV20" s="147" t="s">
        <v>88</v>
      </c>
      <c r="AW20" s="147"/>
      <c r="AX20" s="147" t="s">
        <v>314</v>
      </c>
      <c r="AY20" s="59"/>
      <c r="AZ20" s="59" t="s">
        <v>88</v>
      </c>
      <c r="BA20" s="59"/>
      <c r="BB20" s="59"/>
      <c r="BC20" s="59" t="s">
        <v>88</v>
      </c>
      <c r="BD20" s="59"/>
      <c r="BE20" s="59" t="s">
        <v>88</v>
      </c>
      <c r="BF20" s="147" t="s">
        <v>88</v>
      </c>
      <c r="BG20" s="59" t="s">
        <v>88</v>
      </c>
      <c r="BH20" s="59" t="s">
        <v>88</v>
      </c>
      <c r="BI20" s="59" t="s">
        <v>88</v>
      </c>
      <c r="BJ20" s="59"/>
      <c r="BK20" s="147"/>
      <c r="BL20" s="59" t="s">
        <v>88</v>
      </c>
      <c r="BM20" s="59" t="s">
        <v>223</v>
      </c>
      <c r="BN20" s="147"/>
      <c r="BO20" s="59" t="s">
        <v>88</v>
      </c>
      <c r="BP20" s="59"/>
      <c r="BQ20" s="59" t="s">
        <v>321</v>
      </c>
      <c r="BR20" s="59" t="s">
        <v>223</v>
      </c>
      <c r="BS20" s="59" t="s">
        <v>223</v>
      </c>
      <c r="BT20" s="59" t="s">
        <v>223</v>
      </c>
      <c r="BU20" s="59"/>
      <c r="BV20" s="59" t="s">
        <v>88</v>
      </c>
      <c r="BW20" s="565"/>
      <c r="BX20" s="59"/>
      <c r="BY20" s="59" t="s">
        <v>88</v>
      </c>
      <c r="BZ20" s="59" t="s">
        <v>88</v>
      </c>
      <c r="CA20" s="59" t="s">
        <v>223</v>
      </c>
      <c r="CB20" s="59"/>
      <c r="CC20" s="59" t="s">
        <v>88</v>
      </c>
      <c r="CD20" s="59" t="s">
        <v>88</v>
      </c>
      <c r="CE20" s="59" t="s">
        <v>321</v>
      </c>
      <c r="CF20" s="59"/>
      <c r="CG20" s="59" t="s">
        <v>90</v>
      </c>
      <c r="CH20" s="59"/>
      <c r="CI20" s="59"/>
      <c r="CJ20" s="59"/>
      <c r="CK20" s="59"/>
      <c r="CL20" s="59"/>
      <c r="CM20" s="59"/>
      <c r="CN20" s="565"/>
      <c r="CO20" s="59"/>
      <c r="CP20" s="147"/>
      <c r="CQ20" s="147"/>
      <c r="CR20" s="59"/>
      <c r="CS20" s="59"/>
      <c r="CT20" s="59"/>
      <c r="CU20" s="59"/>
      <c r="CV20" s="59"/>
      <c r="CW20" s="59"/>
      <c r="CX20" s="59"/>
      <c r="CY20" s="147"/>
      <c r="CZ20" s="147"/>
      <c r="DA20" s="59"/>
      <c r="DB20" s="59"/>
      <c r="DC20" s="59"/>
      <c r="DD20" s="59"/>
      <c r="DE20" s="147"/>
      <c r="DF20" s="147"/>
      <c r="DG20" s="147"/>
      <c r="DH20" s="147"/>
      <c r="DI20" s="147"/>
      <c r="DJ20" s="59"/>
      <c r="DK20" s="59"/>
      <c r="DL20" s="59"/>
      <c r="DM20" s="59"/>
      <c r="DN20" s="147"/>
      <c r="DO20" s="59"/>
      <c r="DP20" s="59"/>
      <c r="DQ20" s="59"/>
      <c r="DR20" s="59"/>
      <c r="DS20" s="59"/>
      <c r="DT20" s="59"/>
      <c r="DU20" s="59"/>
      <c r="DV20" s="149"/>
      <c r="DX20" s="158" t="str">
        <f t="shared" si="63"/>
        <v>BERNAY Béatrice</v>
      </c>
      <c r="DY20" s="26" t="str">
        <f t="shared" si="64"/>
        <v>S</v>
      </c>
      <c r="DZ20" s="23">
        <f t="shared" si="65"/>
        <v>0.73333333333333328</v>
      </c>
      <c r="EA20" s="23">
        <f t="shared" si="66"/>
        <v>0.41666666666666669</v>
      </c>
      <c r="EB20" s="23">
        <f t="shared" si="67"/>
        <v>0.33333333333333331</v>
      </c>
    </row>
    <row r="21" spans="1:132" ht="14.4" customHeight="1">
      <c r="A21" s="11">
        <v>5</v>
      </c>
      <c r="B21" s="158" t="str">
        <f>Choristes!B6</f>
        <v xml:space="preserve">BLEYNIE Chantal </v>
      </c>
      <c r="C21" s="26" t="str">
        <f>Choristes!C6</f>
        <v>A</v>
      </c>
      <c r="D21" s="26" t="str">
        <f>Choristes!G6</f>
        <v>FS</v>
      </c>
      <c r="E21" s="26">
        <f t="shared" si="54"/>
        <v>9</v>
      </c>
      <c r="F21" s="26">
        <f t="shared" si="55"/>
        <v>45</v>
      </c>
      <c r="G21" s="15">
        <f t="shared" si="56"/>
        <v>0</v>
      </c>
      <c r="H21" s="15">
        <f t="shared" si="57"/>
        <v>34</v>
      </c>
      <c r="I21" s="15">
        <f t="shared" si="58"/>
        <v>8</v>
      </c>
      <c r="J21" s="15">
        <f t="shared" si="59"/>
        <v>0</v>
      </c>
      <c r="K21" s="23">
        <f t="shared" si="60"/>
        <v>0.75555555555555554</v>
      </c>
      <c r="L21" s="23">
        <f t="shared" si="61"/>
        <v>0.72727272727272729</v>
      </c>
      <c r="M21" s="23">
        <f t="shared" si="62"/>
        <v>0</v>
      </c>
      <c r="N21" s="23"/>
      <c r="O21" s="60"/>
      <c r="P21" s="59" t="s">
        <v>5</v>
      </c>
      <c r="Q21" s="59" t="s">
        <v>5</v>
      </c>
      <c r="R21" s="59"/>
      <c r="S21" s="59" t="s">
        <v>5</v>
      </c>
      <c r="T21" s="59"/>
      <c r="U21" s="59" t="s">
        <v>5</v>
      </c>
      <c r="V21" s="147" t="s">
        <v>223</v>
      </c>
      <c r="W21" s="59" t="s">
        <v>223</v>
      </c>
      <c r="X21" s="59" t="s">
        <v>223</v>
      </c>
      <c r="Y21" s="59"/>
      <c r="Z21" s="59" t="s">
        <v>223</v>
      </c>
      <c r="AA21" s="59"/>
      <c r="AB21" s="147" t="s">
        <v>5</v>
      </c>
      <c r="AC21" s="59"/>
      <c r="AD21" s="59" t="s">
        <v>5</v>
      </c>
      <c r="AE21" s="59"/>
      <c r="AF21" s="147" t="s">
        <v>5</v>
      </c>
      <c r="AG21" s="59" t="s">
        <v>5</v>
      </c>
      <c r="AH21" s="59"/>
      <c r="AI21" s="147"/>
      <c r="AJ21" s="59" t="s">
        <v>5</v>
      </c>
      <c r="AK21" s="59"/>
      <c r="AL21" s="59" t="s">
        <v>5</v>
      </c>
      <c r="AM21" s="59" t="s">
        <v>5</v>
      </c>
      <c r="AN21" s="147" t="s">
        <v>5</v>
      </c>
      <c r="AO21" s="59"/>
      <c r="AP21" s="59" t="s">
        <v>5</v>
      </c>
      <c r="AQ21" s="59" t="s">
        <v>5</v>
      </c>
      <c r="AR21" s="59" t="s">
        <v>223</v>
      </c>
      <c r="AS21" s="59" t="s">
        <v>223</v>
      </c>
      <c r="AT21" s="59" t="s">
        <v>223</v>
      </c>
      <c r="AU21" s="59"/>
      <c r="AV21" s="147" t="s">
        <v>5</v>
      </c>
      <c r="AW21" s="147"/>
      <c r="AX21" s="147" t="s">
        <v>5</v>
      </c>
      <c r="AY21" s="59"/>
      <c r="AZ21" s="59" t="s">
        <v>5</v>
      </c>
      <c r="BA21" s="59"/>
      <c r="BB21" s="59"/>
      <c r="BC21" s="59" t="s">
        <v>5</v>
      </c>
      <c r="BD21" s="59"/>
      <c r="BE21" s="59" t="s">
        <v>5</v>
      </c>
      <c r="BF21" s="147" t="s">
        <v>5</v>
      </c>
      <c r="BG21" s="59" t="s">
        <v>5</v>
      </c>
      <c r="BH21" s="59" t="s">
        <v>5</v>
      </c>
      <c r="BI21" s="59" t="s">
        <v>5</v>
      </c>
      <c r="BJ21" s="59"/>
      <c r="BK21" s="147"/>
      <c r="BL21" s="59" t="s">
        <v>5</v>
      </c>
      <c r="BM21" s="59" t="s">
        <v>5</v>
      </c>
      <c r="BN21" s="147"/>
      <c r="BO21" s="59" t="s">
        <v>5</v>
      </c>
      <c r="BP21" s="59"/>
      <c r="BQ21" s="59"/>
      <c r="BR21" s="59" t="s">
        <v>5</v>
      </c>
      <c r="BS21" s="59" t="s">
        <v>5</v>
      </c>
      <c r="BT21" s="59" t="s">
        <v>5</v>
      </c>
      <c r="BU21" s="59"/>
      <c r="BV21" s="59" t="s">
        <v>223</v>
      </c>
      <c r="BW21" s="565"/>
      <c r="BX21" s="59"/>
      <c r="BY21" s="59" t="s">
        <v>5</v>
      </c>
      <c r="BZ21" s="59" t="s">
        <v>5</v>
      </c>
      <c r="CA21" s="59" t="s">
        <v>5</v>
      </c>
      <c r="CB21" s="59"/>
      <c r="CC21" s="59" t="s">
        <v>5</v>
      </c>
      <c r="CD21" s="59" t="s">
        <v>5</v>
      </c>
      <c r="CE21" s="59"/>
      <c r="CF21" s="59"/>
      <c r="CG21" s="59"/>
      <c r="CH21" s="59"/>
      <c r="CI21" s="59"/>
      <c r="CJ21" s="59"/>
      <c r="CK21" s="59"/>
      <c r="CL21" s="59"/>
      <c r="CM21" s="59"/>
      <c r="CN21" s="565"/>
      <c r="CO21" s="59"/>
      <c r="CP21" s="147"/>
      <c r="CQ21" s="147"/>
      <c r="CR21" s="59"/>
      <c r="CS21" s="59"/>
      <c r="CT21" s="59"/>
      <c r="CU21" s="59"/>
      <c r="CV21" s="59"/>
      <c r="CW21" s="59"/>
      <c r="CX21" s="59"/>
      <c r="CY21" s="147"/>
      <c r="CZ21" s="147"/>
      <c r="DA21" s="59"/>
      <c r="DB21" s="59"/>
      <c r="DC21" s="59"/>
      <c r="DD21" s="59"/>
      <c r="DE21" s="147"/>
      <c r="DF21" s="147"/>
      <c r="DG21" s="147"/>
      <c r="DH21" s="147"/>
      <c r="DI21" s="147"/>
      <c r="DJ21" s="59"/>
      <c r="DK21" s="59"/>
      <c r="DL21" s="59"/>
      <c r="DM21" s="59"/>
      <c r="DN21" s="147"/>
      <c r="DO21" s="59"/>
      <c r="DP21" s="59"/>
      <c r="DQ21" s="59"/>
      <c r="DR21" s="59"/>
      <c r="DS21" s="59"/>
      <c r="DT21" s="59"/>
      <c r="DU21" s="59"/>
      <c r="DV21" s="149"/>
      <c r="DX21" s="158" t="str">
        <f t="shared" si="63"/>
        <v xml:space="preserve">BLEYNIE Chantal </v>
      </c>
      <c r="DY21" s="26" t="str">
        <f t="shared" si="64"/>
        <v>A</v>
      </c>
      <c r="DZ21" s="23">
        <f t="shared" si="65"/>
        <v>0.75555555555555554</v>
      </c>
      <c r="EA21" s="23">
        <f t="shared" si="66"/>
        <v>0.72727272727272729</v>
      </c>
      <c r="EB21" s="23">
        <f t="shared" si="67"/>
        <v>0</v>
      </c>
    </row>
    <row r="22" spans="1:132" ht="14.4" customHeight="1">
      <c r="A22" s="11">
        <v>6</v>
      </c>
      <c r="B22" s="158" t="str">
        <f>Choristes!B7</f>
        <v>BRIDIER Michel</v>
      </c>
      <c r="C22" s="26" t="str">
        <f>Choristes!C7</f>
        <v>B</v>
      </c>
      <c r="D22" s="26" t="str">
        <f>Choristes!G7</f>
        <v>HR</v>
      </c>
      <c r="E22" s="26">
        <f t="shared" si="54"/>
        <v>15</v>
      </c>
      <c r="F22" s="26">
        <f t="shared" si="55"/>
        <v>48</v>
      </c>
      <c r="G22" s="15">
        <f t="shared" si="56"/>
        <v>0</v>
      </c>
      <c r="H22" s="15">
        <f t="shared" si="57"/>
        <v>40</v>
      </c>
      <c r="I22" s="15">
        <f t="shared" si="58"/>
        <v>4</v>
      </c>
      <c r="J22" s="15">
        <f t="shared" si="59"/>
        <v>0</v>
      </c>
      <c r="K22" s="23">
        <f t="shared" si="60"/>
        <v>0.83333333333333337</v>
      </c>
      <c r="L22" s="23">
        <f t="shared" si="61"/>
        <v>0.5</v>
      </c>
      <c r="M22" s="23">
        <f t="shared" si="62"/>
        <v>0</v>
      </c>
      <c r="N22" s="23"/>
      <c r="O22" s="60"/>
      <c r="P22" s="59" t="s">
        <v>10</v>
      </c>
      <c r="Q22" s="59" t="s">
        <v>10</v>
      </c>
      <c r="R22" s="59" t="s">
        <v>10</v>
      </c>
      <c r="S22" s="59"/>
      <c r="T22" s="59" t="s">
        <v>10</v>
      </c>
      <c r="U22" s="59"/>
      <c r="V22" s="147" t="s">
        <v>10</v>
      </c>
      <c r="W22" s="59" t="s">
        <v>223</v>
      </c>
      <c r="X22" s="59" t="s">
        <v>10</v>
      </c>
      <c r="Y22" s="59" t="s">
        <v>10</v>
      </c>
      <c r="Z22" s="59"/>
      <c r="AA22" s="59" t="s">
        <v>10</v>
      </c>
      <c r="AB22" s="147"/>
      <c r="AC22" s="59" t="s">
        <v>10</v>
      </c>
      <c r="AD22" s="59"/>
      <c r="AE22" s="59"/>
      <c r="AF22" s="147" t="s">
        <v>10</v>
      </c>
      <c r="AG22" s="59" t="s">
        <v>10</v>
      </c>
      <c r="AH22" s="59" t="s">
        <v>223</v>
      </c>
      <c r="AI22" s="147" t="s">
        <v>223</v>
      </c>
      <c r="AJ22" s="59"/>
      <c r="AK22" s="59" t="s">
        <v>10</v>
      </c>
      <c r="AL22" s="59" t="s">
        <v>10</v>
      </c>
      <c r="AM22" s="59" t="s">
        <v>10</v>
      </c>
      <c r="AN22" s="147" t="s">
        <v>10</v>
      </c>
      <c r="AO22" s="59" t="s">
        <v>10</v>
      </c>
      <c r="AP22" s="59"/>
      <c r="AQ22" s="59" t="s">
        <v>223</v>
      </c>
      <c r="AR22" s="59" t="s">
        <v>10</v>
      </c>
      <c r="AS22" s="59" t="s">
        <v>10</v>
      </c>
      <c r="AT22" s="59" t="s">
        <v>10</v>
      </c>
      <c r="AU22" s="59" t="s">
        <v>10</v>
      </c>
      <c r="AV22" s="147"/>
      <c r="AW22" s="147"/>
      <c r="AX22" s="147" t="s">
        <v>10</v>
      </c>
      <c r="AY22" s="59"/>
      <c r="AZ22" s="59" t="s">
        <v>10</v>
      </c>
      <c r="BA22" s="59"/>
      <c r="BB22" s="59" t="s">
        <v>10</v>
      </c>
      <c r="BC22" s="59"/>
      <c r="BD22" s="59" t="s">
        <v>10</v>
      </c>
      <c r="BE22" s="59"/>
      <c r="BF22" s="147" t="s">
        <v>10</v>
      </c>
      <c r="BG22" s="59" t="s">
        <v>10</v>
      </c>
      <c r="BH22" s="59" t="s">
        <v>10</v>
      </c>
      <c r="BI22" s="59" t="s">
        <v>10</v>
      </c>
      <c r="BJ22" s="59"/>
      <c r="BK22" s="147" t="s">
        <v>10</v>
      </c>
      <c r="BL22" s="59"/>
      <c r="BM22" s="59" t="s">
        <v>10</v>
      </c>
      <c r="BN22" s="147" t="s">
        <v>10</v>
      </c>
      <c r="BO22" s="59"/>
      <c r="BP22" s="59"/>
      <c r="BQ22" s="59"/>
      <c r="BR22" s="59" t="s">
        <v>10</v>
      </c>
      <c r="BS22" s="59" t="s">
        <v>10</v>
      </c>
      <c r="BT22" s="59" t="s">
        <v>10</v>
      </c>
      <c r="BU22" s="59" t="s">
        <v>10</v>
      </c>
      <c r="BV22" s="59"/>
      <c r="BW22" s="565"/>
      <c r="BX22" s="59"/>
      <c r="BY22" s="59" t="s">
        <v>10</v>
      </c>
      <c r="BZ22" s="59" t="s">
        <v>10</v>
      </c>
      <c r="CA22" s="59" t="s">
        <v>10</v>
      </c>
      <c r="CB22" s="59" t="s">
        <v>10</v>
      </c>
      <c r="CC22" s="59"/>
      <c r="CD22" s="59" t="s">
        <v>10</v>
      </c>
      <c r="CE22" s="59"/>
      <c r="CF22" s="59"/>
      <c r="CG22" s="59"/>
      <c r="CH22" s="59"/>
      <c r="CI22" s="59"/>
      <c r="CJ22" s="59"/>
      <c r="CK22" s="59"/>
      <c r="CL22" s="59"/>
      <c r="CM22" s="59"/>
      <c r="CN22" s="565"/>
      <c r="CO22" s="59"/>
      <c r="CP22" s="147"/>
      <c r="CQ22" s="147"/>
      <c r="CR22" s="59"/>
      <c r="CS22" s="59"/>
      <c r="CT22" s="59"/>
      <c r="CU22" s="59"/>
      <c r="CV22" s="59"/>
      <c r="CW22" s="59"/>
      <c r="CX22" s="59"/>
      <c r="CY22" s="147"/>
      <c r="CZ22" s="147"/>
      <c r="DA22" s="59"/>
      <c r="DB22" s="59"/>
      <c r="DC22" s="59"/>
      <c r="DD22" s="59"/>
      <c r="DE22" s="147"/>
      <c r="DF22" s="147"/>
      <c r="DG22" s="147"/>
      <c r="DH22" s="147"/>
      <c r="DI22" s="147"/>
      <c r="DJ22" s="59"/>
      <c r="DK22" s="59"/>
      <c r="DL22" s="59"/>
      <c r="DM22" s="59"/>
      <c r="DN22" s="147"/>
      <c r="DO22" s="59"/>
      <c r="DP22" s="59"/>
      <c r="DQ22" s="59"/>
      <c r="DR22" s="59"/>
      <c r="DS22" s="59"/>
      <c r="DT22" s="59"/>
      <c r="DU22" s="59"/>
      <c r="DV22" s="149"/>
      <c r="DX22" s="158" t="str">
        <f t="shared" si="63"/>
        <v>BRIDIER Michel</v>
      </c>
      <c r="DY22" s="26" t="str">
        <f t="shared" si="64"/>
        <v>B</v>
      </c>
      <c r="DZ22" s="23">
        <f t="shared" si="65"/>
        <v>0.83333333333333337</v>
      </c>
      <c r="EA22" s="23">
        <f t="shared" si="66"/>
        <v>0.5</v>
      </c>
      <c r="EB22" s="23">
        <f t="shared" si="67"/>
        <v>0</v>
      </c>
    </row>
    <row r="23" spans="1:132" ht="14.4" customHeight="1">
      <c r="A23" s="11">
        <v>7</v>
      </c>
      <c r="B23" s="158" t="str">
        <f>Choristes!B8</f>
        <v>CALVÈS Catherine</v>
      </c>
      <c r="C23" s="26" t="str">
        <f>Choristes!C8</f>
        <v>S</v>
      </c>
      <c r="D23" s="26" t="str">
        <f>Choristes!G8</f>
        <v>FS</v>
      </c>
      <c r="E23" s="26">
        <f t="shared" si="54"/>
        <v>9</v>
      </c>
      <c r="F23" s="26">
        <f t="shared" si="55"/>
        <v>45</v>
      </c>
      <c r="G23" s="15">
        <f t="shared" si="56"/>
        <v>0</v>
      </c>
      <c r="H23" s="15">
        <f t="shared" si="57"/>
        <v>38</v>
      </c>
      <c r="I23" s="15">
        <f t="shared" si="58"/>
        <v>4</v>
      </c>
      <c r="J23" s="15">
        <f t="shared" si="59"/>
        <v>0</v>
      </c>
      <c r="K23" s="23">
        <f t="shared" si="60"/>
        <v>0.84444444444444444</v>
      </c>
      <c r="L23" s="23">
        <f t="shared" si="61"/>
        <v>0.5714285714285714</v>
      </c>
      <c r="M23" s="23">
        <f t="shared" si="62"/>
        <v>0</v>
      </c>
      <c r="N23" s="23"/>
      <c r="O23" s="60"/>
      <c r="P23" s="59" t="s">
        <v>88</v>
      </c>
      <c r="Q23" s="59" t="s">
        <v>88</v>
      </c>
      <c r="R23" s="59"/>
      <c r="S23" s="59" t="s">
        <v>88</v>
      </c>
      <c r="T23" s="59"/>
      <c r="U23" s="59" t="s">
        <v>223</v>
      </c>
      <c r="V23" s="147" t="s">
        <v>88</v>
      </c>
      <c r="W23" s="59" t="s">
        <v>88</v>
      </c>
      <c r="X23" s="59" t="s">
        <v>88</v>
      </c>
      <c r="Y23" s="59"/>
      <c r="Z23" s="59" t="s">
        <v>88</v>
      </c>
      <c r="AA23" s="59"/>
      <c r="AB23" s="147" t="s">
        <v>223</v>
      </c>
      <c r="AC23" s="59"/>
      <c r="AD23" s="59" t="s">
        <v>88</v>
      </c>
      <c r="AE23" s="59"/>
      <c r="AF23" s="147" t="s">
        <v>88</v>
      </c>
      <c r="AG23" s="59" t="s">
        <v>88</v>
      </c>
      <c r="AH23" s="59"/>
      <c r="AI23" s="147"/>
      <c r="AJ23" s="59" t="s">
        <v>88</v>
      </c>
      <c r="AK23" s="59"/>
      <c r="AL23" s="59" t="s">
        <v>88</v>
      </c>
      <c r="AM23" s="59" t="s">
        <v>88</v>
      </c>
      <c r="AN23" s="147" t="s">
        <v>88</v>
      </c>
      <c r="AO23" s="59"/>
      <c r="AP23" s="59" t="s">
        <v>88</v>
      </c>
      <c r="AQ23" s="59" t="s">
        <v>88</v>
      </c>
      <c r="AR23" s="59" t="s">
        <v>88</v>
      </c>
      <c r="AS23" s="59" t="s">
        <v>88</v>
      </c>
      <c r="AT23" s="59" t="s">
        <v>88</v>
      </c>
      <c r="AU23" s="59"/>
      <c r="AV23" s="147" t="s">
        <v>88</v>
      </c>
      <c r="AW23" s="147"/>
      <c r="AX23" s="147" t="s">
        <v>88</v>
      </c>
      <c r="AY23" s="59"/>
      <c r="AZ23" s="59" t="s">
        <v>88</v>
      </c>
      <c r="BA23" s="59"/>
      <c r="BB23" s="59"/>
      <c r="BC23" s="59" t="s">
        <v>223</v>
      </c>
      <c r="BD23" s="59"/>
      <c r="BE23" s="59" t="s">
        <v>88</v>
      </c>
      <c r="BF23" s="147" t="s">
        <v>223</v>
      </c>
      <c r="BG23" s="59" t="s">
        <v>88</v>
      </c>
      <c r="BH23" s="59" t="s">
        <v>88</v>
      </c>
      <c r="BI23" s="59" t="s">
        <v>88</v>
      </c>
      <c r="BJ23" s="59"/>
      <c r="BK23" s="147"/>
      <c r="BL23" s="59" t="s">
        <v>88</v>
      </c>
      <c r="BM23" s="59" t="s">
        <v>88</v>
      </c>
      <c r="BN23" s="147"/>
      <c r="BO23" s="59" t="s">
        <v>88</v>
      </c>
      <c r="BP23" s="59"/>
      <c r="BQ23" s="59"/>
      <c r="BR23" s="59" t="s">
        <v>88</v>
      </c>
      <c r="BS23" s="59" t="s">
        <v>88</v>
      </c>
      <c r="BT23" s="59" t="s">
        <v>88</v>
      </c>
      <c r="BU23" s="59"/>
      <c r="BV23" s="59" t="s">
        <v>88</v>
      </c>
      <c r="BW23" s="565"/>
      <c r="BX23" s="59"/>
      <c r="BY23" s="59" t="s">
        <v>88</v>
      </c>
      <c r="BZ23" s="59" t="s">
        <v>88</v>
      </c>
      <c r="CA23" s="59" t="s">
        <v>88</v>
      </c>
      <c r="CB23" s="59"/>
      <c r="CC23" s="59" t="s">
        <v>88</v>
      </c>
      <c r="CD23" s="59" t="s">
        <v>88</v>
      </c>
      <c r="CE23" s="59"/>
      <c r="CF23" s="59"/>
      <c r="CG23" s="59"/>
      <c r="CH23" s="59"/>
      <c r="CI23" s="59"/>
      <c r="CJ23" s="59"/>
      <c r="CK23" s="59"/>
      <c r="CL23" s="59"/>
      <c r="CM23" s="59"/>
      <c r="CN23" s="565"/>
      <c r="CO23" s="59"/>
      <c r="CP23" s="147"/>
      <c r="CQ23" s="147"/>
      <c r="CR23" s="59"/>
      <c r="CS23" s="59"/>
      <c r="CT23" s="59"/>
      <c r="CU23" s="59"/>
      <c r="CV23" s="59"/>
      <c r="CW23" s="59"/>
      <c r="CX23" s="59"/>
      <c r="CY23" s="147"/>
      <c r="CZ23" s="147"/>
      <c r="DA23" s="59"/>
      <c r="DB23" s="59"/>
      <c r="DC23" s="59"/>
      <c r="DD23" s="59"/>
      <c r="DE23" s="147"/>
      <c r="DF23" s="147"/>
      <c r="DG23" s="147"/>
      <c r="DH23" s="147"/>
      <c r="DI23" s="147"/>
      <c r="DJ23" s="59"/>
      <c r="DK23" s="59"/>
      <c r="DL23" s="59"/>
      <c r="DM23" s="59"/>
      <c r="DN23" s="147"/>
      <c r="DO23" s="59"/>
      <c r="DP23" s="59"/>
      <c r="DQ23" s="59"/>
      <c r="DR23" s="59"/>
      <c r="DS23" s="59"/>
      <c r="DT23" s="59"/>
      <c r="DU23" s="59"/>
      <c r="DV23" s="149"/>
      <c r="DX23" s="158" t="str">
        <f t="shared" si="63"/>
        <v>CALVÈS Catherine</v>
      </c>
      <c r="DY23" s="26" t="str">
        <f t="shared" si="64"/>
        <v>S</v>
      </c>
      <c r="DZ23" s="23">
        <f t="shared" si="65"/>
        <v>0.84444444444444444</v>
      </c>
      <c r="EA23" s="23">
        <f t="shared" si="66"/>
        <v>0.5714285714285714</v>
      </c>
      <c r="EB23" s="23">
        <f t="shared" si="67"/>
        <v>0</v>
      </c>
    </row>
    <row r="24" spans="1:132" ht="14.4" customHeight="1">
      <c r="A24" s="11">
        <v>8</v>
      </c>
      <c r="B24" s="158" t="str">
        <f>Choristes!B9</f>
        <v>CHANROND Guy</v>
      </c>
      <c r="C24" s="26" t="str">
        <f>Choristes!C9</f>
        <v>B</v>
      </c>
      <c r="D24" s="26" t="str">
        <f>Choristes!G9</f>
        <v>HS</v>
      </c>
      <c r="E24" s="26">
        <f t="shared" si="54"/>
        <v>13</v>
      </c>
      <c r="F24" s="26">
        <f t="shared" si="55"/>
        <v>48</v>
      </c>
      <c r="G24" s="15">
        <f t="shared" si="56"/>
        <v>0</v>
      </c>
      <c r="H24" s="15">
        <f t="shared" si="57"/>
        <v>44</v>
      </c>
      <c r="I24" s="15">
        <f t="shared" si="58"/>
        <v>0</v>
      </c>
      <c r="J24" s="15">
        <f t="shared" si="59"/>
        <v>0</v>
      </c>
      <c r="K24" s="23">
        <f t="shared" si="60"/>
        <v>0.91666666666666663</v>
      </c>
      <c r="L24" s="23">
        <f t="shared" si="61"/>
        <v>0</v>
      </c>
      <c r="M24" s="23">
        <f t="shared" si="62"/>
        <v>0</v>
      </c>
      <c r="N24" s="23"/>
      <c r="O24" s="60"/>
      <c r="P24" s="59" t="s">
        <v>10</v>
      </c>
      <c r="Q24" s="59" t="s">
        <v>10</v>
      </c>
      <c r="R24" s="59"/>
      <c r="S24" s="59" t="s">
        <v>10</v>
      </c>
      <c r="T24" s="59"/>
      <c r="U24" s="59" t="s">
        <v>10</v>
      </c>
      <c r="V24" s="147" t="s">
        <v>10</v>
      </c>
      <c r="W24" s="59" t="s">
        <v>10</v>
      </c>
      <c r="X24" s="59" t="s">
        <v>10</v>
      </c>
      <c r="Y24" s="59"/>
      <c r="Z24" s="59" t="s">
        <v>10</v>
      </c>
      <c r="AA24" s="59"/>
      <c r="AB24" s="147" t="s">
        <v>10</v>
      </c>
      <c r="AC24" s="59"/>
      <c r="AD24" s="59" t="s">
        <v>10</v>
      </c>
      <c r="AE24" s="59"/>
      <c r="AF24" s="147" t="s">
        <v>10</v>
      </c>
      <c r="AG24" s="59" t="s">
        <v>10</v>
      </c>
      <c r="AH24" s="59" t="s">
        <v>10</v>
      </c>
      <c r="AI24" s="147"/>
      <c r="AJ24" s="59" t="s">
        <v>10</v>
      </c>
      <c r="AK24" s="59" t="s">
        <v>10</v>
      </c>
      <c r="AL24" s="59" t="s">
        <v>10</v>
      </c>
      <c r="AM24" s="59" t="s">
        <v>10</v>
      </c>
      <c r="AN24" s="147" t="s">
        <v>10</v>
      </c>
      <c r="AO24" s="59"/>
      <c r="AP24" s="59" t="s">
        <v>10</v>
      </c>
      <c r="AQ24" s="59" t="s">
        <v>10</v>
      </c>
      <c r="AR24" s="59" t="s">
        <v>10</v>
      </c>
      <c r="AS24" s="59" t="s">
        <v>10</v>
      </c>
      <c r="AT24" s="59" t="s">
        <v>10</v>
      </c>
      <c r="AU24" s="59"/>
      <c r="AV24" s="147" t="s">
        <v>10</v>
      </c>
      <c r="AW24" s="147"/>
      <c r="AX24" s="147" t="s">
        <v>10</v>
      </c>
      <c r="AY24" s="59"/>
      <c r="AZ24" s="59" t="s">
        <v>10</v>
      </c>
      <c r="BA24" s="59"/>
      <c r="BB24" s="59"/>
      <c r="BC24" s="59" t="s">
        <v>10</v>
      </c>
      <c r="BD24" s="59"/>
      <c r="BE24" s="59" t="s">
        <v>10</v>
      </c>
      <c r="BF24" s="147" t="s">
        <v>10</v>
      </c>
      <c r="BG24" s="59" t="s">
        <v>10</v>
      </c>
      <c r="BH24" s="59" t="s">
        <v>10</v>
      </c>
      <c r="BI24" s="59" t="s">
        <v>10</v>
      </c>
      <c r="BJ24" s="59"/>
      <c r="BK24" s="147"/>
      <c r="BL24" s="59" t="s">
        <v>10</v>
      </c>
      <c r="BM24" s="59" t="s">
        <v>10</v>
      </c>
      <c r="BN24" s="147"/>
      <c r="BO24" s="59" t="s">
        <v>10</v>
      </c>
      <c r="BP24" s="59"/>
      <c r="BQ24" s="59"/>
      <c r="BR24" s="59" t="s">
        <v>10</v>
      </c>
      <c r="BS24" s="59" t="s">
        <v>10</v>
      </c>
      <c r="BT24" s="59" t="s">
        <v>10</v>
      </c>
      <c r="BU24" s="59"/>
      <c r="BV24" s="59" t="s">
        <v>10</v>
      </c>
      <c r="BW24" s="565"/>
      <c r="BX24" s="59"/>
      <c r="BY24" s="59" t="s">
        <v>10</v>
      </c>
      <c r="BZ24" s="59" t="s">
        <v>10</v>
      </c>
      <c r="CA24" s="59" t="s">
        <v>10</v>
      </c>
      <c r="CB24" s="59"/>
      <c r="CC24" s="59" t="s">
        <v>10</v>
      </c>
      <c r="CD24" s="59" t="s">
        <v>10</v>
      </c>
      <c r="CE24" s="59"/>
      <c r="CF24" s="59"/>
      <c r="CG24" s="59"/>
      <c r="CH24" s="59"/>
      <c r="CI24" s="59"/>
      <c r="CJ24" s="59"/>
      <c r="CK24" s="59"/>
      <c r="CL24" s="59"/>
      <c r="CM24" s="59"/>
      <c r="CN24" s="565"/>
      <c r="CO24" s="59"/>
      <c r="CP24" s="147"/>
      <c r="CQ24" s="147"/>
      <c r="CR24" s="59"/>
      <c r="CS24" s="59"/>
      <c r="CT24" s="59"/>
      <c r="CU24" s="59"/>
      <c r="CV24" s="59"/>
      <c r="CW24" s="59"/>
      <c r="CX24" s="59"/>
      <c r="CY24" s="147"/>
      <c r="CZ24" s="147"/>
      <c r="DA24" s="59"/>
      <c r="DB24" s="59"/>
      <c r="DC24" s="59"/>
      <c r="DD24" s="59"/>
      <c r="DE24" s="147"/>
      <c r="DF24" s="147"/>
      <c r="DG24" s="147"/>
      <c r="DH24" s="147"/>
      <c r="DI24" s="147"/>
      <c r="DJ24" s="59"/>
      <c r="DK24" s="59"/>
      <c r="DL24" s="59"/>
      <c r="DM24" s="59"/>
      <c r="DN24" s="147"/>
      <c r="DO24" s="59"/>
      <c r="DP24" s="59"/>
      <c r="DQ24" s="59"/>
      <c r="DR24" s="59"/>
      <c r="DS24" s="59"/>
      <c r="DT24" s="59"/>
      <c r="DU24" s="59"/>
      <c r="DV24" s="149"/>
      <c r="DX24" s="158" t="str">
        <f t="shared" si="63"/>
        <v>CHANROND Guy</v>
      </c>
      <c r="DY24" s="26" t="str">
        <f t="shared" si="64"/>
        <v>B</v>
      </c>
      <c r="DZ24" s="23">
        <f t="shared" si="65"/>
        <v>0.91666666666666663</v>
      </c>
      <c r="EA24" s="23">
        <f t="shared" si="66"/>
        <v>0</v>
      </c>
      <c r="EB24" s="23">
        <f t="shared" si="67"/>
        <v>0</v>
      </c>
    </row>
    <row r="25" spans="1:132" ht="14.4" customHeight="1">
      <c r="A25" s="11">
        <v>9</v>
      </c>
      <c r="B25" s="158" t="str">
        <f>Choristes!B10</f>
        <v>CHARTIER Brigitte</v>
      </c>
      <c r="C25" s="26" t="str">
        <f>Choristes!C10</f>
        <v>A</v>
      </c>
      <c r="D25" s="26" t="str">
        <f>Choristes!G10</f>
        <v>FS</v>
      </c>
      <c r="E25" s="26">
        <f t="shared" si="54"/>
        <v>9</v>
      </c>
      <c r="F25" s="26">
        <f t="shared" si="55"/>
        <v>45</v>
      </c>
      <c r="G25" s="15">
        <f t="shared" si="56"/>
        <v>0</v>
      </c>
      <c r="H25" s="15">
        <f t="shared" si="57"/>
        <v>38</v>
      </c>
      <c r="I25" s="15">
        <f t="shared" si="58"/>
        <v>4</v>
      </c>
      <c r="J25" s="15">
        <f t="shared" si="59"/>
        <v>0</v>
      </c>
      <c r="K25" s="23">
        <f t="shared" si="60"/>
        <v>0.84444444444444444</v>
      </c>
      <c r="L25" s="23">
        <f t="shared" si="61"/>
        <v>0.5714285714285714</v>
      </c>
      <c r="M25" s="23">
        <f t="shared" si="62"/>
        <v>0</v>
      </c>
      <c r="N25" s="23"/>
      <c r="O25" s="60"/>
      <c r="P25" s="59" t="s">
        <v>5</v>
      </c>
      <c r="Q25" s="59" t="s">
        <v>5</v>
      </c>
      <c r="R25" s="59"/>
      <c r="S25" s="59" t="s">
        <v>5</v>
      </c>
      <c r="T25" s="59"/>
      <c r="U25" s="59" t="s">
        <v>5</v>
      </c>
      <c r="V25" s="147" t="s">
        <v>5</v>
      </c>
      <c r="W25" s="59" t="s">
        <v>5</v>
      </c>
      <c r="X25" s="59" t="s">
        <v>5</v>
      </c>
      <c r="Y25" s="59"/>
      <c r="Z25" s="59" t="s">
        <v>5</v>
      </c>
      <c r="AA25" s="59"/>
      <c r="AB25" s="147" t="s">
        <v>5</v>
      </c>
      <c r="AC25" s="59"/>
      <c r="AD25" s="59" t="s">
        <v>5</v>
      </c>
      <c r="AE25" s="59"/>
      <c r="AF25" s="147" t="s">
        <v>5</v>
      </c>
      <c r="AG25" s="59" t="s">
        <v>5</v>
      </c>
      <c r="AH25" s="59"/>
      <c r="AI25" s="147"/>
      <c r="AJ25" s="59" t="s">
        <v>5</v>
      </c>
      <c r="AK25" s="59"/>
      <c r="AL25" s="59" t="s">
        <v>5</v>
      </c>
      <c r="AM25" s="59" t="s">
        <v>5</v>
      </c>
      <c r="AN25" s="147" t="s">
        <v>5</v>
      </c>
      <c r="AO25" s="59"/>
      <c r="AP25" s="59" t="s">
        <v>5</v>
      </c>
      <c r="AQ25" s="59" t="s">
        <v>5</v>
      </c>
      <c r="AR25" s="59" t="s">
        <v>5</v>
      </c>
      <c r="AS25" s="59" t="s">
        <v>5</v>
      </c>
      <c r="AT25" s="59" t="s">
        <v>5</v>
      </c>
      <c r="AU25" s="59"/>
      <c r="AV25" s="147" t="s">
        <v>5</v>
      </c>
      <c r="AW25" s="147"/>
      <c r="AX25" s="147" t="s">
        <v>5</v>
      </c>
      <c r="AY25" s="59"/>
      <c r="AZ25" s="59" t="s">
        <v>5</v>
      </c>
      <c r="BA25" s="59"/>
      <c r="BB25" s="59"/>
      <c r="BC25" s="59" t="s">
        <v>223</v>
      </c>
      <c r="BD25" s="59"/>
      <c r="BE25" s="59" t="s">
        <v>223</v>
      </c>
      <c r="BF25" s="147" t="s">
        <v>5</v>
      </c>
      <c r="BG25" s="59" t="s">
        <v>5</v>
      </c>
      <c r="BH25" s="59" t="s">
        <v>5</v>
      </c>
      <c r="BI25" s="59" t="s">
        <v>5</v>
      </c>
      <c r="BJ25" s="59" t="s">
        <v>321</v>
      </c>
      <c r="BK25" s="147"/>
      <c r="BL25" s="59" t="s">
        <v>5</v>
      </c>
      <c r="BM25" s="59" t="s">
        <v>5</v>
      </c>
      <c r="BN25" s="147"/>
      <c r="BO25" s="59" t="s">
        <v>5</v>
      </c>
      <c r="BP25" s="59"/>
      <c r="BQ25" s="59"/>
      <c r="BR25" s="59" t="s">
        <v>5</v>
      </c>
      <c r="BS25" s="59" t="s">
        <v>5</v>
      </c>
      <c r="BT25" s="59" t="s">
        <v>5</v>
      </c>
      <c r="BU25" s="59"/>
      <c r="BV25" s="59" t="s">
        <v>5</v>
      </c>
      <c r="BW25" s="565"/>
      <c r="BX25" s="59"/>
      <c r="BY25" s="59" t="s">
        <v>5</v>
      </c>
      <c r="BZ25" s="59" t="s">
        <v>5</v>
      </c>
      <c r="CA25" s="59" t="s">
        <v>5</v>
      </c>
      <c r="CB25" s="59"/>
      <c r="CC25" s="59" t="s">
        <v>223</v>
      </c>
      <c r="CD25" s="59" t="s">
        <v>223</v>
      </c>
      <c r="CE25" s="59"/>
      <c r="CF25" s="59"/>
      <c r="CG25" s="59"/>
      <c r="CH25" s="59"/>
      <c r="CI25" s="59"/>
      <c r="CJ25" s="59"/>
      <c r="CK25" s="59"/>
      <c r="CL25" s="59"/>
      <c r="CM25" s="59"/>
      <c r="CN25" s="565"/>
      <c r="CO25" s="59"/>
      <c r="CP25" s="147"/>
      <c r="CQ25" s="147"/>
      <c r="CR25" s="59"/>
      <c r="CS25" s="59"/>
      <c r="CT25" s="59"/>
      <c r="CU25" s="59"/>
      <c r="CV25" s="59"/>
      <c r="CW25" s="59"/>
      <c r="CX25" s="59"/>
      <c r="CY25" s="147"/>
      <c r="CZ25" s="147"/>
      <c r="DA25" s="59"/>
      <c r="DB25" s="59"/>
      <c r="DC25" s="59"/>
      <c r="DD25" s="59"/>
      <c r="DE25" s="147"/>
      <c r="DF25" s="147"/>
      <c r="DG25" s="147"/>
      <c r="DH25" s="147"/>
      <c r="DI25" s="147"/>
      <c r="DJ25" s="59"/>
      <c r="DK25" s="59"/>
      <c r="DL25" s="59"/>
      <c r="DM25" s="59"/>
      <c r="DN25" s="147"/>
      <c r="DO25" s="59"/>
      <c r="DP25" s="59"/>
      <c r="DQ25" s="59"/>
      <c r="DR25" s="59"/>
      <c r="DS25" s="59"/>
      <c r="DT25" s="59"/>
      <c r="DU25" s="59"/>
      <c r="DV25" s="149"/>
      <c r="DX25" s="158" t="str">
        <f t="shared" si="63"/>
        <v>CHARTIER Brigitte</v>
      </c>
      <c r="DY25" s="26" t="str">
        <f t="shared" si="64"/>
        <v>A</v>
      </c>
      <c r="DZ25" s="23">
        <f t="shared" si="65"/>
        <v>0.84444444444444444</v>
      </c>
      <c r="EA25" s="23">
        <f t="shared" si="66"/>
        <v>0.5714285714285714</v>
      </c>
      <c r="EB25" s="23">
        <f t="shared" si="67"/>
        <v>0</v>
      </c>
    </row>
    <row r="26" spans="1:132" ht="14.4" customHeight="1">
      <c r="A26" s="11">
        <v>10</v>
      </c>
      <c r="B26" s="158" t="str">
        <f>Choristes!B11</f>
        <v>CHAT Nadine</v>
      </c>
      <c r="C26" s="26" t="str">
        <f>Choristes!C11</f>
        <v>A</v>
      </c>
      <c r="D26" s="26" t="str">
        <f>Choristes!G11</f>
        <v>FS</v>
      </c>
      <c r="E26" s="26">
        <f t="shared" si="54"/>
        <v>9</v>
      </c>
      <c r="F26" s="26">
        <f t="shared" si="55"/>
        <v>45</v>
      </c>
      <c r="G26" s="15">
        <f t="shared" si="56"/>
        <v>0</v>
      </c>
      <c r="H26" s="15">
        <f t="shared" si="57"/>
        <v>38</v>
      </c>
      <c r="I26" s="15">
        <f t="shared" si="58"/>
        <v>1</v>
      </c>
      <c r="J26" s="15">
        <f t="shared" si="59"/>
        <v>3</v>
      </c>
      <c r="K26" s="23">
        <f t="shared" si="60"/>
        <v>0.84444444444444444</v>
      </c>
      <c r="L26" s="23">
        <f t="shared" si="61"/>
        <v>0.14285714285714285</v>
      </c>
      <c r="M26" s="23">
        <f t="shared" si="62"/>
        <v>0.42857142857142855</v>
      </c>
      <c r="N26" s="23"/>
      <c r="O26" s="60"/>
      <c r="P26" s="59" t="s">
        <v>5</v>
      </c>
      <c r="Q26" s="59" t="s">
        <v>5</v>
      </c>
      <c r="R26" s="59"/>
      <c r="S26" s="59" t="s">
        <v>5</v>
      </c>
      <c r="T26" s="59"/>
      <c r="U26" s="59" t="s">
        <v>5</v>
      </c>
      <c r="V26" s="147" t="s">
        <v>5</v>
      </c>
      <c r="W26" s="59" t="s">
        <v>5</v>
      </c>
      <c r="X26" s="59" t="s">
        <v>5</v>
      </c>
      <c r="Y26" s="59"/>
      <c r="Z26" s="59" t="s">
        <v>5</v>
      </c>
      <c r="AA26" s="59"/>
      <c r="AB26" s="147" t="s">
        <v>5</v>
      </c>
      <c r="AC26" s="59"/>
      <c r="AD26" s="59" t="s">
        <v>5</v>
      </c>
      <c r="AE26" s="59"/>
      <c r="AF26" s="147" t="s">
        <v>5</v>
      </c>
      <c r="AG26" s="59" t="s">
        <v>5</v>
      </c>
      <c r="AH26" s="59"/>
      <c r="AI26" s="147"/>
      <c r="AJ26" s="59" t="s">
        <v>5</v>
      </c>
      <c r="AK26" s="59"/>
      <c r="AL26" s="59" t="s">
        <v>5</v>
      </c>
      <c r="AM26" s="59" t="s">
        <v>5</v>
      </c>
      <c r="AN26" s="147" t="s">
        <v>5</v>
      </c>
      <c r="AO26" s="59"/>
      <c r="AP26" s="59" t="s">
        <v>5</v>
      </c>
      <c r="AQ26" s="59" t="s">
        <v>5</v>
      </c>
      <c r="AR26" s="59" t="s">
        <v>5</v>
      </c>
      <c r="AS26" s="59" t="s">
        <v>5</v>
      </c>
      <c r="AT26" s="59" t="s">
        <v>5</v>
      </c>
      <c r="AU26" s="59"/>
      <c r="AV26" s="147" t="s">
        <v>5</v>
      </c>
      <c r="AW26" s="147"/>
      <c r="AX26" s="147" t="s">
        <v>5</v>
      </c>
      <c r="AY26" s="59"/>
      <c r="AZ26" s="59" t="s">
        <v>5</v>
      </c>
      <c r="BA26" s="59"/>
      <c r="BB26" s="59"/>
      <c r="BC26" s="59" t="s">
        <v>223</v>
      </c>
      <c r="BD26" s="59"/>
      <c r="BE26" s="59" t="s">
        <v>5</v>
      </c>
      <c r="BF26" s="147" t="s">
        <v>5</v>
      </c>
      <c r="BG26" s="59" t="s">
        <v>5</v>
      </c>
      <c r="BH26" s="59" t="s">
        <v>5</v>
      </c>
      <c r="BI26" s="59" t="s">
        <v>5</v>
      </c>
      <c r="BJ26" s="59"/>
      <c r="BK26" s="147"/>
      <c r="BL26" s="59" t="s">
        <v>314</v>
      </c>
      <c r="BM26" s="59" t="s">
        <v>5</v>
      </c>
      <c r="BN26" s="147"/>
      <c r="BO26" s="59" t="s">
        <v>5</v>
      </c>
      <c r="BP26" s="59"/>
      <c r="BQ26" s="59"/>
      <c r="BR26" s="59" t="s">
        <v>5</v>
      </c>
      <c r="BS26" s="59" t="s">
        <v>5</v>
      </c>
      <c r="BT26" s="59" t="s">
        <v>5</v>
      </c>
      <c r="BU26" s="59"/>
      <c r="BV26" s="59" t="s">
        <v>314</v>
      </c>
      <c r="BW26" s="565"/>
      <c r="BX26" s="59"/>
      <c r="BY26" s="59" t="s">
        <v>5</v>
      </c>
      <c r="BZ26" s="59" t="s">
        <v>5</v>
      </c>
      <c r="CA26" s="59" t="s">
        <v>5</v>
      </c>
      <c r="CB26" s="59"/>
      <c r="CC26" s="59" t="s">
        <v>314</v>
      </c>
      <c r="CD26" s="59" t="s">
        <v>5</v>
      </c>
      <c r="CE26" s="59"/>
      <c r="CF26" s="59"/>
      <c r="CG26" s="59"/>
      <c r="CH26" s="59"/>
      <c r="CI26" s="59"/>
      <c r="CJ26" s="59"/>
      <c r="CK26" s="59"/>
      <c r="CL26" s="59"/>
      <c r="CM26" s="59"/>
      <c r="CN26" s="565"/>
      <c r="CO26" s="59"/>
      <c r="CP26" s="147"/>
      <c r="CQ26" s="147"/>
      <c r="CR26" s="59"/>
      <c r="CS26" s="59"/>
      <c r="CT26" s="59"/>
      <c r="CU26" s="59"/>
      <c r="CV26" s="59"/>
      <c r="CW26" s="59"/>
      <c r="CX26" s="59"/>
      <c r="CY26" s="147"/>
      <c r="CZ26" s="147"/>
      <c r="DA26" s="59"/>
      <c r="DB26" s="59"/>
      <c r="DC26" s="59"/>
      <c r="DD26" s="59"/>
      <c r="DE26" s="147"/>
      <c r="DF26" s="147"/>
      <c r="DG26" s="147"/>
      <c r="DH26" s="147"/>
      <c r="DI26" s="147"/>
      <c r="DJ26" s="59"/>
      <c r="DK26" s="59"/>
      <c r="DL26" s="59"/>
      <c r="DM26" s="59"/>
      <c r="DN26" s="147"/>
      <c r="DO26" s="59"/>
      <c r="DP26" s="59"/>
      <c r="DQ26" s="59"/>
      <c r="DR26" s="59"/>
      <c r="DS26" s="59"/>
      <c r="DT26" s="59"/>
      <c r="DU26" s="59"/>
      <c r="DV26" s="149"/>
      <c r="DX26" s="158" t="str">
        <f t="shared" si="63"/>
        <v>CHAT Nadine</v>
      </c>
      <c r="DY26" s="26" t="str">
        <f t="shared" si="64"/>
        <v>A</v>
      </c>
      <c r="DZ26" s="23">
        <f t="shared" si="65"/>
        <v>0.84444444444444444</v>
      </c>
      <c r="EA26" s="23">
        <f t="shared" si="66"/>
        <v>0.14285714285714285</v>
      </c>
      <c r="EB26" s="23">
        <f t="shared" si="67"/>
        <v>0.42857142857142855</v>
      </c>
    </row>
    <row r="27" spans="1:132" ht="14.4" customHeight="1">
      <c r="A27" s="11">
        <v>11</v>
      </c>
      <c r="B27" s="158" t="str">
        <f>Choristes!B12</f>
        <v>CLÉDAT (de) Hubert</v>
      </c>
      <c r="C27" s="26" t="str">
        <f>Choristes!C12</f>
        <v>T</v>
      </c>
      <c r="D27" s="26" t="str">
        <f>Choristes!G12</f>
        <v>HS</v>
      </c>
      <c r="E27" s="26">
        <f t="shared" si="54"/>
        <v>13</v>
      </c>
      <c r="F27" s="26">
        <f t="shared" si="55"/>
        <v>48</v>
      </c>
      <c r="G27" s="15">
        <f t="shared" si="56"/>
        <v>0</v>
      </c>
      <c r="H27" s="15">
        <f t="shared" si="57"/>
        <v>36</v>
      </c>
      <c r="I27" s="15">
        <f t="shared" si="58"/>
        <v>5</v>
      </c>
      <c r="J27" s="15">
        <f t="shared" si="59"/>
        <v>2</v>
      </c>
      <c r="K27" s="23">
        <f t="shared" si="60"/>
        <v>0.75</v>
      </c>
      <c r="L27" s="23">
        <f t="shared" si="61"/>
        <v>0.41666666666666669</v>
      </c>
      <c r="M27" s="23">
        <f t="shared" si="62"/>
        <v>0.16666666666666666</v>
      </c>
      <c r="N27" s="23"/>
      <c r="O27" s="60"/>
      <c r="P27" s="59" t="s">
        <v>16</v>
      </c>
      <c r="Q27" s="59" t="s">
        <v>16</v>
      </c>
      <c r="R27" s="59"/>
      <c r="S27" s="59" t="s">
        <v>223</v>
      </c>
      <c r="T27" s="59"/>
      <c r="U27" s="59" t="s">
        <v>16</v>
      </c>
      <c r="V27" s="147" t="s">
        <v>223</v>
      </c>
      <c r="W27" s="59" t="s">
        <v>223</v>
      </c>
      <c r="X27" s="59" t="s">
        <v>223</v>
      </c>
      <c r="Y27" s="59"/>
      <c r="Z27" s="59" t="s">
        <v>223</v>
      </c>
      <c r="AA27" s="59"/>
      <c r="AB27" s="147" t="s">
        <v>16</v>
      </c>
      <c r="AC27" s="59"/>
      <c r="AD27" s="59" t="s">
        <v>16</v>
      </c>
      <c r="AE27" s="59"/>
      <c r="AF27" s="147" t="s">
        <v>16</v>
      </c>
      <c r="AG27" s="59" t="s">
        <v>314</v>
      </c>
      <c r="AH27" s="59" t="s">
        <v>16</v>
      </c>
      <c r="AI27" s="147"/>
      <c r="AJ27" s="59" t="s">
        <v>16</v>
      </c>
      <c r="AK27" s="59" t="s">
        <v>16</v>
      </c>
      <c r="AL27" s="59" t="s">
        <v>16</v>
      </c>
      <c r="AM27" s="59" t="s">
        <v>16</v>
      </c>
      <c r="AN27" s="147" t="s">
        <v>16</v>
      </c>
      <c r="AO27" s="59"/>
      <c r="AP27" s="59" t="s">
        <v>16</v>
      </c>
      <c r="AQ27" s="59" t="s">
        <v>16</v>
      </c>
      <c r="AR27" s="59" t="s">
        <v>16</v>
      </c>
      <c r="AS27" s="59" t="s">
        <v>16</v>
      </c>
      <c r="AT27" s="59" t="s">
        <v>16</v>
      </c>
      <c r="AU27" s="59"/>
      <c r="AV27" s="147" t="s">
        <v>16</v>
      </c>
      <c r="AW27" s="147"/>
      <c r="AX27" s="147" t="s">
        <v>16</v>
      </c>
      <c r="AY27" s="59"/>
      <c r="AZ27" s="59" t="s">
        <v>16</v>
      </c>
      <c r="BA27" s="59"/>
      <c r="BB27" s="59"/>
      <c r="BC27" s="59" t="s">
        <v>16</v>
      </c>
      <c r="BD27" s="59"/>
      <c r="BE27" s="59" t="s">
        <v>16</v>
      </c>
      <c r="BF27" s="147" t="s">
        <v>16</v>
      </c>
      <c r="BG27" s="59" t="s">
        <v>16</v>
      </c>
      <c r="BH27" s="59" t="s">
        <v>16</v>
      </c>
      <c r="BI27" s="59" t="s">
        <v>16</v>
      </c>
      <c r="BJ27" s="59"/>
      <c r="BK27" s="147"/>
      <c r="BL27" s="59"/>
      <c r="BM27" s="59" t="s">
        <v>16</v>
      </c>
      <c r="BN27" s="147"/>
      <c r="BO27" s="59" t="s">
        <v>16</v>
      </c>
      <c r="BP27" s="59"/>
      <c r="BQ27" s="59"/>
      <c r="BR27" s="59" t="s">
        <v>314</v>
      </c>
      <c r="BS27" s="59" t="s">
        <v>16</v>
      </c>
      <c r="BT27" s="59" t="s">
        <v>16</v>
      </c>
      <c r="BU27" s="59"/>
      <c r="BV27" s="59" t="s">
        <v>16</v>
      </c>
      <c r="BW27" s="565" t="s">
        <v>321</v>
      </c>
      <c r="BX27" s="59"/>
      <c r="BY27" s="59" t="s">
        <v>16</v>
      </c>
      <c r="BZ27" s="59" t="s">
        <v>16</v>
      </c>
      <c r="CA27" s="59" t="s">
        <v>16</v>
      </c>
      <c r="CB27" s="59"/>
      <c r="CC27" s="59" t="s">
        <v>16</v>
      </c>
      <c r="CD27" s="59" t="s">
        <v>16</v>
      </c>
      <c r="CE27" s="59"/>
      <c r="CF27" s="59"/>
      <c r="CG27" s="59"/>
      <c r="CH27" s="59" t="s">
        <v>321</v>
      </c>
      <c r="CI27" s="59"/>
      <c r="CJ27" s="59"/>
      <c r="CK27" s="59"/>
      <c r="CL27" s="59"/>
      <c r="CM27" s="59"/>
      <c r="CN27" s="565"/>
      <c r="CO27" s="59"/>
      <c r="CP27" s="147"/>
      <c r="CQ27" s="147"/>
      <c r="CR27" s="59"/>
      <c r="CS27" s="59"/>
      <c r="CT27" s="59"/>
      <c r="CU27" s="59"/>
      <c r="CV27" s="59"/>
      <c r="CW27" s="59"/>
      <c r="CX27" s="59"/>
      <c r="CY27" s="147"/>
      <c r="CZ27" s="147"/>
      <c r="DA27" s="59"/>
      <c r="DB27" s="59"/>
      <c r="DC27" s="59"/>
      <c r="DD27" s="59"/>
      <c r="DE27" s="147"/>
      <c r="DF27" s="147"/>
      <c r="DG27" s="147"/>
      <c r="DH27" s="147"/>
      <c r="DI27" s="147"/>
      <c r="DJ27" s="59"/>
      <c r="DK27" s="59"/>
      <c r="DL27" s="59"/>
      <c r="DM27" s="59"/>
      <c r="DN27" s="147"/>
      <c r="DO27" s="59"/>
      <c r="DP27" s="59"/>
      <c r="DQ27" s="59"/>
      <c r="DR27" s="59"/>
      <c r="DS27" s="59"/>
      <c r="DT27" s="59"/>
      <c r="DU27" s="59"/>
      <c r="DV27" s="149"/>
      <c r="DX27" s="158" t="str">
        <f t="shared" si="63"/>
        <v>CLÉDAT (de) Hubert</v>
      </c>
      <c r="DY27" s="26" t="str">
        <f t="shared" si="64"/>
        <v>T</v>
      </c>
      <c r="DZ27" s="23">
        <f t="shared" si="65"/>
        <v>0.75</v>
      </c>
      <c r="EA27" s="23">
        <f t="shared" si="66"/>
        <v>0.41666666666666669</v>
      </c>
      <c r="EB27" s="23">
        <f t="shared" si="67"/>
        <v>0.16666666666666666</v>
      </c>
    </row>
    <row r="28" spans="1:132" ht="14.4" customHeight="1">
      <c r="A28" s="11">
        <v>12</v>
      </c>
      <c r="B28" s="158" t="str">
        <f>Choristes!B13</f>
        <v>CLÉDAT (de) Renaud</v>
      </c>
      <c r="C28" s="26" t="str">
        <f>Choristes!C13</f>
        <v>T</v>
      </c>
      <c r="D28" s="26" t="str">
        <f>Choristes!G13</f>
        <v>HS</v>
      </c>
      <c r="E28" s="26">
        <f t="shared" si="54"/>
        <v>13</v>
      </c>
      <c r="F28" s="26">
        <f t="shared" si="55"/>
        <v>48</v>
      </c>
      <c r="G28" s="15">
        <f t="shared" si="56"/>
        <v>0</v>
      </c>
      <c r="H28" s="15">
        <f t="shared" si="57"/>
        <v>38</v>
      </c>
      <c r="I28" s="15">
        <f t="shared" si="58"/>
        <v>6</v>
      </c>
      <c r="J28" s="15">
        <f t="shared" si="59"/>
        <v>0</v>
      </c>
      <c r="K28" s="23">
        <f t="shared" si="60"/>
        <v>0.79166666666666663</v>
      </c>
      <c r="L28" s="23">
        <f t="shared" si="61"/>
        <v>0.6</v>
      </c>
      <c r="M28" s="23">
        <f t="shared" si="62"/>
        <v>0</v>
      </c>
      <c r="N28" s="23"/>
      <c r="O28" s="60"/>
      <c r="P28" s="59" t="s">
        <v>16</v>
      </c>
      <c r="Q28" s="59" t="s">
        <v>16</v>
      </c>
      <c r="R28" s="59"/>
      <c r="S28" s="59" t="s">
        <v>16</v>
      </c>
      <c r="T28" s="59"/>
      <c r="U28" s="59" t="s">
        <v>16</v>
      </c>
      <c r="V28" s="147" t="s">
        <v>16</v>
      </c>
      <c r="W28" s="59" t="s">
        <v>16</v>
      </c>
      <c r="X28" s="59" t="s">
        <v>16</v>
      </c>
      <c r="Y28" s="59"/>
      <c r="Z28" s="59" t="s">
        <v>16</v>
      </c>
      <c r="AA28" s="59"/>
      <c r="AB28" s="147" t="s">
        <v>16</v>
      </c>
      <c r="AC28" s="59"/>
      <c r="AD28" s="59" t="s">
        <v>16</v>
      </c>
      <c r="AE28" s="59"/>
      <c r="AF28" s="147" t="s">
        <v>16</v>
      </c>
      <c r="AG28" s="59" t="s">
        <v>16</v>
      </c>
      <c r="AH28" s="59" t="s">
        <v>16</v>
      </c>
      <c r="AI28" s="147"/>
      <c r="AJ28" s="59" t="s">
        <v>16</v>
      </c>
      <c r="AK28" s="59" t="s">
        <v>16</v>
      </c>
      <c r="AL28" s="59" t="s">
        <v>16</v>
      </c>
      <c r="AM28" s="59" t="s">
        <v>16</v>
      </c>
      <c r="AN28" s="147" t="s">
        <v>16</v>
      </c>
      <c r="AO28" s="59"/>
      <c r="AP28" s="59" t="s">
        <v>223</v>
      </c>
      <c r="AQ28" s="59" t="s">
        <v>223</v>
      </c>
      <c r="AR28" s="59" t="s">
        <v>223</v>
      </c>
      <c r="AS28" s="59" t="s">
        <v>223</v>
      </c>
      <c r="AT28" s="59" t="s">
        <v>223</v>
      </c>
      <c r="AU28" s="59"/>
      <c r="AV28" s="59" t="s">
        <v>223</v>
      </c>
      <c r="AW28" s="59"/>
      <c r="AX28" s="147" t="s">
        <v>16</v>
      </c>
      <c r="AY28" s="59"/>
      <c r="AZ28" s="59" t="s">
        <v>16</v>
      </c>
      <c r="BA28" s="59"/>
      <c r="BB28" s="59"/>
      <c r="BC28" s="59" t="s">
        <v>16</v>
      </c>
      <c r="BD28" s="59"/>
      <c r="BE28" s="59" t="s">
        <v>16</v>
      </c>
      <c r="BF28" s="147" t="s">
        <v>16</v>
      </c>
      <c r="BG28" s="59" t="s">
        <v>16</v>
      </c>
      <c r="BH28" s="59" t="s">
        <v>16</v>
      </c>
      <c r="BI28" s="59" t="s">
        <v>16</v>
      </c>
      <c r="BJ28" s="59"/>
      <c r="BK28" s="147"/>
      <c r="BL28" s="59" t="s">
        <v>16</v>
      </c>
      <c r="BM28" s="59" t="s">
        <v>16</v>
      </c>
      <c r="BN28" s="147"/>
      <c r="BO28" s="59" t="s">
        <v>16</v>
      </c>
      <c r="BP28" s="59"/>
      <c r="BQ28" s="59"/>
      <c r="BR28" s="59" t="s">
        <v>16</v>
      </c>
      <c r="BS28" s="59" t="s">
        <v>16</v>
      </c>
      <c r="BT28" s="59" t="s">
        <v>16</v>
      </c>
      <c r="BU28" s="59"/>
      <c r="BV28" s="59" t="s">
        <v>16</v>
      </c>
      <c r="BW28" s="565"/>
      <c r="BX28" s="59"/>
      <c r="BY28" s="59" t="s">
        <v>16</v>
      </c>
      <c r="BZ28" s="59" t="s">
        <v>16</v>
      </c>
      <c r="CA28" s="59" t="s">
        <v>16</v>
      </c>
      <c r="CB28" s="59"/>
      <c r="CC28" s="59" t="s">
        <v>16</v>
      </c>
      <c r="CD28" s="59" t="s">
        <v>16</v>
      </c>
      <c r="CE28" s="59"/>
      <c r="CF28" s="59"/>
      <c r="CG28" s="59"/>
      <c r="CH28" s="59" t="s">
        <v>321</v>
      </c>
      <c r="CI28" s="59"/>
      <c r="CJ28" s="59"/>
      <c r="CK28" s="59"/>
      <c r="CL28" s="59"/>
      <c r="CM28" s="59"/>
      <c r="CN28" s="565"/>
      <c r="CO28" s="59"/>
      <c r="CP28" s="147"/>
      <c r="CQ28" s="147"/>
      <c r="CR28" s="59"/>
      <c r="CS28" s="59"/>
      <c r="CT28" s="59"/>
      <c r="CU28" s="59"/>
      <c r="CV28" s="59"/>
      <c r="CW28" s="59"/>
      <c r="CX28" s="59"/>
      <c r="CY28" s="147"/>
      <c r="CZ28" s="147"/>
      <c r="DA28" s="59"/>
      <c r="DB28" s="59"/>
      <c r="DC28" s="59"/>
      <c r="DD28" s="59"/>
      <c r="DE28" s="147"/>
      <c r="DF28" s="147"/>
      <c r="DG28" s="147"/>
      <c r="DH28" s="147"/>
      <c r="DI28" s="147"/>
      <c r="DJ28" s="59"/>
      <c r="DK28" s="59"/>
      <c r="DL28" s="59"/>
      <c r="DM28" s="59"/>
      <c r="DN28" s="147"/>
      <c r="DO28" s="59"/>
      <c r="DP28" s="59"/>
      <c r="DQ28" s="59"/>
      <c r="DR28" s="59"/>
      <c r="DS28" s="59"/>
      <c r="DT28" s="59"/>
      <c r="DU28" s="59"/>
      <c r="DV28" s="149"/>
      <c r="DX28" s="158" t="str">
        <f t="shared" si="63"/>
        <v>CLÉDAT (de) Renaud</v>
      </c>
      <c r="DY28" s="26" t="str">
        <f t="shared" si="64"/>
        <v>T</v>
      </c>
      <c r="DZ28" s="23">
        <f t="shared" si="65"/>
        <v>0.79166666666666663</v>
      </c>
      <c r="EA28" s="23">
        <f t="shared" si="66"/>
        <v>0.6</v>
      </c>
      <c r="EB28" s="23">
        <f t="shared" si="67"/>
        <v>0</v>
      </c>
    </row>
    <row r="29" spans="1:132" ht="14.4" customHeight="1">
      <c r="A29" s="11">
        <v>13</v>
      </c>
      <c r="B29" s="158" t="str">
        <f>Choristes!B14</f>
        <v>COUANON Jocelyne</v>
      </c>
      <c r="C29" s="26" t="str">
        <f>Choristes!C14</f>
        <v>S</v>
      </c>
      <c r="D29" s="26" t="str">
        <f>Choristes!G14</f>
        <v>FR</v>
      </c>
      <c r="E29" s="26">
        <f t="shared" si="54"/>
        <v>11</v>
      </c>
      <c r="F29" s="26">
        <f t="shared" si="55"/>
        <v>45</v>
      </c>
      <c r="G29" s="15">
        <f t="shared" si="56"/>
        <v>0</v>
      </c>
      <c r="H29" s="15">
        <f t="shared" si="57"/>
        <v>32</v>
      </c>
      <c r="I29" s="15">
        <f t="shared" si="58"/>
        <v>8</v>
      </c>
      <c r="J29" s="15">
        <f t="shared" si="59"/>
        <v>2</v>
      </c>
      <c r="K29" s="23">
        <f t="shared" si="60"/>
        <v>0.71111111111111114</v>
      </c>
      <c r="L29" s="23">
        <f t="shared" si="61"/>
        <v>0.61538461538461542</v>
      </c>
      <c r="M29" s="23">
        <f t="shared" si="62"/>
        <v>0.15384615384615385</v>
      </c>
      <c r="N29" s="23"/>
      <c r="O29" s="60"/>
      <c r="P29" s="59" t="s">
        <v>88</v>
      </c>
      <c r="Q29" s="59" t="s">
        <v>88</v>
      </c>
      <c r="R29" s="59" t="s">
        <v>88</v>
      </c>
      <c r="S29" s="59"/>
      <c r="T29" s="59" t="s">
        <v>88</v>
      </c>
      <c r="U29" s="59"/>
      <c r="V29" s="147" t="s">
        <v>223</v>
      </c>
      <c r="W29" s="59" t="s">
        <v>223</v>
      </c>
      <c r="X29" s="59" t="s">
        <v>223</v>
      </c>
      <c r="Y29" s="59" t="s">
        <v>223</v>
      </c>
      <c r="Z29" s="59"/>
      <c r="AA29" s="59" t="s">
        <v>223</v>
      </c>
      <c r="AB29" s="147"/>
      <c r="AC29" s="147" t="s">
        <v>88</v>
      </c>
      <c r="AD29" s="59"/>
      <c r="AE29" s="59"/>
      <c r="AF29" s="147" t="s">
        <v>223</v>
      </c>
      <c r="AG29" s="59" t="s">
        <v>223</v>
      </c>
      <c r="AH29" s="59"/>
      <c r="AI29" s="147" t="s">
        <v>88</v>
      </c>
      <c r="AJ29" s="59"/>
      <c r="AK29" s="59"/>
      <c r="AL29" s="59" t="s">
        <v>88</v>
      </c>
      <c r="AM29" s="59" t="s">
        <v>88</v>
      </c>
      <c r="AN29" s="147" t="s">
        <v>88</v>
      </c>
      <c r="AO29" s="59" t="s">
        <v>88</v>
      </c>
      <c r="AP29" s="59"/>
      <c r="AQ29" s="59" t="s">
        <v>223</v>
      </c>
      <c r="AR29" s="59" t="s">
        <v>88</v>
      </c>
      <c r="AS29" s="59" t="s">
        <v>88</v>
      </c>
      <c r="AT29" s="59" t="s">
        <v>88</v>
      </c>
      <c r="AU29" s="59" t="s">
        <v>88</v>
      </c>
      <c r="AV29" s="147"/>
      <c r="AW29" s="147"/>
      <c r="AX29" s="147" t="s">
        <v>88</v>
      </c>
      <c r="AY29" s="59"/>
      <c r="AZ29" s="59" t="s">
        <v>88</v>
      </c>
      <c r="BA29" s="59"/>
      <c r="BB29" s="59" t="s">
        <v>314</v>
      </c>
      <c r="BC29" s="59"/>
      <c r="BD29" s="59" t="s">
        <v>88</v>
      </c>
      <c r="BE29" s="59"/>
      <c r="BF29" s="147" t="s">
        <v>88</v>
      </c>
      <c r="BG29" s="59" t="s">
        <v>88</v>
      </c>
      <c r="BH29" s="59" t="s">
        <v>88</v>
      </c>
      <c r="BI29" s="59" t="s">
        <v>314</v>
      </c>
      <c r="BJ29" s="59"/>
      <c r="BK29" s="147" t="s">
        <v>88</v>
      </c>
      <c r="BL29" s="59"/>
      <c r="BM29" s="59" t="s">
        <v>88</v>
      </c>
      <c r="BN29" s="147" t="s">
        <v>88</v>
      </c>
      <c r="BO29" s="59"/>
      <c r="BP29" s="59"/>
      <c r="BQ29" s="59"/>
      <c r="BR29" s="59" t="s">
        <v>88</v>
      </c>
      <c r="BS29" s="59" t="s">
        <v>88</v>
      </c>
      <c r="BT29" s="59" t="s">
        <v>88</v>
      </c>
      <c r="BU29" s="59" t="s">
        <v>88</v>
      </c>
      <c r="BV29" s="59"/>
      <c r="BW29" s="565"/>
      <c r="BX29" s="59"/>
      <c r="BY29" s="59" t="s">
        <v>88</v>
      </c>
      <c r="BZ29" s="59" t="s">
        <v>88</v>
      </c>
      <c r="CA29" s="59" t="s">
        <v>88</v>
      </c>
      <c r="CB29" s="59" t="s">
        <v>88</v>
      </c>
      <c r="CC29" s="59"/>
      <c r="CD29" s="59" t="s">
        <v>88</v>
      </c>
      <c r="CE29" s="59"/>
      <c r="CF29" s="59"/>
      <c r="CG29" s="59"/>
      <c r="CH29" s="59" t="s">
        <v>321</v>
      </c>
      <c r="CI29" s="59"/>
      <c r="CJ29" s="59"/>
      <c r="CK29" s="59"/>
      <c r="CL29" s="59"/>
      <c r="CM29" s="59"/>
      <c r="CN29" s="565"/>
      <c r="CO29" s="59"/>
      <c r="CP29" s="147"/>
      <c r="CQ29" s="147"/>
      <c r="CR29" s="59"/>
      <c r="CS29" s="59"/>
      <c r="CT29" s="59"/>
      <c r="CU29" s="59"/>
      <c r="CV29" s="59"/>
      <c r="CW29" s="59"/>
      <c r="CX29" s="59"/>
      <c r="CY29" s="147"/>
      <c r="CZ29" s="147"/>
      <c r="DA29" s="59"/>
      <c r="DB29" s="59"/>
      <c r="DC29" s="59"/>
      <c r="DD29" s="59"/>
      <c r="DE29" s="147"/>
      <c r="DF29" s="147"/>
      <c r="DG29" s="147"/>
      <c r="DH29" s="147"/>
      <c r="DI29" s="147"/>
      <c r="DJ29" s="59"/>
      <c r="DK29" s="59"/>
      <c r="DL29" s="59"/>
      <c r="DM29" s="59"/>
      <c r="DN29" s="147"/>
      <c r="DO29" s="59"/>
      <c r="DP29" s="59"/>
      <c r="DQ29" s="59"/>
      <c r="DR29" s="59"/>
      <c r="DS29" s="59"/>
      <c r="DT29" s="59"/>
      <c r="DU29" s="59"/>
      <c r="DV29" s="149"/>
      <c r="DX29" s="158" t="str">
        <f t="shared" si="63"/>
        <v>COUANON Jocelyne</v>
      </c>
      <c r="DY29" s="26" t="str">
        <f t="shared" si="64"/>
        <v>S</v>
      </c>
      <c r="DZ29" s="23">
        <f t="shared" si="65"/>
        <v>0.71111111111111114</v>
      </c>
      <c r="EA29" s="23">
        <f t="shared" si="66"/>
        <v>0.61538461538461542</v>
      </c>
      <c r="EB29" s="23">
        <f t="shared" si="67"/>
        <v>0.15384615384615385</v>
      </c>
    </row>
    <row r="30" spans="1:132" ht="14.4" customHeight="1">
      <c r="A30" s="11">
        <v>14</v>
      </c>
      <c r="B30" s="158" t="str">
        <f>Choristes!B15</f>
        <v>COUPRIE Gérard</v>
      </c>
      <c r="C30" s="26" t="str">
        <f>Choristes!C15</f>
        <v>B</v>
      </c>
      <c r="D30" s="26" t="str">
        <f>Choristes!G15</f>
        <v>HS</v>
      </c>
      <c r="E30" s="26">
        <f t="shared" si="54"/>
        <v>13</v>
      </c>
      <c r="F30" s="26">
        <f t="shared" si="55"/>
        <v>48</v>
      </c>
      <c r="G30" s="15">
        <f t="shared" si="56"/>
        <v>0</v>
      </c>
      <c r="H30" s="15">
        <f t="shared" si="57"/>
        <v>37</v>
      </c>
      <c r="I30" s="15">
        <f t="shared" si="58"/>
        <v>7</v>
      </c>
      <c r="J30" s="15">
        <f t="shared" si="59"/>
        <v>0</v>
      </c>
      <c r="K30" s="23">
        <f t="shared" si="60"/>
        <v>0.77083333333333337</v>
      </c>
      <c r="L30" s="23">
        <f t="shared" si="61"/>
        <v>0.63636363636363635</v>
      </c>
      <c r="M30" s="23">
        <f t="shared" si="62"/>
        <v>0</v>
      </c>
      <c r="N30" s="23"/>
      <c r="O30" s="60"/>
      <c r="P30" s="59" t="s">
        <v>223</v>
      </c>
      <c r="Q30" s="59" t="s">
        <v>223</v>
      </c>
      <c r="R30" s="59"/>
      <c r="S30" s="59" t="s">
        <v>10</v>
      </c>
      <c r="T30" s="59"/>
      <c r="U30" s="59" t="s">
        <v>10</v>
      </c>
      <c r="V30" s="147" t="s">
        <v>10</v>
      </c>
      <c r="W30" s="59" t="s">
        <v>10</v>
      </c>
      <c r="X30" s="59" t="s">
        <v>10</v>
      </c>
      <c r="Y30" s="59"/>
      <c r="Z30" s="59" t="s">
        <v>10</v>
      </c>
      <c r="AA30" s="59"/>
      <c r="AB30" s="147" t="s">
        <v>10</v>
      </c>
      <c r="AC30" s="59"/>
      <c r="AD30" s="59" t="s">
        <v>10</v>
      </c>
      <c r="AE30" s="59"/>
      <c r="AF30" s="147" t="s">
        <v>10</v>
      </c>
      <c r="AG30" s="59" t="s">
        <v>10</v>
      </c>
      <c r="AH30" s="59" t="s">
        <v>10</v>
      </c>
      <c r="AI30" s="147"/>
      <c r="AJ30" s="59" t="s">
        <v>10</v>
      </c>
      <c r="AK30" s="59" t="s">
        <v>223</v>
      </c>
      <c r="AL30" s="59" t="s">
        <v>223</v>
      </c>
      <c r="AM30" s="59" t="s">
        <v>10</v>
      </c>
      <c r="AN30" s="147" t="s">
        <v>10</v>
      </c>
      <c r="AO30" s="59"/>
      <c r="AP30" s="59" t="s">
        <v>10</v>
      </c>
      <c r="AQ30" s="59" t="s">
        <v>10</v>
      </c>
      <c r="AR30" s="59" t="s">
        <v>10</v>
      </c>
      <c r="AS30" s="59" t="s">
        <v>10</v>
      </c>
      <c r="AT30" s="59" t="s">
        <v>10</v>
      </c>
      <c r="AU30" s="59"/>
      <c r="AV30" s="147" t="s">
        <v>10</v>
      </c>
      <c r="AW30" s="147"/>
      <c r="AX30" s="147" t="s">
        <v>10</v>
      </c>
      <c r="AY30" s="59"/>
      <c r="AZ30" s="59" t="s">
        <v>223</v>
      </c>
      <c r="BA30" s="59"/>
      <c r="BB30" s="59"/>
      <c r="BC30" s="59" t="s">
        <v>10</v>
      </c>
      <c r="BD30" s="59"/>
      <c r="BE30" s="59" t="s">
        <v>10</v>
      </c>
      <c r="BF30" s="147" t="s">
        <v>10</v>
      </c>
      <c r="BG30" s="59" t="s">
        <v>10</v>
      </c>
      <c r="BH30" s="59" t="s">
        <v>10</v>
      </c>
      <c r="BI30" s="59" t="s">
        <v>10</v>
      </c>
      <c r="BJ30" s="59"/>
      <c r="BK30" s="147"/>
      <c r="BL30" s="59" t="s">
        <v>10</v>
      </c>
      <c r="BM30" s="59" t="s">
        <v>10</v>
      </c>
      <c r="BN30" s="147"/>
      <c r="BO30" s="59" t="s">
        <v>223</v>
      </c>
      <c r="BP30" s="59"/>
      <c r="BQ30" s="59"/>
      <c r="BR30" s="59" t="s">
        <v>223</v>
      </c>
      <c r="BS30" s="59" t="s">
        <v>10</v>
      </c>
      <c r="BT30" s="59" t="s">
        <v>10</v>
      </c>
      <c r="BU30" s="59"/>
      <c r="BV30" s="59" t="s">
        <v>10</v>
      </c>
      <c r="BW30" s="565"/>
      <c r="BX30" s="59"/>
      <c r="BY30" s="59" t="s">
        <v>10</v>
      </c>
      <c r="BZ30" s="59" t="s">
        <v>10</v>
      </c>
      <c r="CA30" s="59" t="s">
        <v>10</v>
      </c>
      <c r="CB30" s="59"/>
      <c r="CC30" s="59" t="s">
        <v>10</v>
      </c>
      <c r="CD30" s="59" t="s">
        <v>10</v>
      </c>
      <c r="CE30" s="59"/>
      <c r="CF30" s="59"/>
      <c r="CG30" s="59"/>
      <c r="CH30" s="59"/>
      <c r="CI30" s="59"/>
      <c r="CJ30" s="59"/>
      <c r="CK30" s="59"/>
      <c r="CL30" s="59"/>
      <c r="CM30" s="59"/>
      <c r="CN30" s="565"/>
      <c r="CO30" s="59"/>
      <c r="CP30" s="147"/>
      <c r="CQ30" s="147"/>
      <c r="CR30" s="59"/>
      <c r="CS30" s="59"/>
      <c r="CT30" s="59"/>
      <c r="CU30" s="59"/>
      <c r="CV30" s="59"/>
      <c r="CW30" s="59"/>
      <c r="CX30" s="59"/>
      <c r="CY30" s="147"/>
      <c r="CZ30" s="147"/>
      <c r="DA30" s="59"/>
      <c r="DB30" s="59"/>
      <c r="DC30" s="59"/>
      <c r="DD30" s="59"/>
      <c r="DE30" s="147"/>
      <c r="DF30" s="147"/>
      <c r="DG30" s="147"/>
      <c r="DH30" s="147"/>
      <c r="DI30" s="147"/>
      <c r="DJ30" s="59"/>
      <c r="DK30" s="59"/>
      <c r="DL30" s="59"/>
      <c r="DM30" s="59"/>
      <c r="DN30" s="147"/>
      <c r="DO30" s="59"/>
      <c r="DP30" s="59"/>
      <c r="DQ30" s="59"/>
      <c r="DR30" s="59"/>
      <c r="DS30" s="59"/>
      <c r="DT30" s="59"/>
      <c r="DU30" s="59"/>
      <c r="DV30" s="149"/>
      <c r="DX30" s="158" t="str">
        <f t="shared" si="63"/>
        <v>COUPRIE Gérard</v>
      </c>
      <c r="DY30" s="26" t="str">
        <f t="shared" si="64"/>
        <v>B</v>
      </c>
      <c r="DZ30" s="23">
        <f t="shared" si="65"/>
        <v>0.77083333333333337</v>
      </c>
      <c r="EA30" s="23">
        <f t="shared" si="66"/>
        <v>0.63636363636363635</v>
      </c>
      <c r="EB30" s="23">
        <f t="shared" si="67"/>
        <v>0</v>
      </c>
    </row>
    <row r="31" spans="1:132" ht="14.4" customHeight="1">
      <c r="A31" s="11">
        <v>15</v>
      </c>
      <c r="B31" s="158" t="str">
        <f>Choristes!B16</f>
        <v>CURTAROLO Annie</v>
      </c>
      <c r="C31" s="26" t="str">
        <f>Choristes!C16</f>
        <v>A</v>
      </c>
      <c r="D31" s="26" t="str">
        <f>Choristes!G16</f>
        <v>FS</v>
      </c>
      <c r="E31" s="26">
        <f t="shared" si="54"/>
        <v>9</v>
      </c>
      <c r="F31" s="26">
        <f t="shared" si="55"/>
        <v>45</v>
      </c>
      <c r="G31" s="15">
        <f t="shared" si="56"/>
        <v>0</v>
      </c>
      <c r="H31" s="15">
        <f t="shared" si="57"/>
        <v>34</v>
      </c>
      <c r="I31" s="15">
        <f t="shared" si="58"/>
        <v>4</v>
      </c>
      <c r="J31" s="15">
        <f t="shared" si="59"/>
        <v>4</v>
      </c>
      <c r="K31" s="23">
        <f t="shared" si="60"/>
        <v>0.75555555555555554</v>
      </c>
      <c r="L31" s="23">
        <f t="shared" si="61"/>
        <v>0.36363636363636365</v>
      </c>
      <c r="M31" s="23">
        <f t="shared" si="62"/>
        <v>0.36363636363636365</v>
      </c>
      <c r="N31" s="23"/>
      <c r="O31" s="60"/>
      <c r="P31" s="59" t="s">
        <v>5</v>
      </c>
      <c r="Q31" s="59" t="s">
        <v>5</v>
      </c>
      <c r="R31" s="59"/>
      <c r="S31" s="59" t="s">
        <v>5</v>
      </c>
      <c r="T31" s="59"/>
      <c r="U31" s="59" t="s">
        <v>5</v>
      </c>
      <c r="V31" s="147" t="s">
        <v>223</v>
      </c>
      <c r="W31" s="59" t="s">
        <v>5</v>
      </c>
      <c r="X31" s="59" t="s">
        <v>5</v>
      </c>
      <c r="Y31" s="59"/>
      <c r="Z31" s="59" t="s">
        <v>5</v>
      </c>
      <c r="AA31" s="59"/>
      <c r="AB31" s="147" t="s">
        <v>5</v>
      </c>
      <c r="AC31" s="59"/>
      <c r="AD31" s="59" t="s">
        <v>5</v>
      </c>
      <c r="AE31" s="59"/>
      <c r="AF31" s="147" t="s">
        <v>5</v>
      </c>
      <c r="AG31" s="59" t="s">
        <v>5</v>
      </c>
      <c r="AH31" s="59"/>
      <c r="AI31" s="147"/>
      <c r="AJ31" s="59" t="s">
        <v>314</v>
      </c>
      <c r="AK31" s="59"/>
      <c r="AL31" s="59" t="s">
        <v>223</v>
      </c>
      <c r="AM31" s="59" t="s">
        <v>223</v>
      </c>
      <c r="AN31" s="147" t="s">
        <v>223</v>
      </c>
      <c r="AO31" s="59"/>
      <c r="AP31" s="59" t="s">
        <v>314</v>
      </c>
      <c r="AQ31" s="59" t="s">
        <v>5</v>
      </c>
      <c r="AR31" s="59" t="s">
        <v>5</v>
      </c>
      <c r="AS31" s="59" t="s">
        <v>5</v>
      </c>
      <c r="AT31" s="59" t="s">
        <v>5</v>
      </c>
      <c r="AU31" s="59"/>
      <c r="AV31" s="147" t="s">
        <v>5</v>
      </c>
      <c r="AW31" s="147"/>
      <c r="AX31" s="147" t="s">
        <v>5</v>
      </c>
      <c r="AY31" s="59"/>
      <c r="AZ31" s="59" t="s">
        <v>5</v>
      </c>
      <c r="BA31" s="59"/>
      <c r="BB31" s="59"/>
      <c r="BC31" s="59" t="s">
        <v>5</v>
      </c>
      <c r="BD31" s="59"/>
      <c r="BE31" s="59" t="s">
        <v>5</v>
      </c>
      <c r="BF31" s="147" t="s">
        <v>5</v>
      </c>
      <c r="BG31" s="59" t="s">
        <v>314</v>
      </c>
      <c r="BH31" s="59" t="s">
        <v>5</v>
      </c>
      <c r="BI31" s="59" t="s">
        <v>314</v>
      </c>
      <c r="BJ31" s="59"/>
      <c r="BK31" s="147"/>
      <c r="BL31" s="59" t="s">
        <v>5</v>
      </c>
      <c r="BM31" s="59" t="s">
        <v>5</v>
      </c>
      <c r="BN31" s="147"/>
      <c r="BO31" s="59" t="s">
        <v>5</v>
      </c>
      <c r="BP31" s="59"/>
      <c r="BQ31" s="59"/>
      <c r="BR31" s="59" t="s">
        <v>5</v>
      </c>
      <c r="BS31" s="59" t="s">
        <v>5</v>
      </c>
      <c r="BT31" s="59" t="s">
        <v>5</v>
      </c>
      <c r="BU31" s="59"/>
      <c r="BV31" s="59" t="s">
        <v>5</v>
      </c>
      <c r="BW31" s="565"/>
      <c r="BX31" s="59"/>
      <c r="BY31" s="59" t="s">
        <v>5</v>
      </c>
      <c r="BZ31" s="59" t="s">
        <v>5</v>
      </c>
      <c r="CA31" s="59" t="s">
        <v>5</v>
      </c>
      <c r="CB31" s="59"/>
      <c r="CC31" s="59" t="s">
        <v>5</v>
      </c>
      <c r="CD31" s="59" t="s">
        <v>5</v>
      </c>
      <c r="CE31" s="59"/>
      <c r="CF31" s="59"/>
      <c r="CG31" s="59"/>
      <c r="CH31" s="59"/>
      <c r="CI31" s="59"/>
      <c r="CJ31" s="59"/>
      <c r="CK31" s="59"/>
      <c r="CL31" s="59"/>
      <c r="CM31" s="59"/>
      <c r="CN31" s="565"/>
      <c r="CO31" s="59"/>
      <c r="CP31" s="147"/>
      <c r="CQ31" s="147"/>
      <c r="CR31" s="59"/>
      <c r="CS31" s="59"/>
      <c r="CT31" s="59"/>
      <c r="CU31" s="59"/>
      <c r="CV31" s="59"/>
      <c r="CW31" s="59"/>
      <c r="CX31" s="59"/>
      <c r="CY31" s="147"/>
      <c r="CZ31" s="147"/>
      <c r="DA31" s="59"/>
      <c r="DB31" s="59"/>
      <c r="DC31" s="59"/>
      <c r="DD31" s="59"/>
      <c r="DE31" s="147"/>
      <c r="DF31" s="147"/>
      <c r="DG31" s="147"/>
      <c r="DH31" s="147"/>
      <c r="DI31" s="147"/>
      <c r="DJ31" s="59"/>
      <c r="DK31" s="59"/>
      <c r="DL31" s="59"/>
      <c r="DM31" s="59"/>
      <c r="DN31" s="147"/>
      <c r="DO31" s="59"/>
      <c r="DP31" s="59"/>
      <c r="DQ31" s="59"/>
      <c r="DR31" s="59"/>
      <c r="DS31" s="59"/>
      <c r="DT31" s="59"/>
      <c r="DU31" s="59"/>
      <c r="DV31" s="149"/>
      <c r="DX31" s="158" t="str">
        <f t="shared" si="63"/>
        <v>CURTAROLO Annie</v>
      </c>
      <c r="DY31" s="26" t="str">
        <f t="shared" si="64"/>
        <v>A</v>
      </c>
      <c r="DZ31" s="23">
        <f t="shared" si="65"/>
        <v>0.75555555555555554</v>
      </c>
      <c r="EA31" s="23">
        <f t="shared" si="66"/>
        <v>0.36363636363636365</v>
      </c>
      <c r="EB31" s="23">
        <f t="shared" si="67"/>
        <v>0.36363636363636365</v>
      </c>
    </row>
    <row r="32" spans="1:132" ht="14.4" customHeight="1">
      <c r="A32" s="11">
        <v>16</v>
      </c>
      <c r="B32" s="158" t="str">
        <f>Choristes!B17</f>
        <v>DEJENNE Gérard</v>
      </c>
      <c r="C32" s="26" t="str">
        <f>Choristes!C17</f>
        <v>B</v>
      </c>
      <c r="D32" s="26" t="str">
        <f>Choristes!G17</f>
        <v>HS</v>
      </c>
      <c r="E32" s="26">
        <f t="shared" si="54"/>
        <v>13</v>
      </c>
      <c r="F32" s="26">
        <f t="shared" si="55"/>
        <v>48</v>
      </c>
      <c r="G32" s="15">
        <f t="shared" si="56"/>
        <v>0</v>
      </c>
      <c r="H32" s="15">
        <f t="shared" si="57"/>
        <v>13</v>
      </c>
      <c r="I32" s="15">
        <f t="shared" si="58"/>
        <v>5</v>
      </c>
      <c r="J32" s="15">
        <f t="shared" si="59"/>
        <v>26</v>
      </c>
      <c r="K32" s="23">
        <f t="shared" si="60"/>
        <v>0.27083333333333331</v>
      </c>
      <c r="L32" s="23">
        <f t="shared" si="61"/>
        <v>0.14285714285714285</v>
      </c>
      <c r="M32" s="23">
        <f t="shared" si="62"/>
        <v>0.74285714285714288</v>
      </c>
      <c r="N32" s="23"/>
      <c r="O32" s="60"/>
      <c r="P32" s="59" t="s">
        <v>10</v>
      </c>
      <c r="Q32" s="59" t="s">
        <v>10</v>
      </c>
      <c r="R32" s="59"/>
      <c r="S32" s="59" t="s">
        <v>314</v>
      </c>
      <c r="T32" s="59"/>
      <c r="U32" s="59" t="s">
        <v>314</v>
      </c>
      <c r="V32" s="147" t="s">
        <v>314</v>
      </c>
      <c r="W32" s="59" t="s">
        <v>314</v>
      </c>
      <c r="X32" s="59" t="s">
        <v>314</v>
      </c>
      <c r="Y32" s="59"/>
      <c r="Z32" s="59" t="s">
        <v>314</v>
      </c>
      <c r="AA32" s="59"/>
      <c r="AB32" s="147" t="s">
        <v>314</v>
      </c>
      <c r="AC32" s="59"/>
      <c r="AD32" s="59" t="s">
        <v>314</v>
      </c>
      <c r="AE32" s="59"/>
      <c r="AF32" s="147" t="s">
        <v>223</v>
      </c>
      <c r="AG32" s="59" t="s">
        <v>223</v>
      </c>
      <c r="AH32" s="59" t="s">
        <v>314</v>
      </c>
      <c r="AI32" s="147"/>
      <c r="AJ32" s="59" t="s">
        <v>314</v>
      </c>
      <c r="AK32" s="59" t="s">
        <v>10</v>
      </c>
      <c r="AL32" s="59" t="s">
        <v>10</v>
      </c>
      <c r="AM32" s="59" t="s">
        <v>10</v>
      </c>
      <c r="AN32" s="147" t="s">
        <v>10</v>
      </c>
      <c r="AO32" s="59"/>
      <c r="AP32" s="59" t="s">
        <v>314</v>
      </c>
      <c r="AQ32" s="59" t="s">
        <v>314</v>
      </c>
      <c r="AR32" s="59" t="s">
        <v>314</v>
      </c>
      <c r="AS32" s="59" t="s">
        <v>314</v>
      </c>
      <c r="AT32" s="59" t="s">
        <v>314</v>
      </c>
      <c r="AU32" s="59"/>
      <c r="AV32" s="147" t="s">
        <v>223</v>
      </c>
      <c r="AW32" s="147"/>
      <c r="AX32" s="147" t="s">
        <v>223</v>
      </c>
      <c r="AY32" s="147"/>
      <c r="AZ32" s="147" t="s">
        <v>223</v>
      </c>
      <c r="BA32" s="147"/>
      <c r="BB32" s="59"/>
      <c r="BC32" s="59" t="s">
        <v>314</v>
      </c>
      <c r="BD32" s="59"/>
      <c r="BE32" s="59" t="s">
        <v>314</v>
      </c>
      <c r="BF32" s="147" t="s">
        <v>314</v>
      </c>
      <c r="BG32" s="59" t="s">
        <v>10</v>
      </c>
      <c r="BH32" s="59" t="s">
        <v>314</v>
      </c>
      <c r="BI32" s="59" t="s">
        <v>314</v>
      </c>
      <c r="BJ32" s="59"/>
      <c r="BK32" s="147"/>
      <c r="BL32" s="59" t="s">
        <v>314</v>
      </c>
      <c r="BM32" s="59" t="s">
        <v>314</v>
      </c>
      <c r="BN32" s="147"/>
      <c r="BO32" s="59" t="s">
        <v>314</v>
      </c>
      <c r="BP32" s="59"/>
      <c r="BQ32" s="59"/>
      <c r="BR32" s="59" t="s">
        <v>314</v>
      </c>
      <c r="BS32" s="59" t="s">
        <v>10</v>
      </c>
      <c r="BT32" s="59" t="s">
        <v>10</v>
      </c>
      <c r="BU32" s="59"/>
      <c r="BV32" s="59" t="s">
        <v>314</v>
      </c>
      <c r="BW32" s="565"/>
      <c r="BX32" s="59"/>
      <c r="BY32" s="59" t="s">
        <v>10</v>
      </c>
      <c r="BZ32" s="59" t="s">
        <v>10</v>
      </c>
      <c r="CA32" s="59" t="s">
        <v>10</v>
      </c>
      <c r="CB32" s="59"/>
      <c r="CC32" s="59" t="s">
        <v>314</v>
      </c>
      <c r="CD32" s="59" t="s">
        <v>10</v>
      </c>
      <c r="CE32" s="59"/>
      <c r="CF32" s="59"/>
      <c r="CG32" s="59"/>
      <c r="CH32" s="59"/>
      <c r="CI32" s="59"/>
      <c r="CJ32" s="59"/>
      <c r="CK32" s="59"/>
      <c r="CL32" s="59"/>
      <c r="CM32" s="59"/>
      <c r="CN32" s="565"/>
      <c r="CO32" s="59"/>
      <c r="CP32" s="147"/>
      <c r="CQ32" s="147"/>
      <c r="CR32" s="59"/>
      <c r="CS32" s="59"/>
      <c r="CT32" s="59"/>
      <c r="CU32" s="59"/>
      <c r="CV32" s="59"/>
      <c r="CW32" s="59"/>
      <c r="CX32" s="59"/>
      <c r="CY32" s="147"/>
      <c r="CZ32" s="147"/>
      <c r="DA32" s="59"/>
      <c r="DB32" s="59"/>
      <c r="DC32" s="59"/>
      <c r="DD32" s="59"/>
      <c r="DE32" s="147"/>
      <c r="DF32" s="147"/>
      <c r="DG32" s="147"/>
      <c r="DH32" s="147"/>
      <c r="DI32" s="147"/>
      <c r="DJ32" s="59"/>
      <c r="DK32" s="59"/>
      <c r="DL32" s="59"/>
      <c r="DM32" s="59"/>
      <c r="DN32" s="147"/>
      <c r="DO32" s="59"/>
      <c r="DP32" s="59"/>
      <c r="DQ32" s="59"/>
      <c r="DR32" s="59"/>
      <c r="DS32" s="59"/>
      <c r="DT32" s="59"/>
      <c r="DU32" s="59"/>
      <c r="DV32" s="149"/>
      <c r="DX32" s="158" t="str">
        <f t="shared" si="63"/>
        <v>DEJENNE Gérard</v>
      </c>
      <c r="DY32" s="26" t="str">
        <f t="shared" si="64"/>
        <v>B</v>
      </c>
      <c r="DZ32" s="23">
        <f t="shared" si="65"/>
        <v>0.27083333333333331</v>
      </c>
      <c r="EA32" s="23">
        <f t="shared" si="66"/>
        <v>0.14285714285714285</v>
      </c>
      <c r="EB32" s="23">
        <f t="shared" si="67"/>
        <v>0.74285714285714288</v>
      </c>
    </row>
    <row r="33" spans="1:132" ht="14.4" customHeight="1">
      <c r="A33" s="11">
        <v>17</v>
      </c>
      <c r="B33" s="158" t="str">
        <f>Choristes!B18</f>
        <v>DEMAY Bernard</v>
      </c>
      <c r="C33" s="26" t="str">
        <f>Choristes!C18</f>
        <v>B</v>
      </c>
      <c r="D33" s="26" t="str">
        <f>Choristes!G18</f>
        <v>HR</v>
      </c>
      <c r="E33" s="26">
        <f t="shared" si="54"/>
        <v>15</v>
      </c>
      <c r="F33" s="26">
        <f t="shared" si="55"/>
        <v>48</v>
      </c>
      <c r="G33" s="15">
        <f t="shared" si="56"/>
        <v>0</v>
      </c>
      <c r="H33" s="15">
        <f t="shared" si="57"/>
        <v>39</v>
      </c>
      <c r="I33" s="15">
        <f t="shared" si="58"/>
        <v>2</v>
      </c>
      <c r="J33" s="15">
        <f t="shared" si="59"/>
        <v>3</v>
      </c>
      <c r="K33" s="23">
        <f t="shared" si="60"/>
        <v>0.8125</v>
      </c>
      <c r="L33" s="23">
        <f t="shared" si="61"/>
        <v>0.22222222222222221</v>
      </c>
      <c r="M33" s="23">
        <f t="shared" si="62"/>
        <v>0.33333333333333331</v>
      </c>
      <c r="N33" s="23"/>
      <c r="O33" s="60"/>
      <c r="P33" s="59" t="s">
        <v>10</v>
      </c>
      <c r="Q33" s="59" t="s">
        <v>10</v>
      </c>
      <c r="R33" s="59" t="s">
        <v>223</v>
      </c>
      <c r="S33" s="59"/>
      <c r="T33" s="59" t="s">
        <v>10</v>
      </c>
      <c r="U33" s="59"/>
      <c r="V33" s="147" t="s">
        <v>314</v>
      </c>
      <c r="W33" s="59" t="s">
        <v>10</v>
      </c>
      <c r="X33" s="59" t="s">
        <v>10</v>
      </c>
      <c r="Y33" s="59" t="s">
        <v>10</v>
      </c>
      <c r="Z33" s="59"/>
      <c r="AA33" s="59" t="s">
        <v>10</v>
      </c>
      <c r="AB33" s="147"/>
      <c r="AC33" s="59" t="s">
        <v>10</v>
      </c>
      <c r="AD33" s="59"/>
      <c r="AE33" s="59"/>
      <c r="AF33" s="147" t="s">
        <v>10</v>
      </c>
      <c r="AG33" s="59" t="s">
        <v>10</v>
      </c>
      <c r="AH33" s="59" t="s">
        <v>10</v>
      </c>
      <c r="AI33" s="147" t="s">
        <v>10</v>
      </c>
      <c r="AJ33" s="59"/>
      <c r="AK33" s="59" t="s">
        <v>10</v>
      </c>
      <c r="AL33" s="59" t="s">
        <v>10</v>
      </c>
      <c r="AM33" s="59" t="s">
        <v>10</v>
      </c>
      <c r="AN33" s="147" t="s">
        <v>10</v>
      </c>
      <c r="AO33" s="59" t="s">
        <v>10</v>
      </c>
      <c r="AP33" s="59"/>
      <c r="AQ33" s="59" t="s">
        <v>10</v>
      </c>
      <c r="AR33" s="59" t="s">
        <v>10</v>
      </c>
      <c r="AS33" s="59" t="s">
        <v>10</v>
      </c>
      <c r="AT33" s="59" t="s">
        <v>10</v>
      </c>
      <c r="AU33" s="59" t="s">
        <v>10</v>
      </c>
      <c r="AV33" s="147"/>
      <c r="AW33" s="147"/>
      <c r="AX33" s="147" t="s">
        <v>10</v>
      </c>
      <c r="AY33" s="59"/>
      <c r="AZ33" s="59" t="s">
        <v>314</v>
      </c>
      <c r="BA33" s="59"/>
      <c r="BB33" s="59" t="s">
        <v>314</v>
      </c>
      <c r="BC33" s="59"/>
      <c r="BD33" s="59" t="s">
        <v>10</v>
      </c>
      <c r="BE33" s="59"/>
      <c r="BF33" s="147" t="s">
        <v>10</v>
      </c>
      <c r="BG33" s="59" t="s">
        <v>10</v>
      </c>
      <c r="BH33" s="59" t="s">
        <v>10</v>
      </c>
      <c r="BI33" s="59" t="s">
        <v>10</v>
      </c>
      <c r="BJ33" s="59"/>
      <c r="BK33" s="147" t="s">
        <v>10</v>
      </c>
      <c r="BL33" s="59"/>
      <c r="BM33" s="59" t="s">
        <v>10</v>
      </c>
      <c r="BN33" s="147" t="s">
        <v>10</v>
      </c>
      <c r="BO33" s="59"/>
      <c r="BP33" s="59"/>
      <c r="BQ33" s="59"/>
      <c r="BR33" s="59" t="s">
        <v>10</v>
      </c>
      <c r="BS33" s="59" t="s">
        <v>10</v>
      </c>
      <c r="BT33" s="59" t="s">
        <v>10</v>
      </c>
      <c r="BU33" s="59" t="s">
        <v>10</v>
      </c>
      <c r="BV33" s="59"/>
      <c r="BW33" s="565"/>
      <c r="BX33" s="59"/>
      <c r="BY33" s="59" t="s">
        <v>223</v>
      </c>
      <c r="BZ33" s="59" t="s">
        <v>10</v>
      </c>
      <c r="CA33" s="59" t="s">
        <v>10</v>
      </c>
      <c r="CB33" s="59" t="s">
        <v>10</v>
      </c>
      <c r="CC33" s="59"/>
      <c r="CD33" s="59" t="s">
        <v>10</v>
      </c>
      <c r="CE33" s="59"/>
      <c r="CF33" s="59"/>
      <c r="CG33" s="59"/>
      <c r="CH33" s="59"/>
      <c r="CI33" s="59"/>
      <c r="CJ33" s="59"/>
      <c r="CK33" s="59"/>
      <c r="CL33" s="59"/>
      <c r="CM33" s="59"/>
      <c r="CN33" s="565"/>
      <c r="CO33" s="59"/>
      <c r="CP33" s="147"/>
      <c r="CQ33" s="147"/>
      <c r="CR33" s="59"/>
      <c r="CS33" s="59"/>
      <c r="CT33" s="59"/>
      <c r="CU33" s="59"/>
      <c r="CV33" s="59"/>
      <c r="CW33" s="59"/>
      <c r="CX33" s="59"/>
      <c r="CY33" s="147"/>
      <c r="CZ33" s="147"/>
      <c r="DA33" s="59"/>
      <c r="DB33" s="59"/>
      <c r="DC33" s="59"/>
      <c r="DD33" s="59"/>
      <c r="DE33" s="147"/>
      <c r="DF33" s="147"/>
      <c r="DG33" s="147"/>
      <c r="DH33" s="147"/>
      <c r="DI33" s="147"/>
      <c r="DJ33" s="59"/>
      <c r="DK33" s="59"/>
      <c r="DL33" s="59"/>
      <c r="DM33" s="59"/>
      <c r="DN33" s="147"/>
      <c r="DO33" s="59"/>
      <c r="DP33" s="59"/>
      <c r="DQ33" s="59"/>
      <c r="DR33" s="59"/>
      <c r="DS33" s="59"/>
      <c r="DT33" s="59"/>
      <c r="DU33" s="59"/>
      <c r="DV33" s="149"/>
      <c r="DX33" s="158" t="str">
        <f t="shared" si="63"/>
        <v>DEMAY Bernard</v>
      </c>
      <c r="DY33" s="26" t="str">
        <f t="shared" si="64"/>
        <v>B</v>
      </c>
      <c r="DZ33" s="23">
        <f t="shared" si="65"/>
        <v>0.8125</v>
      </c>
      <c r="EA33" s="23">
        <f t="shared" si="66"/>
        <v>0.22222222222222221</v>
      </c>
      <c r="EB33" s="23">
        <f t="shared" si="67"/>
        <v>0.33333333333333331</v>
      </c>
    </row>
    <row r="34" spans="1:132" ht="14.4" customHeight="1">
      <c r="A34" s="11">
        <v>18</v>
      </c>
      <c r="B34" s="158" t="str">
        <f>Choristes!B19</f>
        <v>DESCOLAS Pascale</v>
      </c>
      <c r="C34" s="26" t="str">
        <f>Choristes!C19</f>
        <v>A</v>
      </c>
      <c r="D34" s="26" t="str">
        <f>Choristes!G19</f>
        <v>FR</v>
      </c>
      <c r="E34" s="26">
        <f t="shared" si="54"/>
        <v>11</v>
      </c>
      <c r="F34" s="26">
        <f t="shared" si="55"/>
        <v>45</v>
      </c>
      <c r="G34" s="15">
        <f t="shared" si="56"/>
        <v>0</v>
      </c>
      <c r="H34" s="15">
        <f t="shared" si="57"/>
        <v>40</v>
      </c>
      <c r="I34" s="15">
        <f t="shared" si="58"/>
        <v>2</v>
      </c>
      <c r="J34" s="15">
        <f t="shared" si="59"/>
        <v>0</v>
      </c>
      <c r="K34" s="23">
        <f t="shared" si="60"/>
        <v>0.88888888888888884</v>
      </c>
      <c r="L34" s="23">
        <f t="shared" si="61"/>
        <v>0.4</v>
      </c>
      <c r="M34" s="23">
        <f t="shared" si="62"/>
        <v>0</v>
      </c>
      <c r="N34" s="23"/>
      <c r="O34" s="60"/>
      <c r="P34" s="59" t="s">
        <v>5</v>
      </c>
      <c r="Q34" s="59" t="s">
        <v>5</v>
      </c>
      <c r="R34" s="59" t="s">
        <v>5</v>
      </c>
      <c r="S34" s="59"/>
      <c r="T34" s="59" t="s">
        <v>5</v>
      </c>
      <c r="U34" s="59"/>
      <c r="V34" s="147" t="s">
        <v>5</v>
      </c>
      <c r="W34" s="59" t="s">
        <v>5</v>
      </c>
      <c r="X34" s="59" t="s">
        <v>5</v>
      </c>
      <c r="Y34" s="59" t="s">
        <v>5</v>
      </c>
      <c r="Z34" s="59"/>
      <c r="AA34" s="59" t="s">
        <v>5</v>
      </c>
      <c r="AB34" s="147"/>
      <c r="AC34" s="59" t="s">
        <v>5</v>
      </c>
      <c r="AD34" s="59"/>
      <c r="AE34" s="59"/>
      <c r="AF34" s="147" t="s">
        <v>5</v>
      </c>
      <c r="AG34" s="59" t="s">
        <v>5</v>
      </c>
      <c r="AH34" s="59"/>
      <c r="AI34" s="147" t="s">
        <v>5</v>
      </c>
      <c r="AJ34" s="59"/>
      <c r="AK34" s="59"/>
      <c r="AL34" s="59" t="s">
        <v>5</v>
      </c>
      <c r="AM34" s="59" t="s">
        <v>5</v>
      </c>
      <c r="AN34" s="147" t="s">
        <v>5</v>
      </c>
      <c r="AO34" s="59" t="s">
        <v>5</v>
      </c>
      <c r="AP34" s="59"/>
      <c r="AQ34" s="59" t="s">
        <v>5</v>
      </c>
      <c r="AR34" s="59" t="s">
        <v>5</v>
      </c>
      <c r="AS34" s="59" t="s">
        <v>5</v>
      </c>
      <c r="AT34" s="59" t="s">
        <v>5</v>
      </c>
      <c r="AU34" s="59" t="s">
        <v>5</v>
      </c>
      <c r="AV34" s="147"/>
      <c r="AW34" s="147"/>
      <c r="AX34" s="147" t="s">
        <v>5</v>
      </c>
      <c r="AY34" s="59"/>
      <c r="AZ34" s="59" t="s">
        <v>223</v>
      </c>
      <c r="BA34" s="59"/>
      <c r="BB34" s="59" t="s">
        <v>5</v>
      </c>
      <c r="BC34" s="59"/>
      <c r="BD34" s="59" t="s">
        <v>5</v>
      </c>
      <c r="BE34" s="59"/>
      <c r="BF34" s="147" t="s">
        <v>5</v>
      </c>
      <c r="BG34" s="59" t="s">
        <v>5</v>
      </c>
      <c r="BH34" s="59" t="s">
        <v>5</v>
      </c>
      <c r="BI34" s="59" t="s">
        <v>5</v>
      </c>
      <c r="BJ34" s="59"/>
      <c r="BK34" s="147" t="s">
        <v>5</v>
      </c>
      <c r="BL34" s="59"/>
      <c r="BM34" s="59" t="s">
        <v>5</v>
      </c>
      <c r="BN34" s="147" t="s">
        <v>5</v>
      </c>
      <c r="BO34" s="59"/>
      <c r="BP34" s="59"/>
      <c r="BQ34" s="59"/>
      <c r="BR34" s="59" t="s">
        <v>5</v>
      </c>
      <c r="BS34" s="59" t="s">
        <v>5</v>
      </c>
      <c r="BT34" s="59" t="s">
        <v>5</v>
      </c>
      <c r="BU34" s="59" t="s">
        <v>5</v>
      </c>
      <c r="BV34" s="59"/>
      <c r="BW34" s="565"/>
      <c r="BX34" s="59"/>
      <c r="BY34" s="59" t="s">
        <v>5</v>
      </c>
      <c r="BZ34" s="59" t="s">
        <v>5</v>
      </c>
      <c r="CA34" s="59" t="s">
        <v>5</v>
      </c>
      <c r="CB34" s="59" t="s">
        <v>5</v>
      </c>
      <c r="CC34" s="59"/>
      <c r="CD34" s="59" t="s">
        <v>223</v>
      </c>
      <c r="CE34" s="59"/>
      <c r="CF34" s="59"/>
      <c r="CG34" s="59"/>
      <c r="CH34" s="59"/>
      <c r="CI34" s="59"/>
      <c r="CJ34" s="59"/>
      <c r="CK34" s="59"/>
      <c r="CL34" s="59"/>
      <c r="CM34" s="59"/>
      <c r="CN34" s="565"/>
      <c r="CO34" s="59"/>
      <c r="CP34" s="147"/>
      <c r="CQ34" s="147"/>
      <c r="CR34" s="59"/>
      <c r="CS34" s="59"/>
      <c r="CT34" s="59"/>
      <c r="CU34" s="59"/>
      <c r="CV34" s="59"/>
      <c r="CW34" s="59"/>
      <c r="CX34" s="59"/>
      <c r="CY34" s="147"/>
      <c r="CZ34" s="147"/>
      <c r="DA34" s="59"/>
      <c r="DB34" s="59"/>
      <c r="DC34" s="59"/>
      <c r="DD34" s="59"/>
      <c r="DE34" s="147"/>
      <c r="DF34" s="147"/>
      <c r="DG34" s="147"/>
      <c r="DH34" s="147"/>
      <c r="DI34" s="147"/>
      <c r="DJ34" s="59"/>
      <c r="DK34" s="59"/>
      <c r="DL34" s="59"/>
      <c r="DM34" s="59"/>
      <c r="DN34" s="147"/>
      <c r="DO34" s="59"/>
      <c r="DP34" s="59"/>
      <c r="DQ34" s="59"/>
      <c r="DR34" s="59"/>
      <c r="DS34" s="59"/>
      <c r="DT34" s="59"/>
      <c r="DU34" s="59"/>
      <c r="DV34" s="149"/>
      <c r="DX34" s="158" t="str">
        <f t="shared" si="63"/>
        <v>DESCOLAS Pascale</v>
      </c>
      <c r="DY34" s="26" t="str">
        <f t="shared" si="64"/>
        <v>A</v>
      </c>
      <c r="DZ34" s="23">
        <f t="shared" si="65"/>
        <v>0.88888888888888884</v>
      </c>
      <c r="EA34" s="23">
        <f t="shared" si="66"/>
        <v>0.4</v>
      </c>
      <c r="EB34" s="23">
        <f t="shared" si="67"/>
        <v>0</v>
      </c>
    </row>
    <row r="35" spans="1:132" ht="14.4" customHeight="1">
      <c r="A35" s="11">
        <v>19</v>
      </c>
      <c r="B35" s="158" t="str">
        <f>Choristes!B20</f>
        <v>DÉSIER Josée</v>
      </c>
      <c r="C35" s="26" t="str">
        <f>Choristes!C20</f>
        <v>S</v>
      </c>
      <c r="D35" s="26" t="str">
        <f>Choristes!G20</f>
        <v>FS</v>
      </c>
      <c r="E35" s="26">
        <f t="shared" si="54"/>
        <v>9</v>
      </c>
      <c r="F35" s="26">
        <f t="shared" si="55"/>
        <v>45</v>
      </c>
      <c r="G35" s="15">
        <f t="shared" si="56"/>
        <v>0</v>
      </c>
      <c r="H35" s="15">
        <f t="shared" si="57"/>
        <v>38</v>
      </c>
      <c r="I35" s="15">
        <f t="shared" si="58"/>
        <v>4</v>
      </c>
      <c r="J35" s="15">
        <f t="shared" si="59"/>
        <v>0</v>
      </c>
      <c r="K35" s="23">
        <f t="shared" si="60"/>
        <v>0.84444444444444444</v>
      </c>
      <c r="L35" s="23">
        <f t="shared" si="61"/>
        <v>0.5714285714285714</v>
      </c>
      <c r="M35" s="23">
        <f t="shared" si="62"/>
        <v>0</v>
      </c>
      <c r="N35" s="23"/>
      <c r="O35" s="60"/>
      <c r="P35" s="59" t="s">
        <v>88</v>
      </c>
      <c r="Q35" s="59" t="s">
        <v>88</v>
      </c>
      <c r="R35" s="59"/>
      <c r="S35" s="59" t="s">
        <v>88</v>
      </c>
      <c r="T35" s="59"/>
      <c r="U35" s="59" t="s">
        <v>88</v>
      </c>
      <c r="V35" s="147" t="s">
        <v>88</v>
      </c>
      <c r="W35" s="59" t="s">
        <v>88</v>
      </c>
      <c r="X35" s="59" t="s">
        <v>88</v>
      </c>
      <c r="Y35" s="59"/>
      <c r="Z35" s="59" t="s">
        <v>88</v>
      </c>
      <c r="AA35" s="59"/>
      <c r="AB35" s="147" t="s">
        <v>88</v>
      </c>
      <c r="AC35" s="59"/>
      <c r="AD35" s="59" t="s">
        <v>88</v>
      </c>
      <c r="AE35" s="59"/>
      <c r="AF35" s="147" t="s">
        <v>88</v>
      </c>
      <c r="AG35" s="59" t="s">
        <v>88</v>
      </c>
      <c r="AH35" s="59"/>
      <c r="AI35" s="147"/>
      <c r="AJ35" s="59" t="s">
        <v>88</v>
      </c>
      <c r="AK35" s="59"/>
      <c r="AL35" s="59" t="s">
        <v>88</v>
      </c>
      <c r="AM35" s="59" t="s">
        <v>88</v>
      </c>
      <c r="AN35" s="147" t="s">
        <v>88</v>
      </c>
      <c r="AO35" s="59"/>
      <c r="AP35" s="59" t="s">
        <v>88</v>
      </c>
      <c r="AQ35" s="59" t="s">
        <v>88</v>
      </c>
      <c r="AR35" s="59" t="s">
        <v>223</v>
      </c>
      <c r="AS35" s="59" t="s">
        <v>223</v>
      </c>
      <c r="AT35" s="59" t="s">
        <v>223</v>
      </c>
      <c r="AU35" s="59"/>
      <c r="AV35" s="147" t="s">
        <v>88</v>
      </c>
      <c r="AW35" s="147"/>
      <c r="AX35" s="147" t="s">
        <v>88</v>
      </c>
      <c r="AY35" s="59"/>
      <c r="AZ35" s="59" t="s">
        <v>88</v>
      </c>
      <c r="BA35" s="59"/>
      <c r="BB35" s="59"/>
      <c r="BC35" s="59" t="s">
        <v>88</v>
      </c>
      <c r="BD35" s="59"/>
      <c r="BE35" s="59" t="s">
        <v>88</v>
      </c>
      <c r="BF35" s="147" t="s">
        <v>88</v>
      </c>
      <c r="BG35" s="59" t="s">
        <v>88</v>
      </c>
      <c r="BH35" s="59" t="s">
        <v>88</v>
      </c>
      <c r="BI35" s="59" t="s">
        <v>88</v>
      </c>
      <c r="BJ35" s="59"/>
      <c r="BK35" s="147"/>
      <c r="BL35" s="59" t="s">
        <v>88</v>
      </c>
      <c r="BM35" s="59" t="s">
        <v>88</v>
      </c>
      <c r="BN35" s="147"/>
      <c r="BO35" s="59" t="s">
        <v>88</v>
      </c>
      <c r="BP35" s="59"/>
      <c r="BQ35" s="59"/>
      <c r="BR35" s="59" t="s">
        <v>88</v>
      </c>
      <c r="BS35" s="59" t="s">
        <v>88</v>
      </c>
      <c r="BT35" s="59" t="s">
        <v>88</v>
      </c>
      <c r="BU35" s="59"/>
      <c r="BV35" s="59" t="s">
        <v>223</v>
      </c>
      <c r="BW35" s="565"/>
      <c r="BX35" s="59"/>
      <c r="BY35" s="59" t="s">
        <v>88</v>
      </c>
      <c r="BZ35" s="59" t="s">
        <v>88</v>
      </c>
      <c r="CA35" s="59" t="s">
        <v>88</v>
      </c>
      <c r="CB35" s="59"/>
      <c r="CC35" s="59" t="s">
        <v>88</v>
      </c>
      <c r="CD35" s="59" t="s">
        <v>88</v>
      </c>
      <c r="CE35" s="59"/>
      <c r="CF35" s="59"/>
      <c r="CG35" s="59"/>
      <c r="CH35" s="59"/>
      <c r="CI35" s="59"/>
      <c r="CJ35" s="59"/>
      <c r="CK35" s="59"/>
      <c r="CL35" s="59"/>
      <c r="CM35" s="59"/>
      <c r="CN35" s="565"/>
      <c r="CO35" s="59"/>
      <c r="CP35" s="147"/>
      <c r="CQ35" s="147"/>
      <c r="CR35" s="59"/>
      <c r="CS35" s="59"/>
      <c r="CT35" s="59"/>
      <c r="CU35" s="59"/>
      <c r="CV35" s="59"/>
      <c r="CW35" s="59"/>
      <c r="CX35" s="59"/>
      <c r="CY35" s="147"/>
      <c r="CZ35" s="147"/>
      <c r="DA35" s="59"/>
      <c r="DB35" s="59"/>
      <c r="DC35" s="59"/>
      <c r="DD35" s="59"/>
      <c r="DE35" s="147"/>
      <c r="DF35" s="147"/>
      <c r="DG35" s="147"/>
      <c r="DH35" s="147"/>
      <c r="DI35" s="147"/>
      <c r="DJ35" s="59"/>
      <c r="DK35" s="59"/>
      <c r="DL35" s="59"/>
      <c r="DM35" s="59"/>
      <c r="DN35" s="147"/>
      <c r="DO35" s="59"/>
      <c r="DP35" s="59"/>
      <c r="DQ35" s="59"/>
      <c r="DR35" s="59"/>
      <c r="DS35" s="59"/>
      <c r="DT35" s="59"/>
      <c r="DU35" s="59"/>
      <c r="DV35" s="149"/>
      <c r="DX35" s="158" t="str">
        <f t="shared" si="63"/>
        <v>DÉSIER Josée</v>
      </c>
      <c r="DY35" s="26" t="str">
        <f t="shared" si="64"/>
        <v>S</v>
      </c>
      <c r="DZ35" s="23">
        <f t="shared" si="65"/>
        <v>0.84444444444444444</v>
      </c>
      <c r="EA35" s="23">
        <f t="shared" si="66"/>
        <v>0.5714285714285714</v>
      </c>
      <c r="EB35" s="23">
        <f t="shared" si="67"/>
        <v>0</v>
      </c>
    </row>
    <row r="36" spans="1:132" ht="14.4" customHeight="1">
      <c r="A36" s="11">
        <v>20</v>
      </c>
      <c r="B36" s="158" t="str">
        <f>Choristes!B21</f>
        <v>DÉSIER Pascal</v>
      </c>
      <c r="C36" s="26" t="str">
        <f>Choristes!C21</f>
        <v>T</v>
      </c>
      <c r="D36" s="26" t="str">
        <f>Choristes!G21</f>
        <v>HS</v>
      </c>
      <c r="E36" s="26">
        <f t="shared" si="54"/>
        <v>13</v>
      </c>
      <c r="F36" s="26">
        <f t="shared" si="55"/>
        <v>48</v>
      </c>
      <c r="G36" s="15">
        <f t="shared" si="56"/>
        <v>0</v>
      </c>
      <c r="H36" s="15">
        <f t="shared" si="57"/>
        <v>38</v>
      </c>
      <c r="I36" s="15">
        <f t="shared" si="58"/>
        <v>5</v>
      </c>
      <c r="J36" s="15">
        <f t="shared" si="59"/>
        <v>1</v>
      </c>
      <c r="K36" s="23">
        <f t="shared" si="60"/>
        <v>0.79166666666666663</v>
      </c>
      <c r="L36" s="23">
        <f t="shared" si="61"/>
        <v>0.5</v>
      </c>
      <c r="M36" s="23">
        <f t="shared" si="62"/>
        <v>0.1</v>
      </c>
      <c r="N36" s="23"/>
      <c r="O36" s="60"/>
      <c r="P36" s="59" t="s">
        <v>314</v>
      </c>
      <c r="Q36" s="59" t="s">
        <v>16</v>
      </c>
      <c r="R36" s="59"/>
      <c r="S36" s="59" t="s">
        <v>16</v>
      </c>
      <c r="T36" s="59"/>
      <c r="U36" s="59" t="s">
        <v>16</v>
      </c>
      <c r="V36" s="147" t="s">
        <v>16</v>
      </c>
      <c r="W36" s="59" t="s">
        <v>16</v>
      </c>
      <c r="X36" s="59" t="s">
        <v>16</v>
      </c>
      <c r="Y36" s="59"/>
      <c r="Z36" s="59" t="s">
        <v>16</v>
      </c>
      <c r="AA36" s="59"/>
      <c r="AB36" s="147" t="s">
        <v>16</v>
      </c>
      <c r="AC36" s="59"/>
      <c r="AD36" s="59" t="s">
        <v>16</v>
      </c>
      <c r="AE36" s="59"/>
      <c r="AF36" s="147" t="s">
        <v>16</v>
      </c>
      <c r="AG36" s="59" t="s">
        <v>16</v>
      </c>
      <c r="AH36" s="59" t="s">
        <v>16</v>
      </c>
      <c r="AI36" s="147"/>
      <c r="AJ36" s="59" t="s">
        <v>16</v>
      </c>
      <c r="AK36" s="59" t="s">
        <v>223</v>
      </c>
      <c r="AL36" s="59" t="s">
        <v>16</v>
      </c>
      <c r="AM36" s="59" t="s">
        <v>16</v>
      </c>
      <c r="AN36" s="147" t="s">
        <v>16</v>
      </c>
      <c r="AO36" s="59"/>
      <c r="AP36" s="59" t="s">
        <v>16</v>
      </c>
      <c r="AQ36" s="59" t="s">
        <v>16</v>
      </c>
      <c r="AR36" s="59" t="s">
        <v>223</v>
      </c>
      <c r="AS36" s="59" t="s">
        <v>223</v>
      </c>
      <c r="AT36" s="59" t="s">
        <v>223</v>
      </c>
      <c r="AU36" s="59"/>
      <c r="AV36" s="147" t="s">
        <v>16</v>
      </c>
      <c r="AW36" s="147"/>
      <c r="AX36" s="147" t="s">
        <v>16</v>
      </c>
      <c r="AY36" s="59"/>
      <c r="AZ36" s="59" t="s">
        <v>16</v>
      </c>
      <c r="BA36" s="59"/>
      <c r="BB36" s="59"/>
      <c r="BC36" s="59" t="s">
        <v>16</v>
      </c>
      <c r="BD36" s="59"/>
      <c r="BE36" s="59" t="s">
        <v>16</v>
      </c>
      <c r="BF36" s="147" t="s">
        <v>16</v>
      </c>
      <c r="BG36" s="59" t="s">
        <v>16</v>
      </c>
      <c r="BH36" s="59" t="s">
        <v>16</v>
      </c>
      <c r="BI36" s="59" t="s">
        <v>16</v>
      </c>
      <c r="BJ36" s="59"/>
      <c r="BK36" s="147"/>
      <c r="BL36" s="59" t="s">
        <v>16</v>
      </c>
      <c r="BM36" s="59" t="s">
        <v>16</v>
      </c>
      <c r="BN36" s="147"/>
      <c r="BO36" s="59" t="s">
        <v>16</v>
      </c>
      <c r="BP36" s="59"/>
      <c r="BQ36" s="59"/>
      <c r="BR36" s="59" t="s">
        <v>16</v>
      </c>
      <c r="BS36" s="59" t="s">
        <v>16</v>
      </c>
      <c r="BT36" s="59" t="s">
        <v>16</v>
      </c>
      <c r="BU36" s="59"/>
      <c r="BV36" s="59" t="s">
        <v>223</v>
      </c>
      <c r="BW36" s="565"/>
      <c r="BX36" s="59"/>
      <c r="BY36" s="59" t="s">
        <v>16</v>
      </c>
      <c r="BZ36" s="59" t="s">
        <v>16</v>
      </c>
      <c r="CA36" s="59" t="s">
        <v>16</v>
      </c>
      <c r="CB36" s="59"/>
      <c r="CC36" s="59" t="s">
        <v>16</v>
      </c>
      <c r="CD36" s="59" t="s">
        <v>16</v>
      </c>
      <c r="CE36" s="59"/>
      <c r="CF36" s="59"/>
      <c r="CG36" s="59"/>
      <c r="CH36" s="59"/>
      <c r="CI36" s="59"/>
      <c r="CJ36" s="59"/>
      <c r="CK36" s="59"/>
      <c r="CL36" s="59"/>
      <c r="CM36" s="59"/>
      <c r="CN36" s="565"/>
      <c r="CO36" s="59"/>
      <c r="CP36" s="147"/>
      <c r="CQ36" s="147"/>
      <c r="CR36" s="59"/>
      <c r="CS36" s="59"/>
      <c r="CT36" s="59"/>
      <c r="CU36" s="59"/>
      <c r="CV36" s="59"/>
      <c r="CW36" s="59"/>
      <c r="CX36" s="59"/>
      <c r="CY36" s="147"/>
      <c r="CZ36" s="147"/>
      <c r="DA36" s="59"/>
      <c r="DB36" s="59"/>
      <c r="DC36" s="59"/>
      <c r="DD36" s="59"/>
      <c r="DE36" s="147"/>
      <c r="DF36" s="147"/>
      <c r="DG36" s="147"/>
      <c r="DH36" s="147"/>
      <c r="DI36" s="147"/>
      <c r="DJ36" s="59"/>
      <c r="DK36" s="59"/>
      <c r="DL36" s="59"/>
      <c r="DM36" s="59"/>
      <c r="DN36" s="147"/>
      <c r="DO36" s="59"/>
      <c r="DP36" s="59"/>
      <c r="DQ36" s="59"/>
      <c r="DR36" s="59"/>
      <c r="DS36" s="59"/>
      <c r="DT36" s="59"/>
      <c r="DU36" s="59"/>
      <c r="DV36" s="149"/>
      <c r="DX36" s="158" t="str">
        <f t="shared" si="63"/>
        <v>DÉSIER Pascal</v>
      </c>
      <c r="DY36" s="26" t="str">
        <f t="shared" si="64"/>
        <v>T</v>
      </c>
      <c r="DZ36" s="23">
        <f t="shared" si="65"/>
        <v>0.79166666666666663</v>
      </c>
      <c r="EA36" s="23">
        <f t="shared" si="66"/>
        <v>0.5</v>
      </c>
      <c r="EB36" s="23">
        <f t="shared" si="67"/>
        <v>0.1</v>
      </c>
    </row>
    <row r="37" spans="1:132" ht="14.4" customHeight="1">
      <c r="A37" s="11">
        <v>21</v>
      </c>
      <c r="B37" s="158" t="str">
        <f>Choristes!B22</f>
        <v>DESPLATS Catherine</v>
      </c>
      <c r="C37" s="26" t="str">
        <f>Choristes!C22</f>
        <v>A</v>
      </c>
      <c r="D37" s="26" t="str">
        <f>Choristes!G22</f>
        <v>FR</v>
      </c>
      <c r="E37" s="26">
        <f t="shared" si="54"/>
        <v>11</v>
      </c>
      <c r="F37" s="26">
        <f t="shared" si="55"/>
        <v>45</v>
      </c>
      <c r="G37" s="15">
        <f t="shared" si="56"/>
        <v>0</v>
      </c>
      <c r="H37" s="15">
        <f t="shared" si="57"/>
        <v>36</v>
      </c>
      <c r="I37" s="15">
        <f t="shared" si="58"/>
        <v>6</v>
      </c>
      <c r="J37" s="15">
        <f t="shared" si="59"/>
        <v>0</v>
      </c>
      <c r="K37" s="23">
        <f t="shared" si="60"/>
        <v>0.8</v>
      </c>
      <c r="L37" s="23">
        <f t="shared" si="61"/>
        <v>0.66666666666666663</v>
      </c>
      <c r="M37" s="23">
        <f t="shared" si="62"/>
        <v>0</v>
      </c>
      <c r="N37" s="23"/>
      <c r="O37" s="60"/>
      <c r="P37" s="59" t="s">
        <v>223</v>
      </c>
      <c r="Q37" s="59" t="s">
        <v>223</v>
      </c>
      <c r="R37" s="59" t="s">
        <v>5</v>
      </c>
      <c r="S37" s="59"/>
      <c r="T37" s="59" t="s">
        <v>5</v>
      </c>
      <c r="U37" s="59"/>
      <c r="V37" s="147" t="s">
        <v>5</v>
      </c>
      <c r="W37" s="59" t="s">
        <v>5</v>
      </c>
      <c r="X37" s="59" t="s">
        <v>5</v>
      </c>
      <c r="Y37" s="59" t="s">
        <v>5</v>
      </c>
      <c r="Z37" s="59"/>
      <c r="AA37" s="59" t="s">
        <v>5</v>
      </c>
      <c r="AB37" s="147"/>
      <c r="AC37" s="59" t="s">
        <v>5</v>
      </c>
      <c r="AD37" s="59"/>
      <c r="AE37" s="59"/>
      <c r="AF37" s="147" t="s">
        <v>5</v>
      </c>
      <c r="AG37" s="59" t="s">
        <v>5</v>
      </c>
      <c r="AH37" s="59"/>
      <c r="AI37" s="147" t="s">
        <v>5</v>
      </c>
      <c r="AJ37" s="59"/>
      <c r="AK37" s="59"/>
      <c r="AL37" s="59" t="s">
        <v>5</v>
      </c>
      <c r="AM37" s="59" t="s">
        <v>5</v>
      </c>
      <c r="AN37" s="147" t="s">
        <v>5</v>
      </c>
      <c r="AO37" s="59" t="s">
        <v>5</v>
      </c>
      <c r="AP37" s="59"/>
      <c r="AQ37" s="59" t="s">
        <v>5</v>
      </c>
      <c r="AR37" s="59" t="s">
        <v>5</v>
      </c>
      <c r="AS37" s="59" t="s">
        <v>5</v>
      </c>
      <c r="AT37" s="59" t="s">
        <v>5</v>
      </c>
      <c r="AU37" s="59" t="s">
        <v>5</v>
      </c>
      <c r="AV37" s="147"/>
      <c r="AW37" s="147"/>
      <c r="AX37" s="147" t="s">
        <v>5</v>
      </c>
      <c r="AY37" s="59"/>
      <c r="AZ37" s="59" t="s">
        <v>5</v>
      </c>
      <c r="BA37" s="59"/>
      <c r="BB37" s="59" t="s">
        <v>5</v>
      </c>
      <c r="BC37" s="59"/>
      <c r="BD37" s="59" t="s">
        <v>223</v>
      </c>
      <c r="BE37" s="59"/>
      <c r="BF37" s="147" t="s">
        <v>5</v>
      </c>
      <c r="BG37" s="59" t="s">
        <v>5</v>
      </c>
      <c r="BH37" s="59" t="s">
        <v>223</v>
      </c>
      <c r="BI37" s="59" t="s">
        <v>223</v>
      </c>
      <c r="BJ37" s="59"/>
      <c r="BK37" s="147" t="s">
        <v>5</v>
      </c>
      <c r="BL37" s="59"/>
      <c r="BM37" s="59" t="s">
        <v>5</v>
      </c>
      <c r="BN37" s="147" t="s">
        <v>5</v>
      </c>
      <c r="BO37" s="59"/>
      <c r="BP37" s="59"/>
      <c r="BQ37" s="59"/>
      <c r="BR37" s="59" t="s">
        <v>5</v>
      </c>
      <c r="BS37" s="59" t="s">
        <v>5</v>
      </c>
      <c r="BT37" s="59" t="s">
        <v>5</v>
      </c>
      <c r="BU37" s="59" t="s">
        <v>5</v>
      </c>
      <c r="BV37" s="59"/>
      <c r="BW37" s="565"/>
      <c r="BX37" s="59"/>
      <c r="BY37" s="59" t="s">
        <v>5</v>
      </c>
      <c r="BZ37" s="59" t="s">
        <v>5</v>
      </c>
      <c r="CA37" s="59" t="s">
        <v>5</v>
      </c>
      <c r="CB37" s="59" t="s">
        <v>5</v>
      </c>
      <c r="CC37" s="59"/>
      <c r="CD37" s="59" t="s">
        <v>223</v>
      </c>
      <c r="CE37" s="59" t="s">
        <v>321</v>
      </c>
      <c r="CF37" s="59" t="s">
        <v>321</v>
      </c>
      <c r="CG37" s="59" t="s">
        <v>321</v>
      </c>
      <c r="CH37" s="59"/>
      <c r="CI37" s="59"/>
      <c r="CJ37" s="59"/>
      <c r="CK37" s="59"/>
      <c r="CL37" s="59"/>
      <c r="CM37" s="59"/>
      <c r="CN37" s="565"/>
      <c r="CO37" s="59"/>
      <c r="CP37" s="147"/>
      <c r="CQ37" s="147"/>
      <c r="CR37" s="59"/>
      <c r="CS37" s="59"/>
      <c r="CT37" s="59"/>
      <c r="CU37" s="59"/>
      <c r="CV37" s="59"/>
      <c r="CW37" s="59"/>
      <c r="CX37" s="59"/>
      <c r="CY37" s="147"/>
      <c r="CZ37" s="147"/>
      <c r="DA37" s="59"/>
      <c r="DB37" s="59"/>
      <c r="DC37" s="59"/>
      <c r="DD37" s="59"/>
      <c r="DE37" s="147"/>
      <c r="DF37" s="147"/>
      <c r="DG37" s="147"/>
      <c r="DH37" s="147"/>
      <c r="DI37" s="147"/>
      <c r="DJ37" s="59"/>
      <c r="DK37" s="59"/>
      <c r="DL37" s="59"/>
      <c r="DM37" s="59"/>
      <c r="DN37" s="147"/>
      <c r="DO37" s="59"/>
      <c r="DP37" s="59"/>
      <c r="DQ37" s="59"/>
      <c r="DR37" s="59"/>
      <c r="DS37" s="59"/>
      <c r="DT37" s="59"/>
      <c r="DU37" s="59"/>
      <c r="DV37" s="149"/>
      <c r="DX37" s="158" t="str">
        <f t="shared" si="63"/>
        <v>DESPLATS Catherine</v>
      </c>
      <c r="DY37" s="26" t="str">
        <f t="shared" si="64"/>
        <v>A</v>
      </c>
      <c r="DZ37" s="23">
        <f t="shared" si="65"/>
        <v>0.8</v>
      </c>
      <c r="EA37" s="23">
        <f t="shared" si="66"/>
        <v>0.66666666666666663</v>
      </c>
      <c r="EB37" s="23">
        <f t="shared" si="67"/>
        <v>0</v>
      </c>
    </row>
    <row r="38" spans="1:132" ht="14.4" customHeight="1">
      <c r="A38" s="11">
        <v>22</v>
      </c>
      <c r="B38" s="158" t="str">
        <f>Choristes!B23</f>
        <v>DUFFAUD Sarah</v>
      </c>
      <c r="C38" s="26" t="str">
        <f>Choristes!C23</f>
        <v>A</v>
      </c>
      <c r="D38" s="26" t="str">
        <f>Choristes!G23</f>
        <v>FS</v>
      </c>
      <c r="E38" s="26">
        <f t="shared" si="54"/>
        <v>9</v>
      </c>
      <c r="F38" s="26">
        <f t="shared" si="55"/>
        <v>45</v>
      </c>
      <c r="G38" s="15">
        <f t="shared" si="56"/>
        <v>0</v>
      </c>
      <c r="H38" s="15">
        <f t="shared" si="57"/>
        <v>30</v>
      </c>
      <c r="I38" s="15">
        <f t="shared" si="58"/>
        <v>4</v>
      </c>
      <c r="J38" s="15">
        <f t="shared" si="59"/>
        <v>7</v>
      </c>
      <c r="K38" s="23">
        <f t="shared" si="60"/>
        <v>0.66666666666666663</v>
      </c>
      <c r="L38" s="23">
        <f t="shared" si="61"/>
        <v>0.26666666666666666</v>
      </c>
      <c r="M38" s="23">
        <f t="shared" si="62"/>
        <v>0.46666666666666667</v>
      </c>
      <c r="N38" s="23"/>
      <c r="O38" s="60"/>
      <c r="P38" s="59" t="s">
        <v>5</v>
      </c>
      <c r="Q38" s="59" t="s">
        <v>5</v>
      </c>
      <c r="R38" s="59"/>
      <c r="S38" s="59" t="s">
        <v>5</v>
      </c>
      <c r="T38" s="59"/>
      <c r="U38" s="59" t="s">
        <v>314</v>
      </c>
      <c r="V38" s="147" t="s">
        <v>314</v>
      </c>
      <c r="W38" s="59" t="s">
        <v>314</v>
      </c>
      <c r="X38" s="59" t="s">
        <v>314</v>
      </c>
      <c r="Y38" s="59"/>
      <c r="Z38" s="59" t="s">
        <v>5</v>
      </c>
      <c r="AA38" s="59"/>
      <c r="AB38" s="147" t="s">
        <v>5</v>
      </c>
      <c r="AC38" s="59"/>
      <c r="AD38" s="59" t="s">
        <v>5</v>
      </c>
      <c r="AE38" s="59"/>
      <c r="AF38" s="147" t="s">
        <v>5</v>
      </c>
      <c r="AG38" s="59" t="s">
        <v>5</v>
      </c>
      <c r="AH38" s="59"/>
      <c r="AI38" s="147"/>
      <c r="AJ38" s="59" t="s">
        <v>5</v>
      </c>
      <c r="AK38" s="59"/>
      <c r="AL38" s="59" t="s">
        <v>314</v>
      </c>
      <c r="AM38" s="59" t="s">
        <v>314</v>
      </c>
      <c r="AN38" s="147" t="s">
        <v>5</v>
      </c>
      <c r="AO38" s="59"/>
      <c r="AP38" s="59" t="s">
        <v>5</v>
      </c>
      <c r="AQ38" s="59" t="s">
        <v>5</v>
      </c>
      <c r="AR38" s="59" t="s">
        <v>5</v>
      </c>
      <c r="AS38" s="59" t="s">
        <v>5</v>
      </c>
      <c r="AT38" s="59" t="s">
        <v>5</v>
      </c>
      <c r="AU38" s="59"/>
      <c r="AV38" s="147" t="s">
        <v>5</v>
      </c>
      <c r="AW38" s="147"/>
      <c r="AX38" s="147" t="s">
        <v>223</v>
      </c>
      <c r="AY38" s="59"/>
      <c r="AZ38" s="59" t="s">
        <v>5</v>
      </c>
      <c r="BA38" s="59"/>
      <c r="BB38" s="59"/>
      <c r="BC38" s="59" t="s">
        <v>223</v>
      </c>
      <c r="BD38" s="59"/>
      <c r="BE38" s="59" t="s">
        <v>5</v>
      </c>
      <c r="BF38" s="147" t="s">
        <v>5</v>
      </c>
      <c r="BG38" s="59" t="s">
        <v>5</v>
      </c>
      <c r="BH38" s="59" t="s">
        <v>5</v>
      </c>
      <c r="BI38" s="59" t="s">
        <v>5</v>
      </c>
      <c r="BJ38" s="59"/>
      <c r="BK38" s="147"/>
      <c r="BL38" s="59" t="s">
        <v>5</v>
      </c>
      <c r="BM38" s="59" t="s">
        <v>5</v>
      </c>
      <c r="BN38" s="147"/>
      <c r="BO38" s="59" t="s">
        <v>5</v>
      </c>
      <c r="BP38" s="59"/>
      <c r="BQ38" s="59"/>
      <c r="BR38" s="59" t="s">
        <v>5</v>
      </c>
      <c r="BS38" s="59" t="s">
        <v>5</v>
      </c>
      <c r="BT38" s="59" t="s">
        <v>314</v>
      </c>
      <c r="BU38" s="59"/>
      <c r="BV38" s="59" t="s">
        <v>5</v>
      </c>
      <c r="BW38" s="565"/>
      <c r="BX38" s="59"/>
      <c r="BY38" s="59" t="s">
        <v>321</v>
      </c>
      <c r="BZ38" s="59" t="s">
        <v>223</v>
      </c>
      <c r="CA38" s="59" t="s">
        <v>223</v>
      </c>
      <c r="CB38" s="59"/>
      <c r="CC38" s="59" t="s">
        <v>5</v>
      </c>
      <c r="CD38" s="59" t="s">
        <v>5</v>
      </c>
      <c r="CE38" s="59" t="s">
        <v>321</v>
      </c>
      <c r="CF38" s="59" t="s">
        <v>321</v>
      </c>
      <c r="CG38" s="59" t="s">
        <v>321</v>
      </c>
      <c r="CH38" s="59"/>
      <c r="CI38" s="59"/>
      <c r="CJ38" s="59" t="s">
        <v>321</v>
      </c>
      <c r="CK38" s="59" t="s">
        <v>321</v>
      </c>
      <c r="CL38" s="59" t="s">
        <v>321</v>
      </c>
      <c r="CM38" s="59" t="s">
        <v>321</v>
      </c>
      <c r="CN38" s="565"/>
      <c r="CO38" s="59" t="s">
        <v>321</v>
      </c>
      <c r="CP38" s="147" t="s">
        <v>321</v>
      </c>
      <c r="CQ38" s="147"/>
      <c r="CR38" s="59"/>
      <c r="CS38" s="59"/>
      <c r="CT38" s="59"/>
      <c r="CU38" s="59"/>
      <c r="CV38" s="59"/>
      <c r="CW38" s="59"/>
      <c r="CX38" s="59"/>
      <c r="CY38" s="147"/>
      <c r="CZ38" s="147"/>
      <c r="DA38" s="59"/>
      <c r="DB38" s="59"/>
      <c r="DC38" s="59"/>
      <c r="DD38" s="59"/>
      <c r="DE38" s="147"/>
      <c r="DF38" s="147"/>
      <c r="DG38" s="147"/>
      <c r="DH38" s="147"/>
      <c r="DI38" s="147"/>
      <c r="DJ38" s="59"/>
      <c r="DK38" s="59"/>
      <c r="DL38" s="59"/>
      <c r="DM38" s="59"/>
      <c r="DN38" s="147"/>
      <c r="DO38" s="59"/>
      <c r="DP38" s="59"/>
      <c r="DQ38" s="59"/>
      <c r="DR38" s="59"/>
      <c r="DS38" s="59"/>
      <c r="DT38" s="59"/>
      <c r="DU38" s="59"/>
      <c r="DV38" s="149"/>
      <c r="DX38" s="158" t="str">
        <f t="shared" si="63"/>
        <v>DUFFAUD Sarah</v>
      </c>
      <c r="DY38" s="26" t="str">
        <f t="shared" si="64"/>
        <v>A</v>
      </c>
      <c r="DZ38" s="23">
        <f t="shared" si="65"/>
        <v>0.66666666666666663</v>
      </c>
      <c r="EA38" s="23">
        <f t="shared" si="66"/>
        <v>0.26666666666666666</v>
      </c>
      <c r="EB38" s="23">
        <f t="shared" si="67"/>
        <v>0.46666666666666667</v>
      </c>
    </row>
    <row r="39" spans="1:132" ht="14.4" customHeight="1">
      <c r="A39" s="11"/>
      <c r="B39" s="158"/>
      <c r="C39" s="26"/>
      <c r="D39" s="26"/>
      <c r="E39" s="26"/>
      <c r="F39" s="26"/>
      <c r="G39" s="15"/>
      <c r="H39" s="15"/>
      <c r="I39" s="15"/>
      <c r="J39" s="15"/>
      <c r="K39" s="23"/>
      <c r="L39" s="23"/>
      <c r="M39" s="23"/>
      <c r="N39" s="23"/>
      <c r="O39" s="60"/>
      <c r="P39" s="59"/>
      <c r="Q39" s="59"/>
      <c r="R39" s="59"/>
      <c r="S39" s="59"/>
      <c r="T39" s="59"/>
      <c r="U39" s="59"/>
      <c r="V39" s="147"/>
      <c r="W39" s="59"/>
      <c r="X39" s="59"/>
      <c r="Y39" s="59"/>
      <c r="Z39" s="59"/>
      <c r="AA39" s="59"/>
      <c r="AB39" s="147"/>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65"/>
      <c r="BX39" s="59"/>
      <c r="BY39" s="59"/>
      <c r="BZ39" s="59"/>
      <c r="CA39" s="59"/>
      <c r="CB39" s="59"/>
      <c r="CC39" s="59"/>
      <c r="CD39" s="59"/>
      <c r="CE39" s="59"/>
      <c r="CF39" s="59"/>
      <c r="CG39" s="59"/>
      <c r="CH39" s="59"/>
      <c r="CI39" s="59"/>
      <c r="CJ39" s="59"/>
      <c r="CK39" s="59"/>
      <c r="CL39" s="59"/>
      <c r="CM39" s="59"/>
      <c r="CN39" s="565"/>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X39" s="158"/>
      <c r="DY39" s="26"/>
      <c r="DZ39" s="23"/>
      <c r="EA39" s="23"/>
      <c r="EB39" s="23"/>
    </row>
    <row r="40" spans="1:132" ht="14.4" customHeight="1">
      <c r="A40" s="11">
        <v>24</v>
      </c>
      <c r="B40" s="158" t="str">
        <f>Choristes!B25</f>
        <v>FALTOT Véronique</v>
      </c>
      <c r="C40" s="26" t="str">
        <f>Choristes!C25</f>
        <v>S</v>
      </c>
      <c r="D40" s="26" t="str">
        <f>Choristes!G25</f>
        <v>FR</v>
      </c>
      <c r="E40" s="26">
        <f t="shared" si="54"/>
        <v>11</v>
      </c>
      <c r="F40" s="26">
        <f t="shared" si="55"/>
        <v>45</v>
      </c>
      <c r="G40" s="15">
        <f t="shared" si="56"/>
        <v>0</v>
      </c>
      <c r="H40" s="15">
        <f t="shared" ref="H40:H55" si="68">COUNTIF($P40:$DV40,"S")+COUNTIF($P40:$DV40,"A")+COUNTIF($P40:$DV40,"T")+COUNTIF($P40:$DV40,"B")</f>
        <v>40</v>
      </c>
      <c r="I40" s="15">
        <f t="shared" ref="I40:I55" si="69">COUNTIF($P40:$DV40,"E")</f>
        <v>2</v>
      </c>
      <c r="J40" s="15">
        <f t="shared" ref="J40:J55" si="70">COUNTIF($P40:$DV40,"X")</f>
        <v>0</v>
      </c>
      <c r="K40" s="23">
        <f t="shared" si="60"/>
        <v>0.88888888888888884</v>
      </c>
      <c r="L40" s="23">
        <f t="shared" si="61"/>
        <v>0.4</v>
      </c>
      <c r="M40" s="23">
        <f t="shared" si="62"/>
        <v>0</v>
      </c>
      <c r="N40" s="23"/>
      <c r="O40" s="60"/>
      <c r="P40" s="59" t="s">
        <v>88</v>
      </c>
      <c r="Q40" s="59" t="s">
        <v>88</v>
      </c>
      <c r="R40" s="59" t="s">
        <v>88</v>
      </c>
      <c r="S40" s="59"/>
      <c r="T40" s="59" t="s">
        <v>88</v>
      </c>
      <c r="U40" s="59"/>
      <c r="V40" s="147" t="s">
        <v>88</v>
      </c>
      <c r="W40" s="59" t="s">
        <v>88</v>
      </c>
      <c r="X40" s="59" t="s">
        <v>88</v>
      </c>
      <c r="Y40" s="59" t="s">
        <v>88</v>
      </c>
      <c r="Z40" s="59"/>
      <c r="AA40" s="59" t="s">
        <v>88</v>
      </c>
      <c r="AB40" s="147"/>
      <c r="AC40" s="147" t="s">
        <v>88</v>
      </c>
      <c r="AD40" s="59"/>
      <c r="AE40" s="59"/>
      <c r="AF40" s="147" t="s">
        <v>88</v>
      </c>
      <c r="AG40" s="59" t="s">
        <v>88</v>
      </c>
      <c r="AH40" s="59"/>
      <c r="AI40" s="147" t="s">
        <v>88</v>
      </c>
      <c r="AJ40" s="59"/>
      <c r="AK40" s="59"/>
      <c r="AL40" s="59" t="s">
        <v>88</v>
      </c>
      <c r="AM40" s="59" t="s">
        <v>88</v>
      </c>
      <c r="AN40" s="147" t="s">
        <v>88</v>
      </c>
      <c r="AO40" s="59" t="s">
        <v>88</v>
      </c>
      <c r="AP40" s="59"/>
      <c r="AQ40" s="59" t="s">
        <v>223</v>
      </c>
      <c r="AR40" s="59" t="s">
        <v>88</v>
      </c>
      <c r="AS40" s="59" t="s">
        <v>88</v>
      </c>
      <c r="AT40" s="59" t="s">
        <v>88</v>
      </c>
      <c r="AU40" s="59" t="s">
        <v>88</v>
      </c>
      <c r="AV40" s="147"/>
      <c r="AW40" s="147"/>
      <c r="AX40" s="147" t="s">
        <v>88</v>
      </c>
      <c r="AY40" s="59"/>
      <c r="AZ40" s="59" t="s">
        <v>88</v>
      </c>
      <c r="BA40" s="59"/>
      <c r="BB40" s="59" t="s">
        <v>88</v>
      </c>
      <c r="BC40" s="59"/>
      <c r="BD40" s="59" t="s">
        <v>88</v>
      </c>
      <c r="BE40" s="59"/>
      <c r="BF40" s="147" t="s">
        <v>88</v>
      </c>
      <c r="BG40" s="59" t="s">
        <v>88</v>
      </c>
      <c r="BH40" s="59" t="s">
        <v>88</v>
      </c>
      <c r="BI40" s="59" t="s">
        <v>88</v>
      </c>
      <c r="BJ40" s="59"/>
      <c r="BK40" s="147" t="s">
        <v>88</v>
      </c>
      <c r="BL40" s="59"/>
      <c r="BM40" s="59" t="s">
        <v>88</v>
      </c>
      <c r="BN40" s="147" t="s">
        <v>88</v>
      </c>
      <c r="BO40" s="59"/>
      <c r="BP40" s="59"/>
      <c r="BQ40" s="59"/>
      <c r="BR40" s="59" t="s">
        <v>88</v>
      </c>
      <c r="BS40" s="59" t="s">
        <v>88</v>
      </c>
      <c r="BT40" s="59" t="s">
        <v>88</v>
      </c>
      <c r="BU40" s="59" t="s">
        <v>88</v>
      </c>
      <c r="BV40" s="59"/>
      <c r="BW40" s="565"/>
      <c r="BX40" s="59"/>
      <c r="BY40" s="59" t="s">
        <v>88</v>
      </c>
      <c r="BZ40" s="59" t="s">
        <v>88</v>
      </c>
      <c r="CA40" s="59" t="s">
        <v>88</v>
      </c>
      <c r="CB40" s="59" t="s">
        <v>88</v>
      </c>
      <c r="CC40" s="59"/>
      <c r="CD40" s="59" t="s">
        <v>223</v>
      </c>
      <c r="CE40" s="59"/>
      <c r="CF40" s="59"/>
      <c r="CG40" s="59"/>
      <c r="CH40" s="59"/>
      <c r="CI40" s="59"/>
      <c r="CJ40" s="59"/>
      <c r="CK40" s="59"/>
      <c r="CL40" s="59"/>
      <c r="CM40" s="59"/>
      <c r="CN40" s="565"/>
      <c r="CO40" s="59"/>
      <c r="CP40" s="147"/>
      <c r="CQ40" s="147"/>
      <c r="CR40" s="59"/>
      <c r="CS40" s="59"/>
      <c r="CT40" s="59"/>
      <c r="CU40" s="59"/>
      <c r="CV40" s="59"/>
      <c r="CW40" s="59"/>
      <c r="CX40" s="59"/>
      <c r="CY40" s="147"/>
      <c r="CZ40" s="147"/>
      <c r="DA40" s="59"/>
      <c r="DB40" s="59"/>
      <c r="DC40" s="59"/>
      <c r="DD40" s="59"/>
      <c r="DE40" s="147"/>
      <c r="DF40" s="147"/>
      <c r="DG40" s="147"/>
      <c r="DH40" s="147"/>
      <c r="DI40" s="147"/>
      <c r="DJ40" s="59"/>
      <c r="DK40" s="59"/>
      <c r="DL40" s="59"/>
      <c r="DM40" s="59"/>
      <c r="DN40" s="147"/>
      <c r="DO40" s="59"/>
      <c r="DP40" s="59"/>
      <c r="DQ40" s="59"/>
      <c r="DR40" s="59"/>
      <c r="DS40" s="59"/>
      <c r="DT40" s="59"/>
      <c r="DU40" s="59"/>
      <c r="DV40" s="149"/>
      <c r="DX40" s="158" t="str">
        <f t="shared" si="63"/>
        <v>FALTOT Véronique</v>
      </c>
      <c r="DY40" s="26" t="str">
        <f t="shared" si="64"/>
        <v>S</v>
      </c>
      <c r="DZ40" s="23">
        <f t="shared" si="65"/>
        <v>0.88888888888888884</v>
      </c>
      <c r="EA40" s="23">
        <f t="shared" si="66"/>
        <v>0.4</v>
      </c>
      <c r="EB40" s="23">
        <f t="shared" si="67"/>
        <v>0</v>
      </c>
    </row>
    <row r="41" spans="1:132" ht="14.4" customHeight="1">
      <c r="A41" s="17">
        <v>25</v>
      </c>
      <c r="B41" s="158" t="str">
        <f>Choristes!B26</f>
        <v>FERRAZ Hélène</v>
      </c>
      <c r="C41" s="26" t="str">
        <f>Choristes!C26</f>
        <v>A</v>
      </c>
      <c r="D41" s="26" t="str">
        <f>Choristes!G26</f>
        <v>FS</v>
      </c>
      <c r="E41" s="26">
        <f t="shared" si="54"/>
        <v>9</v>
      </c>
      <c r="F41" s="26">
        <f t="shared" si="55"/>
        <v>45</v>
      </c>
      <c r="G41" s="15">
        <f t="shared" si="56"/>
        <v>0</v>
      </c>
      <c r="H41" s="15">
        <f t="shared" si="68"/>
        <v>41</v>
      </c>
      <c r="I41" s="15">
        <f t="shared" si="69"/>
        <v>0</v>
      </c>
      <c r="J41" s="15">
        <f t="shared" si="70"/>
        <v>1</v>
      </c>
      <c r="K41" s="23">
        <f t="shared" si="60"/>
        <v>0.91111111111111109</v>
      </c>
      <c r="L41" s="23">
        <f t="shared" si="61"/>
        <v>0</v>
      </c>
      <c r="M41" s="23">
        <f t="shared" si="62"/>
        <v>0.25</v>
      </c>
      <c r="N41" s="23"/>
      <c r="O41" s="61"/>
      <c r="P41" s="59" t="s">
        <v>5</v>
      </c>
      <c r="Q41" s="59" t="s">
        <v>5</v>
      </c>
      <c r="R41" s="59"/>
      <c r="S41" s="59" t="s">
        <v>5</v>
      </c>
      <c r="T41" s="59"/>
      <c r="U41" s="59" t="s">
        <v>5</v>
      </c>
      <c r="V41" s="147" t="s">
        <v>5</v>
      </c>
      <c r="W41" s="59" t="s">
        <v>5</v>
      </c>
      <c r="X41" s="59" t="s">
        <v>5</v>
      </c>
      <c r="Y41" s="59"/>
      <c r="Z41" s="59" t="s">
        <v>5</v>
      </c>
      <c r="AA41" s="59"/>
      <c r="AB41" s="147" t="s">
        <v>5</v>
      </c>
      <c r="AC41" s="59"/>
      <c r="AD41" s="59" t="s">
        <v>5</v>
      </c>
      <c r="AE41" s="59"/>
      <c r="AF41" s="147" t="s">
        <v>5</v>
      </c>
      <c r="AG41" s="59" t="s">
        <v>5</v>
      </c>
      <c r="AH41" s="59"/>
      <c r="AI41" s="147"/>
      <c r="AJ41" s="59" t="s">
        <v>5</v>
      </c>
      <c r="AK41" s="59"/>
      <c r="AL41" s="59" t="s">
        <v>5</v>
      </c>
      <c r="AM41" s="59" t="s">
        <v>5</v>
      </c>
      <c r="AN41" s="147" t="s">
        <v>5</v>
      </c>
      <c r="AO41" s="59"/>
      <c r="AP41" s="59" t="s">
        <v>5</v>
      </c>
      <c r="AQ41" s="59" t="s">
        <v>5</v>
      </c>
      <c r="AR41" s="59" t="s">
        <v>5</v>
      </c>
      <c r="AS41" s="59" t="s">
        <v>5</v>
      </c>
      <c r="AT41" s="59" t="s">
        <v>5</v>
      </c>
      <c r="AU41" s="59"/>
      <c r="AV41" s="147" t="s">
        <v>5</v>
      </c>
      <c r="AW41" s="147"/>
      <c r="AX41" s="147" t="s">
        <v>5</v>
      </c>
      <c r="AY41" s="59"/>
      <c r="AZ41" s="59" t="s">
        <v>5</v>
      </c>
      <c r="BA41" s="59"/>
      <c r="BB41" s="59"/>
      <c r="BC41" s="59" t="s">
        <v>5</v>
      </c>
      <c r="BD41" s="59"/>
      <c r="BE41" s="59" t="s">
        <v>5</v>
      </c>
      <c r="BF41" s="147" t="s">
        <v>5</v>
      </c>
      <c r="BG41" s="59" t="s">
        <v>314</v>
      </c>
      <c r="BH41" s="59" t="s">
        <v>5</v>
      </c>
      <c r="BI41" s="59" t="s">
        <v>5</v>
      </c>
      <c r="BJ41" s="59"/>
      <c r="BK41" s="147"/>
      <c r="BL41" s="59" t="s">
        <v>5</v>
      </c>
      <c r="BM41" s="59" t="s">
        <v>5</v>
      </c>
      <c r="BN41" s="147"/>
      <c r="BO41" s="59" t="s">
        <v>5</v>
      </c>
      <c r="BP41" s="59"/>
      <c r="BQ41" s="59"/>
      <c r="BR41" s="59" t="s">
        <v>5</v>
      </c>
      <c r="BS41" s="59" t="s">
        <v>5</v>
      </c>
      <c r="BT41" s="59" t="s">
        <v>5</v>
      </c>
      <c r="BU41" s="59"/>
      <c r="BV41" s="59" t="s">
        <v>5</v>
      </c>
      <c r="BW41" s="565"/>
      <c r="BX41" s="59"/>
      <c r="BY41" s="59" t="s">
        <v>5</v>
      </c>
      <c r="BZ41" s="59" t="s">
        <v>5</v>
      </c>
      <c r="CA41" s="59" t="s">
        <v>5</v>
      </c>
      <c r="CB41" s="59"/>
      <c r="CC41" s="59" t="s">
        <v>5</v>
      </c>
      <c r="CD41" s="59" t="s">
        <v>5</v>
      </c>
      <c r="CE41" s="59"/>
      <c r="CF41" s="59"/>
      <c r="CG41" s="59"/>
      <c r="CH41" s="59"/>
      <c r="CI41" s="59"/>
      <c r="CJ41" s="59"/>
      <c r="CK41" s="59"/>
      <c r="CL41" s="59"/>
      <c r="CM41" s="59"/>
      <c r="CN41" s="565"/>
      <c r="CO41" s="59"/>
      <c r="CP41" s="147"/>
      <c r="CQ41" s="147"/>
      <c r="CR41" s="59"/>
      <c r="CS41" s="59"/>
      <c r="CT41" s="59"/>
      <c r="CU41" s="59"/>
      <c r="CV41" s="59"/>
      <c r="CW41" s="59"/>
      <c r="CX41" s="59"/>
      <c r="CY41" s="147"/>
      <c r="CZ41" s="147"/>
      <c r="DA41" s="59"/>
      <c r="DB41" s="59"/>
      <c r="DC41" s="59"/>
      <c r="DD41" s="59"/>
      <c r="DE41" s="147"/>
      <c r="DF41" s="147"/>
      <c r="DG41" s="147"/>
      <c r="DH41" s="147"/>
      <c r="DI41" s="147"/>
      <c r="DJ41" s="59"/>
      <c r="DK41" s="59"/>
      <c r="DL41" s="59"/>
      <c r="DM41" s="59"/>
      <c r="DN41" s="147"/>
      <c r="DO41" s="59"/>
      <c r="DP41" s="59"/>
      <c r="DQ41" s="59"/>
      <c r="DR41" s="59"/>
      <c r="DS41" s="59"/>
      <c r="DT41" s="59"/>
      <c r="DU41" s="59"/>
      <c r="DV41" s="149"/>
      <c r="DX41" s="158" t="str">
        <f t="shared" si="63"/>
        <v>FERRAZ Hélène</v>
      </c>
      <c r="DY41" s="26" t="str">
        <f t="shared" si="64"/>
        <v>A</v>
      </c>
      <c r="DZ41" s="23">
        <f t="shared" si="65"/>
        <v>0.91111111111111109</v>
      </c>
      <c r="EA41" s="23">
        <f t="shared" si="66"/>
        <v>0</v>
      </c>
      <c r="EB41" s="23">
        <f t="shared" si="67"/>
        <v>0.25</v>
      </c>
    </row>
    <row r="42" spans="1:132" ht="14.4" customHeight="1">
      <c r="A42" s="17">
        <v>26</v>
      </c>
      <c r="B42" s="158" t="str">
        <f>Choristes!B27</f>
        <v>FONGOND Danielle</v>
      </c>
      <c r="C42" s="26" t="str">
        <f>Choristes!C27</f>
        <v>A</v>
      </c>
      <c r="D42" s="26" t="str">
        <f>Choristes!G27</f>
        <v>FS</v>
      </c>
      <c r="E42" s="26">
        <f t="shared" si="54"/>
        <v>9</v>
      </c>
      <c r="F42" s="26">
        <f t="shared" si="55"/>
        <v>45</v>
      </c>
      <c r="G42" s="15">
        <f t="shared" si="56"/>
        <v>0</v>
      </c>
      <c r="H42" s="15">
        <f t="shared" si="68"/>
        <v>37</v>
      </c>
      <c r="I42" s="15">
        <f t="shared" si="69"/>
        <v>1</v>
      </c>
      <c r="J42" s="15">
        <f t="shared" si="70"/>
        <v>4</v>
      </c>
      <c r="K42" s="23">
        <f t="shared" si="60"/>
        <v>0.82222222222222219</v>
      </c>
      <c r="L42" s="23">
        <f t="shared" si="61"/>
        <v>0.125</v>
      </c>
      <c r="M42" s="23">
        <f t="shared" si="62"/>
        <v>0.5</v>
      </c>
      <c r="N42" s="23"/>
      <c r="O42" s="61"/>
      <c r="P42" s="148" t="s">
        <v>5</v>
      </c>
      <c r="Q42" s="148" t="s">
        <v>314</v>
      </c>
      <c r="R42" s="148"/>
      <c r="S42" s="148" t="s">
        <v>5</v>
      </c>
      <c r="T42" s="148"/>
      <c r="U42" s="148" t="s">
        <v>5</v>
      </c>
      <c r="V42" s="148" t="s">
        <v>5</v>
      </c>
      <c r="W42" s="148" t="s">
        <v>5</v>
      </c>
      <c r="X42" s="148" t="s">
        <v>5</v>
      </c>
      <c r="Y42" s="148"/>
      <c r="Z42" s="148" t="s">
        <v>5</v>
      </c>
      <c r="AA42" s="148"/>
      <c r="AB42" s="148" t="s">
        <v>5</v>
      </c>
      <c r="AC42" s="148"/>
      <c r="AD42" s="148" t="s">
        <v>5</v>
      </c>
      <c r="AE42" s="148"/>
      <c r="AF42" s="148" t="s">
        <v>314</v>
      </c>
      <c r="AG42" s="148" t="s">
        <v>314</v>
      </c>
      <c r="AH42" s="148"/>
      <c r="AI42" s="148"/>
      <c r="AJ42" s="148" t="s">
        <v>5</v>
      </c>
      <c r="AK42" s="148"/>
      <c r="AL42" s="148" t="s">
        <v>5</v>
      </c>
      <c r="AM42" s="148" t="s">
        <v>5</v>
      </c>
      <c r="AN42" s="148" t="s">
        <v>5</v>
      </c>
      <c r="AO42" s="148"/>
      <c r="AP42" s="148" t="s">
        <v>5</v>
      </c>
      <c r="AQ42" s="148" t="s">
        <v>223</v>
      </c>
      <c r="AR42" s="148" t="s">
        <v>5</v>
      </c>
      <c r="AS42" s="148" t="s">
        <v>5</v>
      </c>
      <c r="AT42" s="148" t="s">
        <v>5</v>
      </c>
      <c r="AU42" s="148"/>
      <c r="AV42" s="148" t="s">
        <v>5</v>
      </c>
      <c r="AW42" s="148"/>
      <c r="AX42" s="148" t="s">
        <v>5</v>
      </c>
      <c r="AY42" s="148"/>
      <c r="AZ42" s="148" t="s">
        <v>5</v>
      </c>
      <c r="BA42" s="148"/>
      <c r="BB42" s="148"/>
      <c r="BC42" s="148" t="s">
        <v>5</v>
      </c>
      <c r="BD42" s="148"/>
      <c r="BE42" s="148" t="s">
        <v>5</v>
      </c>
      <c r="BF42" s="148" t="s">
        <v>5</v>
      </c>
      <c r="BG42" s="148" t="s">
        <v>5</v>
      </c>
      <c r="BH42" s="148" t="s">
        <v>5</v>
      </c>
      <c r="BI42" s="148" t="s">
        <v>5</v>
      </c>
      <c r="BJ42" s="148"/>
      <c r="BK42" s="148"/>
      <c r="BL42" s="148" t="s">
        <v>5</v>
      </c>
      <c r="BM42" s="148" t="s">
        <v>5</v>
      </c>
      <c r="BN42" s="148"/>
      <c r="BO42" s="148" t="s">
        <v>5</v>
      </c>
      <c r="BP42" s="148"/>
      <c r="BQ42" s="148"/>
      <c r="BR42" s="239" t="s">
        <v>5</v>
      </c>
      <c r="BS42" s="239" t="s">
        <v>5</v>
      </c>
      <c r="BT42" s="239" t="s">
        <v>314</v>
      </c>
      <c r="BU42" s="239"/>
      <c r="BV42" s="239" t="s">
        <v>5</v>
      </c>
      <c r="BW42" s="565"/>
      <c r="BX42" s="239"/>
      <c r="BY42" s="239" t="s">
        <v>5</v>
      </c>
      <c r="BZ42" s="239" t="s">
        <v>5</v>
      </c>
      <c r="CA42" s="239" t="s">
        <v>5</v>
      </c>
      <c r="CB42" s="239"/>
      <c r="CC42" s="239" t="s">
        <v>5</v>
      </c>
      <c r="CD42" s="239" t="s">
        <v>5</v>
      </c>
      <c r="CE42" s="239"/>
      <c r="CF42" s="239"/>
      <c r="CG42" s="239"/>
      <c r="CH42" s="239"/>
      <c r="CI42" s="239"/>
      <c r="CJ42" s="239"/>
      <c r="CK42" s="239"/>
      <c r="CL42" s="239"/>
      <c r="CM42" s="239"/>
      <c r="CN42" s="565"/>
      <c r="CO42" s="239"/>
      <c r="CP42" s="239"/>
      <c r="CQ42" s="239"/>
      <c r="CR42" s="239"/>
      <c r="CS42" s="239"/>
      <c r="CT42" s="239"/>
      <c r="CU42" s="59"/>
      <c r="CV42" s="239"/>
      <c r="CW42" s="239"/>
      <c r="CX42" s="239"/>
      <c r="CY42" s="239"/>
      <c r="CZ42" s="239"/>
      <c r="DA42" s="239"/>
      <c r="DB42" s="239"/>
      <c r="DC42" s="148"/>
      <c r="DD42" s="239"/>
      <c r="DE42" s="239"/>
      <c r="DF42" s="239"/>
      <c r="DG42" s="239"/>
      <c r="DH42" s="239"/>
      <c r="DI42" s="239"/>
      <c r="DJ42" s="239"/>
      <c r="DK42" s="239"/>
      <c r="DL42" s="148"/>
      <c r="DM42" s="239"/>
      <c r="DN42" s="239"/>
      <c r="DO42" s="239"/>
      <c r="DP42" s="239"/>
      <c r="DQ42" s="239"/>
      <c r="DR42" s="148"/>
      <c r="DS42" s="239"/>
      <c r="DT42" s="239"/>
      <c r="DU42" s="239"/>
      <c r="DV42" s="149"/>
      <c r="DX42" s="158" t="str">
        <f t="shared" si="63"/>
        <v>FONGOND Danielle</v>
      </c>
      <c r="DY42" s="26" t="str">
        <f t="shared" si="64"/>
        <v>A</v>
      </c>
      <c r="DZ42" s="23">
        <f t="shared" si="65"/>
        <v>0.82222222222222219</v>
      </c>
      <c r="EA42" s="23">
        <f t="shared" si="66"/>
        <v>0.125</v>
      </c>
      <c r="EB42" s="23">
        <f t="shared" si="67"/>
        <v>0.5</v>
      </c>
    </row>
    <row r="43" spans="1:132" ht="14.4" customHeight="1">
      <c r="A43" s="17">
        <v>27</v>
      </c>
      <c r="B43" s="158" t="str">
        <f>Choristes!B28</f>
        <v>FOUCAUD Catherine</v>
      </c>
      <c r="C43" s="26" t="str">
        <f>Choristes!C28</f>
        <v>S</v>
      </c>
      <c r="D43" s="26" t="str">
        <f>Choristes!G28</f>
        <v>FR</v>
      </c>
      <c r="E43" s="26">
        <f t="shared" si="54"/>
        <v>11</v>
      </c>
      <c r="F43" s="26">
        <f t="shared" si="55"/>
        <v>45</v>
      </c>
      <c r="G43" s="15">
        <f t="shared" si="56"/>
        <v>0</v>
      </c>
      <c r="H43" s="15">
        <f t="shared" si="68"/>
        <v>35</v>
      </c>
      <c r="I43" s="15">
        <f t="shared" si="69"/>
        <v>7</v>
      </c>
      <c r="J43" s="15">
        <f t="shared" si="70"/>
        <v>0</v>
      </c>
      <c r="K43" s="23">
        <f t="shared" si="60"/>
        <v>0.77777777777777779</v>
      </c>
      <c r="L43" s="23">
        <f t="shared" si="61"/>
        <v>0.7</v>
      </c>
      <c r="M43" s="23">
        <f t="shared" si="62"/>
        <v>0</v>
      </c>
      <c r="N43" s="23"/>
      <c r="O43" s="61"/>
      <c r="P43" s="148" t="s">
        <v>88</v>
      </c>
      <c r="Q43" s="148" t="s">
        <v>88</v>
      </c>
      <c r="R43" s="148" t="s">
        <v>88</v>
      </c>
      <c r="S43" s="148"/>
      <c r="T43" s="148" t="s">
        <v>88</v>
      </c>
      <c r="U43" s="148"/>
      <c r="V43" s="148" t="s">
        <v>88</v>
      </c>
      <c r="W43" s="148" t="s">
        <v>88</v>
      </c>
      <c r="X43" s="148" t="s">
        <v>88</v>
      </c>
      <c r="Y43" s="148" t="s">
        <v>223</v>
      </c>
      <c r="Z43" s="148"/>
      <c r="AA43" s="148" t="s">
        <v>88</v>
      </c>
      <c r="AB43" s="148"/>
      <c r="AC43" s="148" t="s">
        <v>88</v>
      </c>
      <c r="AD43" s="148"/>
      <c r="AE43" s="148"/>
      <c r="AF43" s="148" t="s">
        <v>88</v>
      </c>
      <c r="AG43" s="148" t="s">
        <v>88</v>
      </c>
      <c r="AH43" s="148"/>
      <c r="AI43" s="148" t="s">
        <v>88</v>
      </c>
      <c r="AJ43" s="148"/>
      <c r="AK43" s="148"/>
      <c r="AL43" s="148" t="s">
        <v>88</v>
      </c>
      <c r="AM43" s="148" t="s">
        <v>88</v>
      </c>
      <c r="AN43" s="148" t="s">
        <v>88</v>
      </c>
      <c r="AO43" s="148" t="s">
        <v>88</v>
      </c>
      <c r="AP43" s="148"/>
      <c r="AQ43" s="148" t="s">
        <v>223</v>
      </c>
      <c r="AR43" s="148" t="s">
        <v>88</v>
      </c>
      <c r="AS43" s="148" t="s">
        <v>88</v>
      </c>
      <c r="AT43" s="148" t="s">
        <v>88</v>
      </c>
      <c r="AU43" s="148" t="s">
        <v>88</v>
      </c>
      <c r="AV43" s="148"/>
      <c r="AW43" s="148"/>
      <c r="AX43" s="148" t="s">
        <v>88</v>
      </c>
      <c r="AY43" s="148"/>
      <c r="AZ43" s="148" t="s">
        <v>88</v>
      </c>
      <c r="BA43" s="148"/>
      <c r="BB43" s="148" t="s">
        <v>223</v>
      </c>
      <c r="BC43" s="148"/>
      <c r="BD43" s="148" t="s">
        <v>88</v>
      </c>
      <c r="BE43" s="148"/>
      <c r="BF43" s="148" t="s">
        <v>88</v>
      </c>
      <c r="BG43" s="148" t="s">
        <v>88</v>
      </c>
      <c r="BH43" s="148" t="s">
        <v>88</v>
      </c>
      <c r="BI43" s="148" t="s">
        <v>223</v>
      </c>
      <c r="BJ43" s="148"/>
      <c r="BK43" s="148" t="s">
        <v>88</v>
      </c>
      <c r="BL43" s="148"/>
      <c r="BM43" s="148" t="s">
        <v>223</v>
      </c>
      <c r="BN43" s="148" t="s">
        <v>223</v>
      </c>
      <c r="BO43" s="148"/>
      <c r="BP43" s="148"/>
      <c r="BQ43" s="148"/>
      <c r="BR43" s="239" t="s">
        <v>88</v>
      </c>
      <c r="BS43" s="239" t="s">
        <v>88</v>
      </c>
      <c r="BT43" s="239" t="s">
        <v>88</v>
      </c>
      <c r="BU43" s="239" t="s">
        <v>88</v>
      </c>
      <c r="BV43" s="239"/>
      <c r="BW43" s="565"/>
      <c r="BX43" s="239"/>
      <c r="BY43" s="239" t="s">
        <v>88</v>
      </c>
      <c r="BZ43" s="239" t="s">
        <v>88</v>
      </c>
      <c r="CA43" s="239" t="s">
        <v>88</v>
      </c>
      <c r="CB43" s="239" t="s">
        <v>88</v>
      </c>
      <c r="CC43" s="239"/>
      <c r="CD43" s="239" t="s">
        <v>223</v>
      </c>
      <c r="CE43" s="239"/>
      <c r="CF43" s="239"/>
      <c r="CG43" s="239"/>
      <c r="CH43" s="239"/>
      <c r="CI43" s="239"/>
      <c r="CJ43" s="239"/>
      <c r="CK43" s="239"/>
      <c r="CL43" s="239"/>
      <c r="CM43" s="239"/>
      <c r="CN43" s="565"/>
      <c r="CO43" s="239"/>
      <c r="CP43" s="239"/>
      <c r="CQ43" s="239"/>
      <c r="CR43" s="239"/>
      <c r="CS43" s="239"/>
      <c r="CT43" s="239"/>
      <c r="CU43" s="239"/>
      <c r="CV43" s="239"/>
      <c r="CW43" s="239"/>
      <c r="CX43" s="239"/>
      <c r="CY43" s="239"/>
      <c r="CZ43" s="239"/>
      <c r="DA43" s="239"/>
      <c r="DB43" s="239"/>
      <c r="DC43" s="148"/>
      <c r="DD43" s="239"/>
      <c r="DE43" s="239"/>
      <c r="DF43" s="239"/>
      <c r="DG43" s="239"/>
      <c r="DH43" s="239"/>
      <c r="DI43" s="239"/>
      <c r="DJ43" s="239"/>
      <c r="DK43" s="239"/>
      <c r="DL43" s="148"/>
      <c r="DM43" s="239"/>
      <c r="DN43" s="239"/>
      <c r="DO43" s="239"/>
      <c r="DP43" s="239"/>
      <c r="DQ43" s="239"/>
      <c r="DR43" s="148"/>
      <c r="DS43" s="239"/>
      <c r="DT43" s="239"/>
      <c r="DU43" s="239"/>
      <c r="DV43" s="149"/>
      <c r="DX43" s="158" t="str">
        <f t="shared" si="63"/>
        <v>FOUCAUD Catherine</v>
      </c>
      <c r="DY43" s="26" t="str">
        <f t="shared" si="64"/>
        <v>S</v>
      </c>
      <c r="DZ43" s="23">
        <f t="shared" si="65"/>
        <v>0.77777777777777779</v>
      </c>
      <c r="EA43" s="23">
        <f t="shared" si="66"/>
        <v>0.7</v>
      </c>
      <c r="EB43" s="23">
        <f t="shared" si="67"/>
        <v>0</v>
      </c>
    </row>
    <row r="44" spans="1:132" ht="14.4" customHeight="1">
      <c r="A44" s="17">
        <v>28</v>
      </c>
      <c r="B44" s="158" t="str">
        <f>Choristes!B29</f>
        <v>FOUQUES Emmanuelle</v>
      </c>
      <c r="C44" s="26" t="str">
        <f>Choristes!C29</f>
        <v>S</v>
      </c>
      <c r="D44" s="26" t="str">
        <f>Choristes!G29</f>
        <v>FR</v>
      </c>
      <c r="E44" s="26">
        <f t="shared" si="54"/>
        <v>11</v>
      </c>
      <c r="F44" s="26">
        <f t="shared" si="55"/>
        <v>45</v>
      </c>
      <c r="G44" s="15">
        <f t="shared" si="56"/>
        <v>0</v>
      </c>
      <c r="H44" s="15">
        <f t="shared" si="68"/>
        <v>28</v>
      </c>
      <c r="I44" s="15">
        <f t="shared" si="69"/>
        <v>5</v>
      </c>
      <c r="J44" s="15">
        <f t="shared" si="70"/>
        <v>9</v>
      </c>
      <c r="K44" s="23">
        <f t="shared" si="60"/>
        <v>0.62222222222222223</v>
      </c>
      <c r="L44" s="23">
        <f t="shared" si="61"/>
        <v>0.29411764705882354</v>
      </c>
      <c r="M44" s="23">
        <f t="shared" si="62"/>
        <v>0.52941176470588236</v>
      </c>
      <c r="N44" s="23"/>
      <c r="O44" s="61"/>
      <c r="P44" s="148" t="s">
        <v>223</v>
      </c>
      <c r="Q44" s="148" t="s">
        <v>223</v>
      </c>
      <c r="R44" s="148" t="s">
        <v>88</v>
      </c>
      <c r="S44" s="148"/>
      <c r="T44" s="148" t="s">
        <v>88</v>
      </c>
      <c r="U44" s="148"/>
      <c r="V44" s="147" t="s">
        <v>223</v>
      </c>
      <c r="W44" s="59" t="s">
        <v>223</v>
      </c>
      <c r="X44" s="59" t="s">
        <v>223</v>
      </c>
      <c r="Y44" s="148" t="s">
        <v>88</v>
      </c>
      <c r="Z44" s="148"/>
      <c r="AA44" s="148" t="s">
        <v>88</v>
      </c>
      <c r="AB44" s="148"/>
      <c r="AC44" s="148" t="s">
        <v>314</v>
      </c>
      <c r="AD44" s="148"/>
      <c r="AE44" s="148"/>
      <c r="AF44" s="148" t="s">
        <v>88</v>
      </c>
      <c r="AG44" s="148" t="s">
        <v>88</v>
      </c>
      <c r="AH44" s="148"/>
      <c r="AI44" s="148" t="s">
        <v>88</v>
      </c>
      <c r="AJ44" s="148"/>
      <c r="AK44" s="148"/>
      <c r="AL44" s="148" t="s">
        <v>88</v>
      </c>
      <c r="AM44" s="148" t="s">
        <v>88</v>
      </c>
      <c r="AN44" s="148" t="s">
        <v>314</v>
      </c>
      <c r="AO44" s="148" t="s">
        <v>88</v>
      </c>
      <c r="AP44" s="148"/>
      <c r="AQ44" s="148" t="s">
        <v>314</v>
      </c>
      <c r="AR44" s="148" t="s">
        <v>314</v>
      </c>
      <c r="AS44" s="148" t="s">
        <v>314</v>
      </c>
      <c r="AT44" s="148" t="s">
        <v>314</v>
      </c>
      <c r="AU44" s="148" t="s">
        <v>88</v>
      </c>
      <c r="AV44" s="148" t="s">
        <v>321</v>
      </c>
      <c r="AW44" s="148"/>
      <c r="AX44" s="148" t="s">
        <v>88</v>
      </c>
      <c r="AY44" s="148"/>
      <c r="AZ44" s="148" t="s">
        <v>88</v>
      </c>
      <c r="BA44" s="148"/>
      <c r="BB44" s="148" t="s">
        <v>88</v>
      </c>
      <c r="BC44" s="148"/>
      <c r="BD44" s="148" t="s">
        <v>88</v>
      </c>
      <c r="BE44" s="148"/>
      <c r="BF44" s="148" t="s">
        <v>88</v>
      </c>
      <c r="BG44" s="148" t="s">
        <v>314</v>
      </c>
      <c r="BH44" s="148" t="s">
        <v>88</v>
      </c>
      <c r="BI44" s="148" t="s">
        <v>88</v>
      </c>
      <c r="BJ44" s="148"/>
      <c r="BK44" s="148" t="s">
        <v>88</v>
      </c>
      <c r="BL44" s="148"/>
      <c r="BM44" s="148" t="s">
        <v>314</v>
      </c>
      <c r="BN44" s="148" t="s">
        <v>88</v>
      </c>
      <c r="BO44" s="148"/>
      <c r="BP44" s="148" t="s">
        <v>321</v>
      </c>
      <c r="BQ44" s="148"/>
      <c r="BR44" s="239" t="s">
        <v>88</v>
      </c>
      <c r="BS44" s="239" t="s">
        <v>88</v>
      </c>
      <c r="BT44" s="239" t="s">
        <v>88</v>
      </c>
      <c r="BU44" s="239" t="s">
        <v>88</v>
      </c>
      <c r="BV44" s="239"/>
      <c r="BW44" s="565"/>
      <c r="BX44" s="239"/>
      <c r="BY44" s="239" t="s">
        <v>88</v>
      </c>
      <c r="BZ44" s="239" t="s">
        <v>88</v>
      </c>
      <c r="CA44" s="239" t="s">
        <v>88</v>
      </c>
      <c r="CB44" s="239" t="s">
        <v>314</v>
      </c>
      <c r="CC44" s="239"/>
      <c r="CD44" s="239" t="s">
        <v>88</v>
      </c>
      <c r="CE44" s="239"/>
      <c r="CF44" s="239"/>
      <c r="CG44" s="239"/>
      <c r="CH44" s="239"/>
      <c r="CI44" s="239"/>
      <c r="CJ44" s="239" t="s">
        <v>321</v>
      </c>
      <c r="CK44" s="239"/>
      <c r="CL44" s="239"/>
      <c r="CM44" s="239"/>
      <c r="CN44" s="565"/>
      <c r="CO44" s="239"/>
      <c r="CP44" s="239"/>
      <c r="CQ44" s="239"/>
      <c r="CR44" s="239"/>
      <c r="CS44" s="239"/>
      <c r="CT44" s="239"/>
      <c r="CU44" s="239"/>
      <c r="CV44" s="239"/>
      <c r="CW44" s="239"/>
      <c r="CX44" s="239"/>
      <c r="CY44" s="239"/>
      <c r="CZ44" s="239"/>
      <c r="DA44" s="239"/>
      <c r="DB44" s="239"/>
      <c r="DC44" s="148"/>
      <c r="DD44" s="239"/>
      <c r="DE44" s="239"/>
      <c r="DF44" s="239"/>
      <c r="DG44" s="239"/>
      <c r="DH44" s="239"/>
      <c r="DI44" s="239"/>
      <c r="DJ44" s="239"/>
      <c r="DK44" s="239"/>
      <c r="DL44" s="148"/>
      <c r="DM44" s="239"/>
      <c r="DN44" s="239"/>
      <c r="DO44" s="239"/>
      <c r="DP44" s="239"/>
      <c r="DQ44" s="239"/>
      <c r="DR44" s="148"/>
      <c r="DS44" s="239"/>
      <c r="DT44" s="239"/>
      <c r="DU44" s="239"/>
      <c r="DV44" s="149"/>
      <c r="DX44" s="158" t="str">
        <f t="shared" si="63"/>
        <v>FOUQUES Emmanuelle</v>
      </c>
      <c r="DY44" s="26" t="str">
        <f t="shared" si="64"/>
        <v>S</v>
      </c>
      <c r="DZ44" s="23">
        <f t="shared" si="65"/>
        <v>0.62222222222222223</v>
      </c>
      <c r="EA44" s="23">
        <f t="shared" si="66"/>
        <v>0.29411764705882354</v>
      </c>
      <c r="EB44" s="23">
        <f t="shared" si="67"/>
        <v>0.52941176470588236</v>
      </c>
    </row>
    <row r="45" spans="1:132" ht="14.4" customHeight="1">
      <c r="A45" s="17">
        <v>29</v>
      </c>
      <c r="B45" s="158" t="str">
        <f>Choristes!B30</f>
        <v>GADÉ Luc</v>
      </c>
      <c r="C45" s="26" t="str">
        <f>Choristes!C30</f>
        <v>T</v>
      </c>
      <c r="D45" s="26" t="str">
        <f>Choristes!G30</f>
        <v>HR</v>
      </c>
      <c r="E45" s="26">
        <f t="shared" si="54"/>
        <v>15</v>
      </c>
      <c r="F45" s="26">
        <f t="shared" si="55"/>
        <v>48</v>
      </c>
      <c r="G45" s="15">
        <f t="shared" si="56"/>
        <v>0</v>
      </c>
      <c r="H45" s="15">
        <f t="shared" si="68"/>
        <v>40</v>
      </c>
      <c r="I45" s="15">
        <f t="shared" si="69"/>
        <v>1</v>
      </c>
      <c r="J45" s="15">
        <f t="shared" si="70"/>
        <v>3</v>
      </c>
      <c r="K45" s="23">
        <f t="shared" si="60"/>
        <v>0.83333333333333337</v>
      </c>
      <c r="L45" s="23">
        <f t="shared" si="61"/>
        <v>0.125</v>
      </c>
      <c r="M45" s="23">
        <f t="shared" si="62"/>
        <v>0.375</v>
      </c>
      <c r="N45" s="23"/>
      <c r="O45" s="61"/>
      <c r="P45" s="148" t="s">
        <v>16</v>
      </c>
      <c r="Q45" s="148" t="s">
        <v>16</v>
      </c>
      <c r="R45" s="148" t="s">
        <v>16</v>
      </c>
      <c r="S45" s="148"/>
      <c r="T45" s="148" t="s">
        <v>16</v>
      </c>
      <c r="U45" s="148"/>
      <c r="V45" s="148" t="s">
        <v>16</v>
      </c>
      <c r="W45" s="148" t="s">
        <v>16</v>
      </c>
      <c r="X45" s="148" t="s">
        <v>16</v>
      </c>
      <c r="Y45" s="148" t="s">
        <v>16</v>
      </c>
      <c r="Z45" s="148"/>
      <c r="AA45" s="148" t="s">
        <v>16</v>
      </c>
      <c r="AB45" s="148"/>
      <c r="AC45" s="148" t="s">
        <v>16</v>
      </c>
      <c r="AD45" s="148"/>
      <c r="AE45" s="148"/>
      <c r="AF45" s="148" t="s">
        <v>16</v>
      </c>
      <c r="AG45" s="148" t="s">
        <v>16</v>
      </c>
      <c r="AH45" s="148" t="s">
        <v>16</v>
      </c>
      <c r="AI45" s="148" t="s">
        <v>16</v>
      </c>
      <c r="AJ45" s="148"/>
      <c r="AK45" s="148" t="s">
        <v>16</v>
      </c>
      <c r="AL45" s="148" t="s">
        <v>16</v>
      </c>
      <c r="AM45" s="148" t="s">
        <v>314</v>
      </c>
      <c r="AN45" s="148" t="s">
        <v>314</v>
      </c>
      <c r="AO45" s="148" t="s">
        <v>16</v>
      </c>
      <c r="AP45" s="148"/>
      <c r="AQ45" s="148" t="s">
        <v>16</v>
      </c>
      <c r="AR45" s="148" t="s">
        <v>16</v>
      </c>
      <c r="AS45" s="148" t="s">
        <v>16</v>
      </c>
      <c r="AT45" s="148" t="s">
        <v>16</v>
      </c>
      <c r="AU45" s="148" t="s">
        <v>16</v>
      </c>
      <c r="AV45" s="148"/>
      <c r="AW45" s="148"/>
      <c r="AX45" s="148" t="s">
        <v>16</v>
      </c>
      <c r="AY45" s="148"/>
      <c r="AZ45" s="148" t="s">
        <v>16</v>
      </c>
      <c r="BA45" s="148"/>
      <c r="BB45" s="148" t="s">
        <v>16</v>
      </c>
      <c r="BC45" s="148"/>
      <c r="BD45" s="148" t="s">
        <v>16</v>
      </c>
      <c r="BE45" s="148"/>
      <c r="BF45" s="148" t="s">
        <v>16</v>
      </c>
      <c r="BG45" s="148" t="s">
        <v>16</v>
      </c>
      <c r="BH45" s="148" t="s">
        <v>16</v>
      </c>
      <c r="BI45" s="148" t="s">
        <v>16</v>
      </c>
      <c r="BJ45" s="148"/>
      <c r="BK45" s="148" t="s">
        <v>16</v>
      </c>
      <c r="BL45" s="148"/>
      <c r="BM45" s="148" t="s">
        <v>314</v>
      </c>
      <c r="BN45" s="148" t="s">
        <v>16</v>
      </c>
      <c r="BO45" s="148"/>
      <c r="BP45" s="148"/>
      <c r="BQ45" s="148"/>
      <c r="BR45" s="239" t="s">
        <v>16</v>
      </c>
      <c r="BS45" s="239" t="s">
        <v>16</v>
      </c>
      <c r="BT45" s="239" t="s">
        <v>16</v>
      </c>
      <c r="BU45" s="239" t="s">
        <v>16</v>
      </c>
      <c r="BV45" s="239"/>
      <c r="BW45" s="565"/>
      <c r="BX45" s="239"/>
      <c r="BY45" s="239" t="s">
        <v>16</v>
      </c>
      <c r="BZ45" s="239" t="s">
        <v>16</v>
      </c>
      <c r="CA45" s="239" t="s">
        <v>16</v>
      </c>
      <c r="CB45" s="239" t="s">
        <v>223</v>
      </c>
      <c r="CC45" s="239"/>
      <c r="CD45" s="239" t="s">
        <v>16</v>
      </c>
      <c r="CE45" s="239"/>
      <c r="CF45" s="239"/>
      <c r="CG45" s="239"/>
      <c r="CH45" s="239" t="s">
        <v>321</v>
      </c>
      <c r="CI45" s="239"/>
      <c r="CJ45" s="239"/>
      <c r="CK45" s="239"/>
      <c r="CL45" s="239" t="s">
        <v>321</v>
      </c>
      <c r="CM45" s="239" t="s">
        <v>321</v>
      </c>
      <c r="CN45" s="565"/>
      <c r="CO45" s="239"/>
      <c r="CP45" s="239"/>
      <c r="CQ45" s="239"/>
      <c r="CR45" s="239"/>
      <c r="CS45" s="239"/>
      <c r="CT45" s="239"/>
      <c r="CU45" s="239"/>
      <c r="CV45" s="239"/>
      <c r="CW45" s="239"/>
      <c r="CX45" s="239"/>
      <c r="CY45" s="239"/>
      <c r="CZ45" s="239"/>
      <c r="DA45" s="239"/>
      <c r="DB45" s="239"/>
      <c r="DC45" s="148"/>
      <c r="DD45" s="239"/>
      <c r="DE45" s="239"/>
      <c r="DF45" s="239"/>
      <c r="DG45" s="239"/>
      <c r="DH45" s="239"/>
      <c r="DI45" s="239"/>
      <c r="DJ45" s="239"/>
      <c r="DK45" s="239"/>
      <c r="DL45" s="148"/>
      <c r="DM45" s="239"/>
      <c r="DN45" s="239"/>
      <c r="DO45" s="239"/>
      <c r="DP45" s="239"/>
      <c r="DQ45" s="239"/>
      <c r="DR45" s="148"/>
      <c r="DS45" s="239"/>
      <c r="DT45" s="239"/>
      <c r="DU45" s="239"/>
      <c r="DV45" s="149"/>
      <c r="DX45" s="158" t="str">
        <f t="shared" si="63"/>
        <v>GADÉ Luc</v>
      </c>
      <c r="DY45" s="26" t="str">
        <f t="shared" si="64"/>
        <v>T</v>
      </c>
      <c r="DZ45" s="23">
        <f t="shared" si="65"/>
        <v>0.83333333333333337</v>
      </c>
      <c r="EA45" s="23">
        <f t="shared" si="66"/>
        <v>0.125</v>
      </c>
      <c r="EB45" s="23">
        <f t="shared" si="67"/>
        <v>0.375</v>
      </c>
    </row>
    <row r="46" spans="1:132" ht="14.4" customHeight="1">
      <c r="A46" s="17">
        <v>30</v>
      </c>
      <c r="B46" s="158" t="str">
        <f>Choristes!B31</f>
        <v>GALASSO Pierre</v>
      </c>
      <c r="C46" s="26" t="str">
        <f>Choristes!C31</f>
        <v>B</v>
      </c>
      <c r="D46" s="26" t="str">
        <f>Choristes!G31</f>
        <v>HS</v>
      </c>
      <c r="E46" s="26">
        <f t="shared" si="54"/>
        <v>13</v>
      </c>
      <c r="F46" s="26">
        <f t="shared" si="55"/>
        <v>48</v>
      </c>
      <c r="G46" s="15">
        <f t="shared" si="56"/>
        <v>0</v>
      </c>
      <c r="H46" s="15">
        <f t="shared" si="68"/>
        <v>41</v>
      </c>
      <c r="I46" s="15">
        <f t="shared" si="69"/>
        <v>1</v>
      </c>
      <c r="J46" s="15">
        <f t="shared" si="70"/>
        <v>2</v>
      </c>
      <c r="K46" s="23">
        <f t="shared" si="60"/>
        <v>0.85416666666666663</v>
      </c>
      <c r="L46" s="23">
        <f t="shared" si="61"/>
        <v>0.14285714285714285</v>
      </c>
      <c r="M46" s="23">
        <f t="shared" si="62"/>
        <v>0.2857142857142857</v>
      </c>
      <c r="N46" s="23"/>
      <c r="O46" s="61"/>
      <c r="P46" s="148" t="s">
        <v>10</v>
      </c>
      <c r="Q46" s="148" t="s">
        <v>10</v>
      </c>
      <c r="R46" s="148"/>
      <c r="S46" s="148" t="s">
        <v>10</v>
      </c>
      <c r="T46" s="148"/>
      <c r="U46" s="148" t="s">
        <v>10</v>
      </c>
      <c r="V46" s="148" t="s">
        <v>314</v>
      </c>
      <c r="W46" s="148" t="s">
        <v>10</v>
      </c>
      <c r="X46" s="148" t="s">
        <v>10</v>
      </c>
      <c r="Y46" s="148"/>
      <c r="Z46" s="148" t="s">
        <v>10</v>
      </c>
      <c r="AA46" s="148"/>
      <c r="AB46" s="148" t="s">
        <v>10</v>
      </c>
      <c r="AC46" s="148"/>
      <c r="AD46" s="148" t="s">
        <v>10</v>
      </c>
      <c r="AE46" s="148"/>
      <c r="AF46" s="148" t="s">
        <v>10</v>
      </c>
      <c r="AG46" s="148" t="s">
        <v>10</v>
      </c>
      <c r="AH46" s="148" t="s">
        <v>10</v>
      </c>
      <c r="AI46" s="148"/>
      <c r="AJ46" s="148" t="s">
        <v>10</v>
      </c>
      <c r="AK46" s="148" t="s">
        <v>314</v>
      </c>
      <c r="AL46" s="148" t="s">
        <v>10</v>
      </c>
      <c r="AM46" s="148" t="s">
        <v>10</v>
      </c>
      <c r="AN46" s="148" t="s">
        <v>10</v>
      </c>
      <c r="AO46" s="148"/>
      <c r="AP46" s="148" t="s">
        <v>10</v>
      </c>
      <c r="AQ46" s="148" t="s">
        <v>10</v>
      </c>
      <c r="AR46" s="148" t="s">
        <v>10</v>
      </c>
      <c r="AS46" s="148" t="s">
        <v>10</v>
      </c>
      <c r="AT46" s="148" t="s">
        <v>10</v>
      </c>
      <c r="AU46" s="148"/>
      <c r="AV46" s="148" t="s">
        <v>10</v>
      </c>
      <c r="AW46" s="148"/>
      <c r="AX46" s="148" t="s">
        <v>223</v>
      </c>
      <c r="AY46" s="148"/>
      <c r="AZ46" s="148" t="s">
        <v>10</v>
      </c>
      <c r="BA46" s="148"/>
      <c r="BB46" s="148"/>
      <c r="BC46" s="148" t="s">
        <v>10</v>
      </c>
      <c r="BD46" s="148"/>
      <c r="BE46" s="148" t="s">
        <v>10</v>
      </c>
      <c r="BF46" s="148" t="s">
        <v>10</v>
      </c>
      <c r="BG46" s="148" t="s">
        <v>10</v>
      </c>
      <c r="BH46" s="148" t="s">
        <v>10</v>
      </c>
      <c r="BI46" s="148" t="s">
        <v>10</v>
      </c>
      <c r="BJ46" s="148"/>
      <c r="BK46" s="148"/>
      <c r="BL46" s="148" t="s">
        <v>10</v>
      </c>
      <c r="BM46" s="148" t="s">
        <v>10</v>
      </c>
      <c r="BN46" s="148"/>
      <c r="BO46" s="148" t="s">
        <v>10</v>
      </c>
      <c r="BP46" s="148"/>
      <c r="BQ46" s="148"/>
      <c r="BR46" s="239" t="s">
        <v>10</v>
      </c>
      <c r="BS46" s="239" t="s">
        <v>10</v>
      </c>
      <c r="BT46" s="239" t="s">
        <v>10</v>
      </c>
      <c r="BU46" s="239"/>
      <c r="BV46" s="239" t="s">
        <v>10</v>
      </c>
      <c r="BW46" s="565"/>
      <c r="BX46" s="239"/>
      <c r="BY46" s="239" t="s">
        <v>10</v>
      </c>
      <c r="BZ46" s="239" t="s">
        <v>10</v>
      </c>
      <c r="CA46" s="239" t="s">
        <v>10</v>
      </c>
      <c r="CB46" s="239"/>
      <c r="CC46" s="239" t="s">
        <v>10</v>
      </c>
      <c r="CD46" s="239" t="s">
        <v>10</v>
      </c>
      <c r="CE46" s="239"/>
      <c r="CF46" s="239"/>
      <c r="CG46" s="239"/>
      <c r="CH46" s="239"/>
      <c r="CI46" s="239"/>
      <c r="CJ46" s="239"/>
      <c r="CK46" s="239"/>
      <c r="CL46" s="239"/>
      <c r="CM46" s="239"/>
      <c r="CN46" s="565"/>
      <c r="CO46" s="239"/>
      <c r="CP46" s="239"/>
      <c r="CQ46" s="239"/>
      <c r="CR46" s="239"/>
      <c r="CS46" s="239"/>
      <c r="CT46" s="239"/>
      <c r="CU46" s="239"/>
      <c r="CV46" s="239"/>
      <c r="CW46" s="239"/>
      <c r="CX46" s="239"/>
      <c r="CY46" s="239"/>
      <c r="CZ46" s="239"/>
      <c r="DA46" s="239"/>
      <c r="DB46" s="239"/>
      <c r="DC46" s="148"/>
      <c r="DD46" s="239"/>
      <c r="DE46" s="239"/>
      <c r="DF46" s="239"/>
      <c r="DG46" s="239"/>
      <c r="DH46" s="239"/>
      <c r="DI46" s="239"/>
      <c r="DJ46" s="239"/>
      <c r="DK46" s="239"/>
      <c r="DL46" s="148"/>
      <c r="DM46" s="239"/>
      <c r="DN46" s="239"/>
      <c r="DO46" s="239"/>
      <c r="DP46" s="239"/>
      <c r="DQ46" s="239"/>
      <c r="DR46" s="148"/>
      <c r="DS46" s="239"/>
      <c r="DT46" s="239"/>
      <c r="DU46" s="239"/>
      <c r="DV46" s="149"/>
      <c r="DX46" s="158" t="str">
        <f t="shared" si="63"/>
        <v>GALASSO Pierre</v>
      </c>
      <c r="DY46" s="26" t="str">
        <f t="shared" si="64"/>
        <v>B</v>
      </c>
      <c r="DZ46" s="23">
        <f t="shared" si="65"/>
        <v>0.85416666666666663</v>
      </c>
      <c r="EA46" s="23">
        <f t="shared" si="66"/>
        <v>0.14285714285714285</v>
      </c>
      <c r="EB46" s="23">
        <f t="shared" si="67"/>
        <v>0.2857142857142857</v>
      </c>
    </row>
    <row r="47" spans="1:132" ht="14.4" customHeight="1">
      <c r="A47" s="17">
        <v>31</v>
      </c>
      <c r="B47" s="158" t="str">
        <f>Choristes!B32</f>
        <v>GANDRIAU Marie-Andrée</v>
      </c>
      <c r="C47" s="26" t="str">
        <f>Choristes!C32</f>
        <v>A</v>
      </c>
      <c r="D47" s="26" t="str">
        <f>Choristes!G32</f>
        <v>FR</v>
      </c>
      <c r="E47" s="26">
        <f t="shared" si="54"/>
        <v>11</v>
      </c>
      <c r="F47" s="26">
        <f t="shared" si="55"/>
        <v>45</v>
      </c>
      <c r="G47" s="15">
        <f t="shared" si="56"/>
        <v>0</v>
      </c>
      <c r="H47" s="15">
        <f t="shared" si="68"/>
        <v>35</v>
      </c>
      <c r="I47" s="15">
        <f t="shared" si="69"/>
        <v>7</v>
      </c>
      <c r="J47" s="15">
        <f t="shared" si="70"/>
        <v>0</v>
      </c>
      <c r="K47" s="23">
        <f t="shared" si="60"/>
        <v>0.77777777777777779</v>
      </c>
      <c r="L47" s="23">
        <f t="shared" si="61"/>
        <v>0.7</v>
      </c>
      <c r="M47" s="23">
        <f t="shared" si="62"/>
        <v>0</v>
      </c>
      <c r="N47" s="23"/>
      <c r="O47" s="61"/>
      <c r="P47" s="148" t="s">
        <v>223</v>
      </c>
      <c r="Q47" s="148" t="s">
        <v>223</v>
      </c>
      <c r="R47" s="148" t="s">
        <v>223</v>
      </c>
      <c r="S47" s="148"/>
      <c r="T47" s="148" t="s">
        <v>5</v>
      </c>
      <c r="U47" s="148"/>
      <c r="V47" s="148" t="s">
        <v>223</v>
      </c>
      <c r="W47" s="148" t="s">
        <v>223</v>
      </c>
      <c r="X47" s="148" t="s">
        <v>223</v>
      </c>
      <c r="Y47" s="148" t="s">
        <v>5</v>
      </c>
      <c r="Z47" s="148"/>
      <c r="AA47" s="148" t="s">
        <v>5</v>
      </c>
      <c r="AB47" s="148"/>
      <c r="AC47" s="148" t="s">
        <v>5</v>
      </c>
      <c r="AD47" s="148"/>
      <c r="AE47" s="148"/>
      <c r="AF47" s="148" t="s">
        <v>5</v>
      </c>
      <c r="AG47" s="148" t="s">
        <v>5</v>
      </c>
      <c r="AH47" s="148"/>
      <c r="AI47" s="148" t="s">
        <v>223</v>
      </c>
      <c r="AJ47" s="148"/>
      <c r="AK47" s="148"/>
      <c r="AL47" s="148" t="s">
        <v>5</v>
      </c>
      <c r="AM47" s="148" t="s">
        <v>5</v>
      </c>
      <c r="AN47" s="148" t="s">
        <v>5</v>
      </c>
      <c r="AO47" s="148" t="s">
        <v>5</v>
      </c>
      <c r="AP47" s="148"/>
      <c r="AQ47" s="148" t="s">
        <v>5</v>
      </c>
      <c r="AR47" s="148" t="s">
        <v>5</v>
      </c>
      <c r="AS47" s="148" t="s">
        <v>5</v>
      </c>
      <c r="AT47" s="148" t="s">
        <v>5</v>
      </c>
      <c r="AU47" s="148" t="s">
        <v>5</v>
      </c>
      <c r="AV47" s="148"/>
      <c r="AW47" s="148"/>
      <c r="AX47" s="148" t="s">
        <v>5</v>
      </c>
      <c r="AY47" s="148"/>
      <c r="AZ47" s="148" t="s">
        <v>5</v>
      </c>
      <c r="BA47" s="148"/>
      <c r="BB47" s="148" t="s">
        <v>5</v>
      </c>
      <c r="BC47" s="148"/>
      <c r="BD47" s="148" t="s">
        <v>5</v>
      </c>
      <c r="BE47" s="148"/>
      <c r="BF47" s="148" t="s">
        <v>5</v>
      </c>
      <c r="BG47" s="148" t="s">
        <v>5</v>
      </c>
      <c r="BH47" s="148" t="s">
        <v>5</v>
      </c>
      <c r="BI47" s="148" t="s">
        <v>5</v>
      </c>
      <c r="BJ47" s="148"/>
      <c r="BK47" s="148" t="s">
        <v>5</v>
      </c>
      <c r="BL47" s="148"/>
      <c r="BM47" s="148" t="s">
        <v>5</v>
      </c>
      <c r="BN47" s="148" t="s">
        <v>5</v>
      </c>
      <c r="BO47" s="148"/>
      <c r="BP47" s="148"/>
      <c r="BQ47" s="148"/>
      <c r="BR47" s="239" t="s">
        <v>5</v>
      </c>
      <c r="BS47" s="239" t="s">
        <v>5</v>
      </c>
      <c r="BT47" s="239" t="s">
        <v>5</v>
      </c>
      <c r="BU47" s="239" t="s">
        <v>5</v>
      </c>
      <c r="BV47" s="239"/>
      <c r="BW47" s="565"/>
      <c r="BX47" s="239"/>
      <c r="BY47" s="239" t="s">
        <v>5</v>
      </c>
      <c r="BZ47" s="239" t="s">
        <v>5</v>
      </c>
      <c r="CA47" s="239" t="s">
        <v>5</v>
      </c>
      <c r="CB47" s="239" t="s">
        <v>5</v>
      </c>
      <c r="CC47" s="239"/>
      <c r="CD47" s="239" t="s">
        <v>5</v>
      </c>
      <c r="CE47" s="239"/>
      <c r="CF47" s="239"/>
      <c r="CG47" s="239" t="s">
        <v>321</v>
      </c>
      <c r="CH47" s="239"/>
      <c r="CI47" s="239"/>
      <c r="CJ47" s="239"/>
      <c r="CK47" s="239"/>
      <c r="CL47" s="239"/>
      <c r="CM47" s="239"/>
      <c r="CN47" s="565"/>
      <c r="CO47" s="239"/>
      <c r="CP47" s="239"/>
      <c r="CQ47" s="239"/>
      <c r="CR47" s="239"/>
      <c r="CS47" s="239"/>
      <c r="CT47" s="239"/>
      <c r="CU47" s="59"/>
      <c r="CV47" s="239"/>
      <c r="CW47" s="239"/>
      <c r="CX47" s="239"/>
      <c r="CY47" s="239"/>
      <c r="CZ47" s="239"/>
      <c r="DA47" s="239"/>
      <c r="DB47" s="239"/>
      <c r="DC47" s="148"/>
      <c r="DD47" s="239"/>
      <c r="DE47" s="239"/>
      <c r="DF47" s="239"/>
      <c r="DG47" s="239"/>
      <c r="DH47" s="239"/>
      <c r="DI47" s="239"/>
      <c r="DJ47" s="239"/>
      <c r="DK47" s="239"/>
      <c r="DL47" s="148"/>
      <c r="DM47" s="239"/>
      <c r="DN47" s="239"/>
      <c r="DO47" s="239"/>
      <c r="DP47" s="239"/>
      <c r="DQ47" s="239"/>
      <c r="DR47" s="148"/>
      <c r="DS47" s="239"/>
      <c r="DT47" s="239"/>
      <c r="DU47" s="239"/>
      <c r="DV47" s="149"/>
      <c r="DX47" s="158" t="str">
        <f t="shared" si="63"/>
        <v>GANDRIAU Marie-Andrée</v>
      </c>
      <c r="DY47" s="26" t="str">
        <f t="shared" si="64"/>
        <v>A</v>
      </c>
      <c r="DZ47" s="23">
        <f t="shared" si="65"/>
        <v>0.77777777777777779</v>
      </c>
      <c r="EA47" s="23">
        <f t="shared" si="66"/>
        <v>0.7</v>
      </c>
      <c r="EB47" s="23">
        <f t="shared" si="67"/>
        <v>0</v>
      </c>
    </row>
    <row r="48" spans="1:132" ht="14.4" customHeight="1">
      <c r="A48" s="17">
        <v>32</v>
      </c>
      <c r="B48" s="158" t="str">
        <f>Choristes!B33</f>
        <v>GAROUFALAKIS Véronique</v>
      </c>
      <c r="C48" s="26" t="str">
        <f>Choristes!C33</f>
        <v>S</v>
      </c>
      <c r="D48" s="26" t="str">
        <f>Choristes!G33</f>
        <v>FS</v>
      </c>
      <c r="E48" s="26">
        <f t="shared" si="54"/>
        <v>9</v>
      </c>
      <c r="F48" s="26">
        <f t="shared" si="55"/>
        <v>45</v>
      </c>
      <c r="G48" s="15">
        <f t="shared" si="56"/>
        <v>0</v>
      </c>
      <c r="H48" s="15">
        <f t="shared" si="68"/>
        <v>35</v>
      </c>
      <c r="I48" s="15">
        <f t="shared" si="69"/>
        <v>7</v>
      </c>
      <c r="J48" s="15">
        <f t="shared" si="70"/>
        <v>0</v>
      </c>
      <c r="K48" s="23">
        <f t="shared" si="60"/>
        <v>0.77777777777777779</v>
      </c>
      <c r="L48" s="23">
        <f t="shared" si="61"/>
        <v>0.7</v>
      </c>
      <c r="M48" s="23">
        <f t="shared" si="62"/>
        <v>0</v>
      </c>
      <c r="N48" s="23"/>
      <c r="O48" s="61"/>
      <c r="P48" s="148" t="s">
        <v>223</v>
      </c>
      <c r="Q48" s="148" t="s">
        <v>223</v>
      </c>
      <c r="R48" s="148"/>
      <c r="S48" s="148" t="s">
        <v>88</v>
      </c>
      <c r="T48" s="148"/>
      <c r="U48" s="148" t="s">
        <v>88</v>
      </c>
      <c r="V48" s="147" t="s">
        <v>223</v>
      </c>
      <c r="W48" s="59" t="s">
        <v>223</v>
      </c>
      <c r="X48" s="59" t="s">
        <v>223</v>
      </c>
      <c r="Y48" s="148"/>
      <c r="Z48" s="148" t="s">
        <v>223</v>
      </c>
      <c r="AA48" s="148"/>
      <c r="AB48" s="148" t="s">
        <v>88</v>
      </c>
      <c r="AC48" s="148"/>
      <c r="AD48" s="148" t="s">
        <v>88</v>
      </c>
      <c r="AE48" s="148"/>
      <c r="AF48" s="148" t="s">
        <v>88</v>
      </c>
      <c r="AG48" s="148" t="s">
        <v>88</v>
      </c>
      <c r="AH48" s="148"/>
      <c r="AI48" s="148"/>
      <c r="AJ48" s="148" t="s">
        <v>88</v>
      </c>
      <c r="AK48" s="148"/>
      <c r="AL48" s="148" t="s">
        <v>88</v>
      </c>
      <c r="AM48" s="148" t="s">
        <v>88</v>
      </c>
      <c r="AN48" s="148" t="s">
        <v>88</v>
      </c>
      <c r="AO48" s="148"/>
      <c r="AP48" s="148" t="s">
        <v>88</v>
      </c>
      <c r="AQ48" s="148" t="s">
        <v>88</v>
      </c>
      <c r="AR48" s="148" t="s">
        <v>88</v>
      </c>
      <c r="AS48" s="148" t="s">
        <v>88</v>
      </c>
      <c r="AT48" s="148" t="s">
        <v>88</v>
      </c>
      <c r="AU48" s="148"/>
      <c r="AV48" s="148" t="s">
        <v>88</v>
      </c>
      <c r="AW48" s="148"/>
      <c r="AX48" s="148" t="s">
        <v>88</v>
      </c>
      <c r="AY48" s="148"/>
      <c r="AZ48" s="148" t="s">
        <v>88</v>
      </c>
      <c r="BA48" s="148"/>
      <c r="BB48" s="148"/>
      <c r="BC48" s="148" t="s">
        <v>88</v>
      </c>
      <c r="BD48" s="148"/>
      <c r="BE48" s="148" t="s">
        <v>88</v>
      </c>
      <c r="BF48" s="148" t="s">
        <v>88</v>
      </c>
      <c r="BG48" s="148" t="s">
        <v>88</v>
      </c>
      <c r="BH48" s="148" t="s">
        <v>88</v>
      </c>
      <c r="BI48" s="148" t="s">
        <v>88</v>
      </c>
      <c r="BJ48" s="148"/>
      <c r="BK48" s="148"/>
      <c r="BL48" s="148" t="s">
        <v>223</v>
      </c>
      <c r="BM48" s="148" t="s">
        <v>88</v>
      </c>
      <c r="BN48" s="148"/>
      <c r="BO48" s="148" t="s">
        <v>88</v>
      </c>
      <c r="BP48" s="148"/>
      <c r="BQ48" s="148"/>
      <c r="BR48" s="239" t="s">
        <v>88</v>
      </c>
      <c r="BS48" s="239" t="s">
        <v>88</v>
      </c>
      <c r="BT48" s="239" t="s">
        <v>88</v>
      </c>
      <c r="BU48" s="239"/>
      <c r="BV48" s="239" t="s">
        <v>88</v>
      </c>
      <c r="BW48" s="565"/>
      <c r="BX48" s="239"/>
      <c r="BY48" s="239" t="s">
        <v>88</v>
      </c>
      <c r="BZ48" s="239" t="s">
        <v>88</v>
      </c>
      <c r="CA48" s="239" t="s">
        <v>88</v>
      </c>
      <c r="CB48" s="239"/>
      <c r="CC48" s="239" t="s">
        <v>88</v>
      </c>
      <c r="CD48" s="239" t="s">
        <v>88</v>
      </c>
      <c r="CE48" s="239"/>
      <c r="CF48" s="239"/>
      <c r="CG48" s="239"/>
      <c r="CH48" s="239"/>
      <c r="CI48" s="239"/>
      <c r="CJ48" s="239"/>
      <c r="CK48" s="239"/>
      <c r="CL48" s="239"/>
      <c r="CM48" s="239"/>
      <c r="CN48" s="565"/>
      <c r="CO48" s="239"/>
      <c r="CP48" s="239"/>
      <c r="CQ48" s="239"/>
      <c r="CR48" s="239"/>
      <c r="CS48" s="239"/>
      <c r="CT48" s="239"/>
      <c r="CU48" s="239"/>
      <c r="CV48" s="239"/>
      <c r="CW48" s="239"/>
      <c r="CX48" s="239"/>
      <c r="CY48" s="239"/>
      <c r="CZ48" s="239"/>
      <c r="DA48" s="239"/>
      <c r="DB48" s="239"/>
      <c r="DC48" s="148"/>
      <c r="DD48" s="239"/>
      <c r="DE48" s="239"/>
      <c r="DF48" s="239"/>
      <c r="DG48" s="239"/>
      <c r="DH48" s="239"/>
      <c r="DI48" s="239"/>
      <c r="DJ48" s="239"/>
      <c r="DK48" s="239"/>
      <c r="DL48" s="148"/>
      <c r="DM48" s="239"/>
      <c r="DN48" s="239"/>
      <c r="DO48" s="239"/>
      <c r="DP48" s="239"/>
      <c r="DQ48" s="239"/>
      <c r="DR48" s="148"/>
      <c r="DS48" s="239"/>
      <c r="DT48" s="239"/>
      <c r="DU48" s="239"/>
      <c r="DV48" s="149"/>
      <c r="DX48" s="158" t="str">
        <f t="shared" si="63"/>
        <v>GAROUFALAKIS Véronique</v>
      </c>
      <c r="DY48" s="26" t="str">
        <f t="shared" si="64"/>
        <v>S</v>
      </c>
      <c r="DZ48" s="23">
        <f t="shared" si="65"/>
        <v>0.77777777777777779</v>
      </c>
      <c r="EA48" s="23">
        <f t="shared" si="66"/>
        <v>0.7</v>
      </c>
      <c r="EB48" s="23">
        <f t="shared" si="67"/>
        <v>0</v>
      </c>
    </row>
    <row r="49" spans="1:132" ht="14.4" customHeight="1">
      <c r="A49" s="17">
        <v>33</v>
      </c>
      <c r="B49" s="158" t="str">
        <f>Choristes!B34</f>
        <v>GASPAR Mauricette</v>
      </c>
      <c r="C49" s="26" t="str">
        <f>Choristes!C34</f>
        <v>S</v>
      </c>
      <c r="D49" s="26" t="str">
        <f>Choristes!G34</f>
        <v>FS</v>
      </c>
      <c r="E49" s="26">
        <f t="shared" ref="E49:E70" si="71">IF(D49&lt;&gt;0,VLOOKUP(D49,$N$1:$O$15,2,FALSE),)</f>
        <v>9</v>
      </c>
      <c r="F49" s="26">
        <f t="shared" ref="F49:F80" si="72">IF(D49&lt;&gt;0,HLOOKUP($C$6,$P$1:$DV$15,E49,FALSE),)</f>
        <v>45</v>
      </c>
      <c r="G49" s="15">
        <f t="shared" si="56"/>
        <v>0</v>
      </c>
      <c r="H49" s="15">
        <f t="shared" si="68"/>
        <v>38</v>
      </c>
      <c r="I49" s="15">
        <f t="shared" si="69"/>
        <v>4</v>
      </c>
      <c r="J49" s="15">
        <f t="shared" si="70"/>
        <v>0</v>
      </c>
      <c r="K49" s="23">
        <f t="shared" ref="K49:K80" si="73">IF(F49&lt;&gt;0,H49/F49,)</f>
        <v>0.84444444444444444</v>
      </c>
      <c r="L49" s="23">
        <f t="shared" si="61"/>
        <v>0.5714285714285714</v>
      </c>
      <c r="M49" s="23">
        <f t="shared" si="62"/>
        <v>0</v>
      </c>
      <c r="N49" s="23"/>
      <c r="O49" s="61"/>
      <c r="P49" s="148" t="s">
        <v>88</v>
      </c>
      <c r="Q49" s="148" t="s">
        <v>223</v>
      </c>
      <c r="R49" s="148"/>
      <c r="S49" s="148" t="s">
        <v>88</v>
      </c>
      <c r="T49" s="148"/>
      <c r="U49" s="148" t="s">
        <v>88</v>
      </c>
      <c r="V49" s="148" t="s">
        <v>88</v>
      </c>
      <c r="W49" s="148" t="s">
        <v>88</v>
      </c>
      <c r="X49" s="148" t="s">
        <v>88</v>
      </c>
      <c r="Y49" s="148"/>
      <c r="Z49" s="148" t="s">
        <v>88</v>
      </c>
      <c r="AA49" s="148"/>
      <c r="AB49" s="148" t="s">
        <v>88</v>
      </c>
      <c r="AC49" s="148"/>
      <c r="AD49" s="148" t="s">
        <v>88</v>
      </c>
      <c r="AE49" s="148"/>
      <c r="AF49" s="148" t="s">
        <v>88</v>
      </c>
      <c r="AG49" s="148" t="s">
        <v>88</v>
      </c>
      <c r="AH49" s="148"/>
      <c r="AI49" s="148"/>
      <c r="AJ49" s="148" t="s">
        <v>88</v>
      </c>
      <c r="AK49" s="148"/>
      <c r="AL49" s="148" t="s">
        <v>88</v>
      </c>
      <c r="AM49" s="148" t="s">
        <v>88</v>
      </c>
      <c r="AN49" s="148" t="s">
        <v>88</v>
      </c>
      <c r="AO49" s="148"/>
      <c r="AP49" s="148" t="s">
        <v>88</v>
      </c>
      <c r="AQ49" s="148" t="s">
        <v>223</v>
      </c>
      <c r="AR49" s="148" t="s">
        <v>223</v>
      </c>
      <c r="AS49" s="148" t="s">
        <v>88</v>
      </c>
      <c r="AT49" s="148" t="s">
        <v>88</v>
      </c>
      <c r="AU49" s="148"/>
      <c r="AV49" s="148" t="s">
        <v>88</v>
      </c>
      <c r="AW49" s="148"/>
      <c r="AX49" s="148" t="s">
        <v>88</v>
      </c>
      <c r="AY49" s="148"/>
      <c r="AZ49" s="148" t="s">
        <v>88</v>
      </c>
      <c r="BA49" s="148"/>
      <c r="BB49" s="148"/>
      <c r="BC49" s="148" t="s">
        <v>88</v>
      </c>
      <c r="BD49" s="148"/>
      <c r="BE49" s="148" t="s">
        <v>88</v>
      </c>
      <c r="BF49" s="148" t="s">
        <v>88</v>
      </c>
      <c r="BG49" s="148" t="s">
        <v>88</v>
      </c>
      <c r="BH49" s="148" t="s">
        <v>88</v>
      </c>
      <c r="BI49" s="148" t="s">
        <v>88</v>
      </c>
      <c r="BJ49" s="148"/>
      <c r="BK49" s="148"/>
      <c r="BL49" s="148" t="s">
        <v>88</v>
      </c>
      <c r="BM49" s="148" t="s">
        <v>88</v>
      </c>
      <c r="BN49" s="148"/>
      <c r="BO49" s="148" t="s">
        <v>88</v>
      </c>
      <c r="BP49" s="148"/>
      <c r="BQ49" s="148"/>
      <c r="BR49" s="239" t="s">
        <v>223</v>
      </c>
      <c r="BS49" s="239" t="s">
        <v>88</v>
      </c>
      <c r="BT49" s="239" t="s">
        <v>88</v>
      </c>
      <c r="BU49" s="239"/>
      <c r="BV49" s="239" t="s">
        <v>88</v>
      </c>
      <c r="BW49" s="565"/>
      <c r="BX49" s="239"/>
      <c r="BY49" s="239" t="s">
        <v>88</v>
      </c>
      <c r="BZ49" s="239" t="s">
        <v>88</v>
      </c>
      <c r="CA49" s="239" t="s">
        <v>88</v>
      </c>
      <c r="CB49" s="239"/>
      <c r="CC49" s="239" t="s">
        <v>88</v>
      </c>
      <c r="CD49" s="239" t="s">
        <v>88</v>
      </c>
      <c r="CE49" s="239"/>
      <c r="CF49" s="239"/>
      <c r="CG49" s="239"/>
      <c r="CH49" s="239"/>
      <c r="CI49" s="239"/>
      <c r="CJ49" s="239"/>
      <c r="CK49" s="239"/>
      <c r="CL49" s="239"/>
      <c r="CM49" s="239"/>
      <c r="CN49" s="565"/>
      <c r="CO49" s="239"/>
      <c r="CP49" s="239"/>
      <c r="CQ49" s="239"/>
      <c r="CR49" s="239"/>
      <c r="CS49" s="239"/>
      <c r="CT49" s="239"/>
      <c r="CU49" s="239"/>
      <c r="CV49" s="239"/>
      <c r="CW49" s="239"/>
      <c r="CX49" s="239"/>
      <c r="CY49" s="239"/>
      <c r="CZ49" s="239"/>
      <c r="DA49" s="239"/>
      <c r="DB49" s="239"/>
      <c r="DC49" s="148"/>
      <c r="DD49" s="239"/>
      <c r="DE49" s="239"/>
      <c r="DF49" s="239"/>
      <c r="DG49" s="239"/>
      <c r="DH49" s="239"/>
      <c r="DI49" s="239"/>
      <c r="DJ49" s="239"/>
      <c r="DK49" s="239"/>
      <c r="DL49" s="148"/>
      <c r="DM49" s="239"/>
      <c r="DN49" s="239"/>
      <c r="DO49" s="239"/>
      <c r="DP49" s="239"/>
      <c r="DQ49" s="239"/>
      <c r="DR49" s="148"/>
      <c r="DS49" s="239"/>
      <c r="DT49" s="239"/>
      <c r="DU49" s="239"/>
      <c r="DV49" s="149"/>
      <c r="DX49" s="158" t="str">
        <f t="shared" si="63"/>
        <v>GASPAR Mauricette</v>
      </c>
      <c r="DY49" s="26" t="str">
        <f t="shared" si="64"/>
        <v>S</v>
      </c>
      <c r="DZ49" s="23">
        <f t="shared" si="65"/>
        <v>0.84444444444444444</v>
      </c>
      <c r="EA49" s="23">
        <f t="shared" si="66"/>
        <v>0.5714285714285714</v>
      </c>
      <c r="EB49" s="23">
        <f t="shared" si="67"/>
        <v>0</v>
      </c>
    </row>
    <row r="50" spans="1:132" ht="14.4" customHeight="1">
      <c r="A50" s="17">
        <v>34</v>
      </c>
      <c r="B50" s="158" t="str">
        <f>Choristes!B35</f>
        <v>GAUDIOT Danièle</v>
      </c>
      <c r="C50" s="26" t="str">
        <f>Choristes!C35</f>
        <v>A</v>
      </c>
      <c r="D50" s="26" t="str">
        <f>Choristes!G35</f>
        <v>FS</v>
      </c>
      <c r="E50" s="26">
        <f t="shared" si="71"/>
        <v>9</v>
      </c>
      <c r="F50" s="26">
        <f t="shared" si="72"/>
        <v>45</v>
      </c>
      <c r="G50" s="15">
        <f t="shared" si="56"/>
        <v>0</v>
      </c>
      <c r="H50" s="15">
        <f t="shared" si="68"/>
        <v>41</v>
      </c>
      <c r="I50" s="15">
        <f t="shared" si="69"/>
        <v>1</v>
      </c>
      <c r="J50" s="15">
        <f t="shared" si="70"/>
        <v>0</v>
      </c>
      <c r="K50" s="23">
        <f t="shared" si="73"/>
        <v>0.91111111111111109</v>
      </c>
      <c r="L50" s="23">
        <f t="shared" si="61"/>
        <v>0.25</v>
      </c>
      <c r="M50" s="23">
        <f t="shared" si="62"/>
        <v>0</v>
      </c>
      <c r="N50" s="23"/>
      <c r="O50" s="61"/>
      <c r="P50" s="148" t="s">
        <v>5</v>
      </c>
      <c r="Q50" s="148" t="s">
        <v>5</v>
      </c>
      <c r="R50" s="148"/>
      <c r="S50" s="148" t="s">
        <v>5</v>
      </c>
      <c r="T50" s="148"/>
      <c r="U50" s="148" t="s">
        <v>5</v>
      </c>
      <c r="V50" s="148" t="s">
        <v>5</v>
      </c>
      <c r="W50" s="148" t="s">
        <v>5</v>
      </c>
      <c r="X50" s="148" t="s">
        <v>5</v>
      </c>
      <c r="Y50" s="148"/>
      <c r="Z50" s="148" t="s">
        <v>5</v>
      </c>
      <c r="AA50" s="148"/>
      <c r="AB50" s="148" t="s">
        <v>5</v>
      </c>
      <c r="AC50" s="148"/>
      <c r="AD50" s="148" t="s">
        <v>5</v>
      </c>
      <c r="AE50" s="148"/>
      <c r="AF50" s="148" t="s">
        <v>5</v>
      </c>
      <c r="AG50" s="148" t="s">
        <v>5</v>
      </c>
      <c r="AH50" s="148"/>
      <c r="AI50" s="148"/>
      <c r="AJ50" s="148" t="s">
        <v>5</v>
      </c>
      <c r="AK50" s="148"/>
      <c r="AL50" s="148" t="s">
        <v>5</v>
      </c>
      <c r="AM50" s="148" t="s">
        <v>5</v>
      </c>
      <c r="AN50" s="148" t="s">
        <v>5</v>
      </c>
      <c r="AO50" s="148"/>
      <c r="AP50" s="148" t="s">
        <v>5</v>
      </c>
      <c r="AQ50" s="148" t="s">
        <v>223</v>
      </c>
      <c r="AR50" s="148" t="s">
        <v>5</v>
      </c>
      <c r="AS50" s="148" t="s">
        <v>5</v>
      </c>
      <c r="AT50" s="148" t="s">
        <v>5</v>
      </c>
      <c r="AU50" s="148"/>
      <c r="AV50" s="148" t="s">
        <v>5</v>
      </c>
      <c r="AW50" s="148"/>
      <c r="AX50" s="148" t="s">
        <v>5</v>
      </c>
      <c r="AY50" s="148"/>
      <c r="AZ50" s="148" t="s">
        <v>5</v>
      </c>
      <c r="BA50" s="148"/>
      <c r="BB50" s="148"/>
      <c r="BC50" s="148" t="s">
        <v>5</v>
      </c>
      <c r="BD50" s="148"/>
      <c r="BE50" s="148" t="s">
        <v>5</v>
      </c>
      <c r="BF50" s="148" t="s">
        <v>5</v>
      </c>
      <c r="BG50" s="148" t="s">
        <v>5</v>
      </c>
      <c r="BH50" s="148" t="s">
        <v>5</v>
      </c>
      <c r="BI50" s="148" t="s">
        <v>5</v>
      </c>
      <c r="BJ50" s="148"/>
      <c r="BK50" s="148"/>
      <c r="BL50" s="148" t="s">
        <v>5</v>
      </c>
      <c r="BM50" s="148" t="s">
        <v>5</v>
      </c>
      <c r="BN50" s="148"/>
      <c r="BO50" s="148" t="s">
        <v>5</v>
      </c>
      <c r="BP50" s="148"/>
      <c r="BQ50" s="148"/>
      <c r="BR50" s="239" t="s">
        <v>5</v>
      </c>
      <c r="BS50" s="239" t="s">
        <v>5</v>
      </c>
      <c r="BT50" s="239" t="s">
        <v>5</v>
      </c>
      <c r="BU50" s="239"/>
      <c r="BV50" s="239" t="s">
        <v>5</v>
      </c>
      <c r="BW50" s="565"/>
      <c r="BX50" s="239"/>
      <c r="BY50" s="239" t="s">
        <v>5</v>
      </c>
      <c r="BZ50" s="239" t="s">
        <v>5</v>
      </c>
      <c r="CA50" s="239" t="s">
        <v>5</v>
      </c>
      <c r="CB50" s="239"/>
      <c r="CC50" s="239" t="s">
        <v>5</v>
      </c>
      <c r="CD50" s="239" t="s">
        <v>5</v>
      </c>
      <c r="CE50" s="239"/>
      <c r="CF50" s="239"/>
      <c r="CG50" s="239"/>
      <c r="CH50" s="239"/>
      <c r="CI50" s="239"/>
      <c r="CJ50" s="239"/>
      <c r="CK50" s="239"/>
      <c r="CL50" s="239"/>
      <c r="CM50" s="239"/>
      <c r="CN50" s="565"/>
      <c r="CO50" s="239"/>
      <c r="CP50" s="239"/>
      <c r="CQ50" s="239"/>
      <c r="CR50" s="239"/>
      <c r="CS50" s="239"/>
      <c r="CT50" s="239"/>
      <c r="CU50" s="59"/>
      <c r="CV50" s="239"/>
      <c r="CW50" s="239"/>
      <c r="CX50" s="239"/>
      <c r="CY50" s="239"/>
      <c r="CZ50" s="239"/>
      <c r="DA50" s="239"/>
      <c r="DB50" s="239"/>
      <c r="DC50" s="148"/>
      <c r="DD50" s="239"/>
      <c r="DE50" s="239"/>
      <c r="DF50" s="239"/>
      <c r="DG50" s="239"/>
      <c r="DH50" s="239"/>
      <c r="DI50" s="239"/>
      <c r="DJ50" s="239"/>
      <c r="DK50" s="239"/>
      <c r="DL50" s="148"/>
      <c r="DM50" s="239"/>
      <c r="DN50" s="239"/>
      <c r="DO50" s="239"/>
      <c r="DP50" s="239"/>
      <c r="DQ50" s="239"/>
      <c r="DR50" s="148"/>
      <c r="DS50" s="239"/>
      <c r="DT50" s="239"/>
      <c r="DU50" s="239"/>
      <c r="DV50" s="149"/>
      <c r="DX50" s="158" t="str">
        <f t="shared" si="63"/>
        <v>GAUDIOT Danièle</v>
      </c>
      <c r="DY50" s="26" t="str">
        <f t="shared" si="64"/>
        <v>A</v>
      </c>
      <c r="DZ50" s="23">
        <f t="shared" si="65"/>
        <v>0.91111111111111109</v>
      </c>
      <c r="EA50" s="23">
        <f t="shared" si="66"/>
        <v>0.25</v>
      </c>
      <c r="EB50" s="23">
        <f t="shared" si="67"/>
        <v>0</v>
      </c>
    </row>
    <row r="51" spans="1:132" ht="14.4" customHeight="1">
      <c r="A51" s="17">
        <v>35</v>
      </c>
      <c r="B51" s="158" t="str">
        <f>Choristes!B36</f>
        <v>GERMAIN Jean-Michel</v>
      </c>
      <c r="C51" s="26" t="str">
        <f>Choristes!C36</f>
        <v>B</v>
      </c>
      <c r="D51" s="26" t="str">
        <f>Choristes!G36</f>
        <v>HS</v>
      </c>
      <c r="E51" s="26">
        <f t="shared" si="71"/>
        <v>13</v>
      </c>
      <c r="F51" s="26">
        <f t="shared" si="72"/>
        <v>48</v>
      </c>
      <c r="G51" s="15">
        <f t="shared" si="56"/>
        <v>0</v>
      </c>
      <c r="H51" s="15">
        <f t="shared" si="68"/>
        <v>37</v>
      </c>
      <c r="I51" s="15">
        <f t="shared" si="69"/>
        <v>2</v>
      </c>
      <c r="J51" s="15">
        <f t="shared" si="70"/>
        <v>5</v>
      </c>
      <c r="K51" s="23">
        <f t="shared" si="73"/>
        <v>0.77083333333333337</v>
      </c>
      <c r="L51" s="23">
        <f t="shared" si="61"/>
        <v>0.18181818181818182</v>
      </c>
      <c r="M51" s="23">
        <f t="shared" si="62"/>
        <v>0.45454545454545453</v>
      </c>
      <c r="N51" s="23"/>
      <c r="O51" s="61"/>
      <c r="P51" s="148" t="s">
        <v>10</v>
      </c>
      <c r="Q51" s="148" t="s">
        <v>10</v>
      </c>
      <c r="R51" s="148"/>
      <c r="S51" s="148" t="s">
        <v>10</v>
      </c>
      <c r="T51" s="148"/>
      <c r="U51" s="148" t="s">
        <v>223</v>
      </c>
      <c r="V51" s="148" t="s">
        <v>314</v>
      </c>
      <c r="W51" s="148" t="s">
        <v>10</v>
      </c>
      <c r="X51" s="148" t="s">
        <v>10</v>
      </c>
      <c r="Y51" s="148"/>
      <c r="Z51" s="148" t="s">
        <v>10</v>
      </c>
      <c r="AA51" s="148"/>
      <c r="AB51" s="148" t="s">
        <v>10</v>
      </c>
      <c r="AC51" s="148"/>
      <c r="AD51" s="148" t="s">
        <v>10</v>
      </c>
      <c r="AE51" s="148"/>
      <c r="AF51" s="148" t="s">
        <v>10</v>
      </c>
      <c r="AG51" s="148" t="s">
        <v>10</v>
      </c>
      <c r="AH51" s="148" t="s">
        <v>10</v>
      </c>
      <c r="AI51" s="148"/>
      <c r="AJ51" s="148" t="s">
        <v>10</v>
      </c>
      <c r="AK51" s="148" t="s">
        <v>10</v>
      </c>
      <c r="AL51" s="148" t="s">
        <v>10</v>
      </c>
      <c r="AM51" s="148" t="s">
        <v>10</v>
      </c>
      <c r="AN51" s="148" t="s">
        <v>10</v>
      </c>
      <c r="AO51" s="148"/>
      <c r="AP51" s="148" t="s">
        <v>10</v>
      </c>
      <c r="AQ51" s="148" t="s">
        <v>10</v>
      </c>
      <c r="AR51" s="148" t="s">
        <v>10</v>
      </c>
      <c r="AS51" s="148" t="s">
        <v>10</v>
      </c>
      <c r="AT51" s="148" t="s">
        <v>10</v>
      </c>
      <c r="AU51" s="148"/>
      <c r="AV51" s="148" t="s">
        <v>10</v>
      </c>
      <c r="AW51" s="148"/>
      <c r="AX51" s="148" t="s">
        <v>223</v>
      </c>
      <c r="AY51" s="148"/>
      <c r="AZ51" s="148" t="s">
        <v>10</v>
      </c>
      <c r="BA51" s="148"/>
      <c r="BB51" s="148"/>
      <c r="BC51" s="148" t="s">
        <v>314</v>
      </c>
      <c r="BD51" s="148"/>
      <c r="BE51" s="148" t="s">
        <v>10</v>
      </c>
      <c r="BF51" s="148" t="s">
        <v>10</v>
      </c>
      <c r="BG51" s="148" t="s">
        <v>10</v>
      </c>
      <c r="BH51" s="148" t="s">
        <v>10</v>
      </c>
      <c r="BI51" s="148" t="s">
        <v>10</v>
      </c>
      <c r="BJ51" s="148"/>
      <c r="BK51" s="148"/>
      <c r="BL51" s="148" t="s">
        <v>314</v>
      </c>
      <c r="BM51" s="148" t="s">
        <v>314</v>
      </c>
      <c r="BN51" s="148"/>
      <c r="BO51" s="148" t="s">
        <v>10</v>
      </c>
      <c r="BP51" s="148"/>
      <c r="BQ51" s="148"/>
      <c r="BR51" s="239" t="s">
        <v>10</v>
      </c>
      <c r="BS51" s="239" t="s">
        <v>10</v>
      </c>
      <c r="BT51" s="239" t="s">
        <v>10</v>
      </c>
      <c r="BU51" s="239"/>
      <c r="BV51" s="239" t="s">
        <v>314</v>
      </c>
      <c r="BW51" s="565"/>
      <c r="BX51" s="239"/>
      <c r="BY51" s="239" t="s">
        <v>10</v>
      </c>
      <c r="BZ51" s="239" t="s">
        <v>10</v>
      </c>
      <c r="CA51" s="239" t="s">
        <v>10</v>
      </c>
      <c r="CB51" s="239"/>
      <c r="CC51" s="239" t="s">
        <v>10</v>
      </c>
      <c r="CD51" s="239" t="s">
        <v>10</v>
      </c>
      <c r="CE51" s="239"/>
      <c r="CF51" s="239"/>
      <c r="CG51" s="239"/>
      <c r="CH51" s="239"/>
      <c r="CI51" s="239"/>
      <c r="CJ51" s="239"/>
      <c r="CK51" s="239"/>
      <c r="CL51" s="239"/>
      <c r="CM51" s="239"/>
      <c r="CN51" s="565"/>
      <c r="CO51" s="239"/>
      <c r="CP51" s="239"/>
      <c r="CQ51" s="239"/>
      <c r="CR51" s="239"/>
      <c r="CS51" s="239"/>
      <c r="CT51" s="239"/>
      <c r="CU51" s="239"/>
      <c r="CV51" s="239"/>
      <c r="CW51" s="239"/>
      <c r="CX51" s="239"/>
      <c r="CY51" s="239"/>
      <c r="CZ51" s="239"/>
      <c r="DA51" s="239"/>
      <c r="DB51" s="239"/>
      <c r="DC51" s="148"/>
      <c r="DD51" s="239"/>
      <c r="DE51" s="239"/>
      <c r="DF51" s="239"/>
      <c r="DG51" s="239"/>
      <c r="DH51" s="239"/>
      <c r="DI51" s="239"/>
      <c r="DJ51" s="239"/>
      <c r="DK51" s="239"/>
      <c r="DL51" s="148"/>
      <c r="DM51" s="239"/>
      <c r="DN51" s="239"/>
      <c r="DO51" s="239"/>
      <c r="DP51" s="239"/>
      <c r="DQ51" s="239"/>
      <c r="DR51" s="148"/>
      <c r="DS51" s="239"/>
      <c r="DT51" s="239"/>
      <c r="DU51" s="239"/>
      <c r="DV51" s="149"/>
      <c r="DX51" s="158" t="str">
        <f t="shared" si="63"/>
        <v>GERMAIN Jean-Michel</v>
      </c>
      <c r="DY51" s="26" t="str">
        <f t="shared" si="64"/>
        <v>B</v>
      </c>
      <c r="DZ51" s="23">
        <f t="shared" si="65"/>
        <v>0.77083333333333337</v>
      </c>
      <c r="EA51" s="23">
        <f t="shared" si="66"/>
        <v>0.18181818181818182</v>
      </c>
      <c r="EB51" s="23">
        <f t="shared" si="67"/>
        <v>0.45454545454545453</v>
      </c>
    </row>
    <row r="52" spans="1:132" ht="14.4" customHeight="1">
      <c r="A52" s="17">
        <v>36</v>
      </c>
      <c r="B52" s="158" t="str">
        <f>Choristes!B37</f>
        <v>GILL Robert</v>
      </c>
      <c r="C52" s="26" t="str">
        <f>Choristes!C37</f>
        <v>B</v>
      </c>
      <c r="D52" s="26" t="str">
        <f>Choristes!G37</f>
        <v>HS</v>
      </c>
      <c r="E52" s="26">
        <f t="shared" si="71"/>
        <v>13</v>
      </c>
      <c r="F52" s="26">
        <f t="shared" si="72"/>
        <v>48</v>
      </c>
      <c r="G52" s="15">
        <f t="shared" si="56"/>
        <v>0</v>
      </c>
      <c r="H52" s="15">
        <f t="shared" si="68"/>
        <v>27</v>
      </c>
      <c r="I52" s="15">
        <f t="shared" si="69"/>
        <v>15</v>
      </c>
      <c r="J52" s="15">
        <f t="shared" si="70"/>
        <v>2</v>
      </c>
      <c r="K52" s="23">
        <f t="shared" si="73"/>
        <v>0.5625</v>
      </c>
      <c r="L52" s="23">
        <f t="shared" si="61"/>
        <v>0.7142857142857143</v>
      </c>
      <c r="M52" s="23">
        <f t="shared" si="62"/>
        <v>9.5238095238095233E-2</v>
      </c>
      <c r="N52" s="23"/>
      <c r="O52" s="61"/>
      <c r="P52" s="148" t="s">
        <v>10</v>
      </c>
      <c r="Q52" s="148" t="s">
        <v>10</v>
      </c>
      <c r="R52" s="148"/>
      <c r="S52" s="148" t="s">
        <v>223</v>
      </c>
      <c r="T52" s="148"/>
      <c r="U52" s="148" t="s">
        <v>223</v>
      </c>
      <c r="V52" s="147" t="s">
        <v>223</v>
      </c>
      <c r="W52" s="59" t="s">
        <v>223</v>
      </c>
      <c r="X52" s="59" t="s">
        <v>223</v>
      </c>
      <c r="Y52" s="148"/>
      <c r="Z52" s="148" t="s">
        <v>223</v>
      </c>
      <c r="AA52" s="148"/>
      <c r="AB52" s="148" t="s">
        <v>223</v>
      </c>
      <c r="AC52" s="148"/>
      <c r="AD52" s="148" t="s">
        <v>10</v>
      </c>
      <c r="AE52" s="148"/>
      <c r="AF52" s="148" t="s">
        <v>10</v>
      </c>
      <c r="AG52" s="148" t="s">
        <v>223</v>
      </c>
      <c r="AH52" s="148" t="s">
        <v>10</v>
      </c>
      <c r="AI52" s="148"/>
      <c r="AJ52" s="148" t="s">
        <v>10</v>
      </c>
      <c r="AK52" s="148" t="s">
        <v>314</v>
      </c>
      <c r="AL52" s="148" t="s">
        <v>10</v>
      </c>
      <c r="AM52" s="148" t="s">
        <v>10</v>
      </c>
      <c r="AN52" s="148" t="s">
        <v>10</v>
      </c>
      <c r="AO52" s="148"/>
      <c r="AP52" s="148" t="s">
        <v>10</v>
      </c>
      <c r="AQ52" s="148" t="s">
        <v>10</v>
      </c>
      <c r="AR52" s="148" t="s">
        <v>10</v>
      </c>
      <c r="AS52" s="148" t="s">
        <v>10</v>
      </c>
      <c r="AT52" s="148" t="s">
        <v>10</v>
      </c>
      <c r="AU52" s="148"/>
      <c r="AV52" s="148" t="s">
        <v>10</v>
      </c>
      <c r="AW52" s="148"/>
      <c r="AX52" s="148" t="s">
        <v>10</v>
      </c>
      <c r="AY52" s="148"/>
      <c r="AZ52" s="148" t="s">
        <v>10</v>
      </c>
      <c r="BA52" s="148"/>
      <c r="BB52" s="148"/>
      <c r="BC52" s="148" t="s">
        <v>314</v>
      </c>
      <c r="BD52" s="148"/>
      <c r="BE52" s="148" t="s">
        <v>223</v>
      </c>
      <c r="BF52" s="148" t="s">
        <v>223</v>
      </c>
      <c r="BG52" s="148" t="s">
        <v>223</v>
      </c>
      <c r="BH52" s="148" t="s">
        <v>223</v>
      </c>
      <c r="BI52" s="148" t="s">
        <v>223</v>
      </c>
      <c r="BJ52" s="148"/>
      <c r="BK52" s="148"/>
      <c r="BL52" s="148" t="s">
        <v>10</v>
      </c>
      <c r="BM52" s="148" t="s">
        <v>10</v>
      </c>
      <c r="BN52" s="148"/>
      <c r="BO52" s="148" t="s">
        <v>10</v>
      </c>
      <c r="BP52" s="148"/>
      <c r="BQ52" s="148"/>
      <c r="BR52" s="239" t="s">
        <v>10</v>
      </c>
      <c r="BS52" s="239" t="s">
        <v>10</v>
      </c>
      <c r="BT52" s="239" t="s">
        <v>10</v>
      </c>
      <c r="BU52" s="239"/>
      <c r="BV52" s="239" t="s">
        <v>10</v>
      </c>
      <c r="BW52" s="565" t="s">
        <v>321</v>
      </c>
      <c r="BX52" s="239"/>
      <c r="BY52" s="239" t="s">
        <v>10</v>
      </c>
      <c r="BZ52" s="239" t="s">
        <v>223</v>
      </c>
      <c r="CA52" s="239" t="s">
        <v>223</v>
      </c>
      <c r="CB52" s="239"/>
      <c r="CC52" s="239" t="s">
        <v>10</v>
      </c>
      <c r="CD52" s="239" t="s">
        <v>10</v>
      </c>
      <c r="CE52" s="239"/>
      <c r="CF52" s="239"/>
      <c r="CG52" s="239"/>
      <c r="CH52" s="239"/>
      <c r="CI52" s="239"/>
      <c r="CJ52" s="239"/>
      <c r="CK52" s="239"/>
      <c r="CL52" s="239"/>
      <c r="CM52" s="239"/>
      <c r="CN52" s="565"/>
      <c r="CO52" s="239"/>
      <c r="CP52" s="239"/>
      <c r="CQ52" s="239"/>
      <c r="CR52" s="239"/>
      <c r="CS52" s="239"/>
      <c r="CT52" s="239"/>
      <c r="CU52" s="239"/>
      <c r="CV52" s="239"/>
      <c r="CW52" s="239"/>
      <c r="CX52" s="239"/>
      <c r="CY52" s="239"/>
      <c r="CZ52" s="239"/>
      <c r="DA52" s="239"/>
      <c r="DB52" s="239"/>
      <c r="DC52" s="148"/>
      <c r="DD52" s="239"/>
      <c r="DE52" s="239"/>
      <c r="DF52" s="239"/>
      <c r="DG52" s="239"/>
      <c r="DH52" s="239"/>
      <c r="DI52" s="239"/>
      <c r="DJ52" s="239"/>
      <c r="DK52" s="239"/>
      <c r="DL52" s="148"/>
      <c r="DM52" s="239"/>
      <c r="DN52" s="239"/>
      <c r="DO52" s="239"/>
      <c r="DP52" s="239"/>
      <c r="DQ52" s="239"/>
      <c r="DR52" s="148"/>
      <c r="DS52" s="239"/>
      <c r="DT52" s="239"/>
      <c r="DU52" s="239"/>
      <c r="DV52" s="149"/>
      <c r="DX52" s="158" t="str">
        <f t="shared" si="63"/>
        <v>GILL Robert</v>
      </c>
      <c r="DY52" s="26" t="str">
        <f t="shared" si="64"/>
        <v>B</v>
      </c>
      <c r="DZ52" s="23">
        <f t="shared" si="65"/>
        <v>0.5625</v>
      </c>
      <c r="EA52" s="23">
        <f t="shared" si="66"/>
        <v>0.7142857142857143</v>
      </c>
      <c r="EB52" s="23">
        <f t="shared" si="67"/>
        <v>9.5238095238095233E-2</v>
      </c>
    </row>
    <row r="53" spans="1:132" ht="14.4" customHeight="1">
      <c r="A53" s="11">
        <v>37</v>
      </c>
      <c r="B53" s="158" t="str">
        <f>Choristes!B38</f>
        <v>GOUST Martine</v>
      </c>
      <c r="C53" s="26" t="str">
        <f>Choristes!C38</f>
        <v>A</v>
      </c>
      <c r="D53" s="26" t="str">
        <f>Choristes!G38</f>
        <v>FR</v>
      </c>
      <c r="E53" s="26">
        <f t="shared" si="71"/>
        <v>11</v>
      </c>
      <c r="F53" s="26">
        <f t="shared" si="72"/>
        <v>45</v>
      </c>
      <c r="G53" s="15">
        <f t="shared" si="56"/>
        <v>0</v>
      </c>
      <c r="H53" s="15">
        <f t="shared" si="68"/>
        <v>38</v>
      </c>
      <c r="I53" s="15">
        <f t="shared" si="69"/>
        <v>4</v>
      </c>
      <c r="J53" s="15">
        <f t="shared" si="70"/>
        <v>0</v>
      </c>
      <c r="K53" s="23">
        <f t="shared" si="73"/>
        <v>0.84444444444444444</v>
      </c>
      <c r="L53" s="23">
        <f t="shared" si="61"/>
        <v>0.5714285714285714</v>
      </c>
      <c r="M53" s="23">
        <f t="shared" si="62"/>
        <v>0</v>
      </c>
      <c r="N53" s="23"/>
      <c r="O53" s="60"/>
      <c r="P53" s="148" t="s">
        <v>223</v>
      </c>
      <c r="Q53" s="148" t="s">
        <v>223</v>
      </c>
      <c r="R53" s="148" t="s">
        <v>223</v>
      </c>
      <c r="S53" s="148"/>
      <c r="T53" s="148" t="s">
        <v>5</v>
      </c>
      <c r="U53" s="148"/>
      <c r="V53" s="148" t="s">
        <v>5</v>
      </c>
      <c r="W53" s="148" t="s">
        <v>5</v>
      </c>
      <c r="X53" s="148" t="s">
        <v>5</v>
      </c>
      <c r="Y53" s="148" t="s">
        <v>5</v>
      </c>
      <c r="Z53" s="148"/>
      <c r="AA53" s="148" t="s">
        <v>5</v>
      </c>
      <c r="AB53" s="148"/>
      <c r="AC53" s="148" t="s">
        <v>5</v>
      </c>
      <c r="AD53" s="148"/>
      <c r="AE53" s="148"/>
      <c r="AF53" s="148" t="s">
        <v>5</v>
      </c>
      <c r="AG53" s="148" t="s">
        <v>5</v>
      </c>
      <c r="AH53" s="148"/>
      <c r="AI53" s="148" t="s">
        <v>5</v>
      </c>
      <c r="AJ53" s="148"/>
      <c r="AK53" s="148"/>
      <c r="AL53" s="148" t="s">
        <v>5</v>
      </c>
      <c r="AM53" s="148" t="s">
        <v>5</v>
      </c>
      <c r="AN53" s="148" t="s">
        <v>5</v>
      </c>
      <c r="AO53" s="148" t="s">
        <v>5</v>
      </c>
      <c r="AP53" s="148"/>
      <c r="AQ53" s="148" t="s">
        <v>5</v>
      </c>
      <c r="AR53" s="148" t="s">
        <v>5</v>
      </c>
      <c r="AS53" s="148" t="s">
        <v>5</v>
      </c>
      <c r="AT53" s="148" t="s">
        <v>5</v>
      </c>
      <c r="AU53" s="148" t="s">
        <v>5</v>
      </c>
      <c r="AV53" s="148"/>
      <c r="AW53" s="148"/>
      <c r="AX53" s="148" t="s">
        <v>5</v>
      </c>
      <c r="AY53" s="148"/>
      <c r="AZ53" s="148" t="s">
        <v>5</v>
      </c>
      <c r="BA53" s="148"/>
      <c r="BB53" s="148" t="s">
        <v>5</v>
      </c>
      <c r="BC53" s="148"/>
      <c r="BD53" s="148" t="s">
        <v>5</v>
      </c>
      <c r="BE53" s="148"/>
      <c r="BF53" s="148" t="s">
        <v>5</v>
      </c>
      <c r="BG53" s="148" t="s">
        <v>5</v>
      </c>
      <c r="BH53" s="148" t="s">
        <v>5</v>
      </c>
      <c r="BI53" s="148" t="s">
        <v>5</v>
      </c>
      <c r="BJ53" s="148"/>
      <c r="BK53" s="148" t="s">
        <v>223</v>
      </c>
      <c r="BL53" s="148"/>
      <c r="BM53" s="148" t="s">
        <v>5</v>
      </c>
      <c r="BN53" s="148" t="s">
        <v>5</v>
      </c>
      <c r="BO53" s="148"/>
      <c r="BP53" s="148" t="s">
        <v>321</v>
      </c>
      <c r="BQ53" s="148"/>
      <c r="BR53" s="239" t="s">
        <v>5</v>
      </c>
      <c r="BS53" s="239" t="s">
        <v>5</v>
      </c>
      <c r="BT53" s="239" t="s">
        <v>5</v>
      </c>
      <c r="BU53" s="239" t="s">
        <v>5</v>
      </c>
      <c r="BV53" s="239"/>
      <c r="BW53" s="565"/>
      <c r="BX53" s="239"/>
      <c r="BY53" s="239" t="s">
        <v>5</v>
      </c>
      <c r="BZ53" s="239" t="s">
        <v>5</v>
      </c>
      <c r="CA53" s="239" t="s">
        <v>5</v>
      </c>
      <c r="CB53" s="239" t="s">
        <v>5</v>
      </c>
      <c r="CC53" s="239"/>
      <c r="CD53" s="239" t="s">
        <v>5</v>
      </c>
      <c r="CE53" s="239"/>
      <c r="CF53" s="239"/>
      <c r="CG53" s="239"/>
      <c r="CH53" s="239" t="s">
        <v>321</v>
      </c>
      <c r="CI53" s="239"/>
      <c r="CJ53" s="239"/>
      <c r="CK53" s="239"/>
      <c r="CL53" s="239"/>
      <c r="CM53" s="239"/>
      <c r="CN53" s="565"/>
      <c r="CO53" s="239"/>
      <c r="CP53" s="239"/>
      <c r="CQ53" s="239"/>
      <c r="CR53" s="239"/>
      <c r="CS53" s="239"/>
      <c r="CT53" s="239"/>
      <c r="CU53" s="59"/>
      <c r="CV53" s="239"/>
      <c r="CW53" s="239"/>
      <c r="CX53" s="239"/>
      <c r="CY53" s="239"/>
      <c r="CZ53" s="239"/>
      <c r="DA53" s="239"/>
      <c r="DB53" s="239"/>
      <c r="DC53" s="148"/>
      <c r="DD53" s="239"/>
      <c r="DE53" s="239"/>
      <c r="DF53" s="239"/>
      <c r="DG53" s="239"/>
      <c r="DH53" s="239"/>
      <c r="DI53" s="239"/>
      <c r="DJ53" s="239"/>
      <c r="DK53" s="239"/>
      <c r="DL53" s="148"/>
      <c r="DM53" s="239"/>
      <c r="DN53" s="239"/>
      <c r="DO53" s="239"/>
      <c r="DP53" s="239"/>
      <c r="DQ53" s="239"/>
      <c r="DR53" s="148"/>
      <c r="DS53" s="239"/>
      <c r="DT53" s="239"/>
      <c r="DU53" s="239"/>
      <c r="DV53" s="149"/>
      <c r="DX53" s="158" t="str">
        <f t="shared" si="63"/>
        <v>GOUST Martine</v>
      </c>
      <c r="DY53" s="26" t="str">
        <f t="shared" si="64"/>
        <v>A</v>
      </c>
      <c r="DZ53" s="23">
        <f t="shared" si="65"/>
        <v>0.84444444444444444</v>
      </c>
      <c r="EA53" s="23">
        <f t="shared" si="66"/>
        <v>0.5714285714285714</v>
      </c>
      <c r="EB53" s="23">
        <f t="shared" si="67"/>
        <v>0</v>
      </c>
    </row>
    <row r="54" spans="1:132" ht="14.4" customHeight="1">
      <c r="A54" s="11">
        <v>38</v>
      </c>
      <c r="B54" s="158" t="str">
        <f>Choristes!B39</f>
        <v>GUÉRIN Annick</v>
      </c>
      <c r="C54" s="26" t="str">
        <f>Choristes!C39</f>
        <v>A</v>
      </c>
      <c r="D54" s="26" t="str">
        <f>Choristes!G39</f>
        <v>FS</v>
      </c>
      <c r="E54" s="26">
        <f t="shared" si="71"/>
        <v>9</v>
      </c>
      <c r="F54" s="26">
        <f t="shared" si="72"/>
        <v>45</v>
      </c>
      <c r="G54" s="15">
        <f t="shared" si="56"/>
        <v>0</v>
      </c>
      <c r="H54" s="15">
        <f t="shared" si="68"/>
        <v>40</v>
      </c>
      <c r="I54" s="15">
        <f t="shared" si="69"/>
        <v>2</v>
      </c>
      <c r="J54" s="15">
        <f t="shared" si="70"/>
        <v>0</v>
      </c>
      <c r="K54" s="23">
        <f t="shared" si="73"/>
        <v>0.88888888888888884</v>
      </c>
      <c r="L54" s="23">
        <f t="shared" si="61"/>
        <v>0.4</v>
      </c>
      <c r="M54" s="23">
        <f t="shared" si="62"/>
        <v>0</v>
      </c>
      <c r="N54" s="23"/>
      <c r="O54" s="60"/>
      <c r="P54" s="59" t="s">
        <v>5</v>
      </c>
      <c r="Q54" s="59" t="s">
        <v>5</v>
      </c>
      <c r="R54" s="59"/>
      <c r="S54" s="59" t="s">
        <v>5</v>
      </c>
      <c r="T54" s="59"/>
      <c r="U54" s="59" t="s">
        <v>5</v>
      </c>
      <c r="V54" s="147" t="s">
        <v>5</v>
      </c>
      <c r="W54" s="59" t="s">
        <v>5</v>
      </c>
      <c r="X54" s="59" t="s">
        <v>5</v>
      </c>
      <c r="Y54" s="59"/>
      <c r="Z54" s="59" t="s">
        <v>5</v>
      </c>
      <c r="AA54" s="59"/>
      <c r="AB54" s="147" t="s">
        <v>5</v>
      </c>
      <c r="AC54" s="59"/>
      <c r="AD54" s="59" t="s">
        <v>5</v>
      </c>
      <c r="AE54" s="59"/>
      <c r="AF54" s="147" t="s">
        <v>5</v>
      </c>
      <c r="AG54" s="59" t="s">
        <v>5</v>
      </c>
      <c r="AH54" s="59"/>
      <c r="AI54" s="147"/>
      <c r="AJ54" s="59" t="s">
        <v>5</v>
      </c>
      <c r="AK54" s="59"/>
      <c r="AL54" s="59" t="s">
        <v>5</v>
      </c>
      <c r="AM54" s="59" t="s">
        <v>5</v>
      </c>
      <c r="AN54" s="147" t="s">
        <v>5</v>
      </c>
      <c r="AO54" s="59"/>
      <c r="AP54" s="59" t="s">
        <v>5</v>
      </c>
      <c r="AQ54" s="59" t="s">
        <v>5</v>
      </c>
      <c r="AR54" s="59" t="s">
        <v>5</v>
      </c>
      <c r="AS54" s="59" t="s">
        <v>5</v>
      </c>
      <c r="AT54" s="59" t="s">
        <v>5</v>
      </c>
      <c r="AU54" s="59"/>
      <c r="AV54" s="147" t="s">
        <v>5</v>
      </c>
      <c r="AW54" s="147"/>
      <c r="AX54" s="147" t="s">
        <v>223</v>
      </c>
      <c r="AY54" s="59"/>
      <c r="AZ54" s="59" t="s">
        <v>5</v>
      </c>
      <c r="BA54" s="59"/>
      <c r="BB54" s="59"/>
      <c r="BC54" s="59" t="s">
        <v>5</v>
      </c>
      <c r="BD54" s="59"/>
      <c r="BE54" s="59" t="s">
        <v>5</v>
      </c>
      <c r="BF54" s="147" t="s">
        <v>5</v>
      </c>
      <c r="BG54" s="59" t="s">
        <v>5</v>
      </c>
      <c r="BH54" s="59" t="s">
        <v>5</v>
      </c>
      <c r="BI54" s="59" t="s">
        <v>5</v>
      </c>
      <c r="BJ54" s="59"/>
      <c r="BK54" s="147"/>
      <c r="BL54" s="59" t="s">
        <v>5</v>
      </c>
      <c r="BM54" s="59" t="s">
        <v>5</v>
      </c>
      <c r="BN54" s="147"/>
      <c r="BO54" s="59" t="s">
        <v>5</v>
      </c>
      <c r="BP54" s="59"/>
      <c r="BQ54" s="59"/>
      <c r="BR54" s="59" t="s">
        <v>5</v>
      </c>
      <c r="BS54" s="59" t="s">
        <v>5</v>
      </c>
      <c r="BT54" s="59" t="s">
        <v>5</v>
      </c>
      <c r="BU54" s="59"/>
      <c r="BV54" s="59" t="s">
        <v>5</v>
      </c>
      <c r="BW54" s="565"/>
      <c r="BX54" s="59"/>
      <c r="BY54" s="59" t="s">
        <v>5</v>
      </c>
      <c r="BZ54" s="59" t="s">
        <v>5</v>
      </c>
      <c r="CA54" s="59" t="s">
        <v>5</v>
      </c>
      <c r="CB54" s="59"/>
      <c r="CC54" s="59" t="s">
        <v>223</v>
      </c>
      <c r="CD54" s="59" t="s">
        <v>5</v>
      </c>
      <c r="CE54" s="59"/>
      <c r="CF54" s="59"/>
      <c r="CG54" s="59"/>
      <c r="CH54" s="59"/>
      <c r="CI54" s="59"/>
      <c r="CJ54" s="59"/>
      <c r="CK54" s="59"/>
      <c r="CL54" s="59"/>
      <c r="CM54" s="59"/>
      <c r="CN54" s="565"/>
      <c r="CO54" s="59"/>
      <c r="CP54" s="147"/>
      <c r="CQ54" s="147"/>
      <c r="CR54" s="59"/>
      <c r="CS54" s="59"/>
      <c r="CT54" s="59"/>
      <c r="CU54" s="59"/>
      <c r="CV54" s="59"/>
      <c r="CW54" s="59"/>
      <c r="CX54" s="59"/>
      <c r="CY54" s="147"/>
      <c r="CZ54" s="147"/>
      <c r="DA54" s="59"/>
      <c r="DB54" s="59"/>
      <c r="DC54" s="59"/>
      <c r="DD54" s="59"/>
      <c r="DE54" s="147"/>
      <c r="DF54" s="147"/>
      <c r="DG54" s="147"/>
      <c r="DH54" s="147"/>
      <c r="DI54" s="147"/>
      <c r="DJ54" s="59"/>
      <c r="DK54" s="59"/>
      <c r="DL54" s="59"/>
      <c r="DM54" s="59"/>
      <c r="DN54" s="147"/>
      <c r="DO54" s="59"/>
      <c r="DP54" s="59"/>
      <c r="DQ54" s="59"/>
      <c r="DR54" s="59"/>
      <c r="DS54" s="59"/>
      <c r="DT54" s="59"/>
      <c r="DU54" s="59"/>
      <c r="DV54" s="149"/>
      <c r="DX54" s="158" t="str">
        <f t="shared" si="63"/>
        <v>GUÉRIN Annick</v>
      </c>
      <c r="DY54" s="26" t="str">
        <f t="shared" si="64"/>
        <v>A</v>
      </c>
      <c r="DZ54" s="23">
        <f t="shared" si="65"/>
        <v>0.88888888888888884</v>
      </c>
      <c r="EA54" s="23">
        <f t="shared" si="66"/>
        <v>0.4</v>
      </c>
      <c r="EB54" s="23">
        <f t="shared" si="67"/>
        <v>0</v>
      </c>
    </row>
    <row r="55" spans="1:132" ht="14.4" customHeight="1">
      <c r="A55" s="11">
        <v>39</v>
      </c>
      <c r="B55" s="158" t="str">
        <f>Choristes!B40</f>
        <v>GUILLOT Brigitte</v>
      </c>
      <c r="C55" s="26" t="str">
        <f>Choristes!C40</f>
        <v>S</v>
      </c>
      <c r="D55" s="26" t="str">
        <f>Choristes!G40</f>
        <v>FS</v>
      </c>
      <c r="E55" s="26">
        <f t="shared" si="71"/>
        <v>9</v>
      </c>
      <c r="F55" s="26">
        <f t="shared" si="72"/>
        <v>45</v>
      </c>
      <c r="G55" s="15">
        <f t="shared" si="56"/>
        <v>0</v>
      </c>
      <c r="H55" s="15">
        <f t="shared" si="68"/>
        <v>42</v>
      </c>
      <c r="I55" s="15">
        <f t="shared" si="69"/>
        <v>0</v>
      </c>
      <c r="J55" s="15">
        <f t="shared" si="70"/>
        <v>0</v>
      </c>
      <c r="K55" s="23">
        <f t="shared" si="73"/>
        <v>0.93333333333333335</v>
      </c>
      <c r="L55" s="23">
        <f t="shared" si="61"/>
        <v>0</v>
      </c>
      <c r="M55" s="23">
        <f t="shared" si="62"/>
        <v>0</v>
      </c>
      <c r="N55" s="23"/>
      <c r="O55" s="60"/>
      <c r="P55" s="59" t="s">
        <v>88</v>
      </c>
      <c r="Q55" s="59" t="s">
        <v>88</v>
      </c>
      <c r="R55" s="59"/>
      <c r="S55" s="59" t="s">
        <v>88</v>
      </c>
      <c r="T55" s="59"/>
      <c r="U55" s="59" t="s">
        <v>88</v>
      </c>
      <c r="V55" s="147" t="s">
        <v>88</v>
      </c>
      <c r="W55" s="59" t="s">
        <v>88</v>
      </c>
      <c r="X55" s="59" t="s">
        <v>88</v>
      </c>
      <c r="Y55" s="59"/>
      <c r="Z55" s="59" t="s">
        <v>88</v>
      </c>
      <c r="AA55" s="59"/>
      <c r="AB55" s="147" t="s">
        <v>88</v>
      </c>
      <c r="AC55" s="59"/>
      <c r="AD55" s="59" t="s">
        <v>88</v>
      </c>
      <c r="AE55" s="59"/>
      <c r="AF55" s="147" t="s">
        <v>88</v>
      </c>
      <c r="AG55" s="59" t="s">
        <v>88</v>
      </c>
      <c r="AH55" s="59"/>
      <c r="AI55" s="147"/>
      <c r="AJ55" s="59" t="s">
        <v>88</v>
      </c>
      <c r="AK55" s="59"/>
      <c r="AL55" s="59" t="s">
        <v>88</v>
      </c>
      <c r="AM55" s="59" t="s">
        <v>88</v>
      </c>
      <c r="AN55" s="147" t="s">
        <v>88</v>
      </c>
      <c r="AO55" s="59"/>
      <c r="AP55" s="59" t="s">
        <v>88</v>
      </c>
      <c r="AQ55" s="59" t="s">
        <v>88</v>
      </c>
      <c r="AR55" s="59" t="s">
        <v>88</v>
      </c>
      <c r="AS55" s="59" t="s">
        <v>88</v>
      </c>
      <c r="AT55" s="59" t="s">
        <v>88</v>
      </c>
      <c r="AU55" s="59"/>
      <c r="AV55" s="147" t="s">
        <v>88</v>
      </c>
      <c r="AW55" s="147"/>
      <c r="AX55" s="147" t="s">
        <v>88</v>
      </c>
      <c r="AY55" s="59"/>
      <c r="AZ55" s="59" t="s">
        <v>88</v>
      </c>
      <c r="BA55" s="59"/>
      <c r="BB55" s="59"/>
      <c r="BC55" s="59" t="s">
        <v>88</v>
      </c>
      <c r="BD55" s="59"/>
      <c r="BE55" s="59" t="s">
        <v>88</v>
      </c>
      <c r="BF55" s="147" t="s">
        <v>88</v>
      </c>
      <c r="BG55" s="59" t="s">
        <v>88</v>
      </c>
      <c r="BH55" s="59" t="s">
        <v>88</v>
      </c>
      <c r="BI55" s="59" t="s">
        <v>88</v>
      </c>
      <c r="BJ55" s="59"/>
      <c r="BK55" s="147"/>
      <c r="BL55" s="59" t="s">
        <v>88</v>
      </c>
      <c r="BM55" s="59" t="s">
        <v>88</v>
      </c>
      <c r="BN55" s="147"/>
      <c r="BO55" s="59" t="s">
        <v>88</v>
      </c>
      <c r="BP55" s="59"/>
      <c r="BQ55" s="59"/>
      <c r="BR55" s="59" t="s">
        <v>88</v>
      </c>
      <c r="BS55" s="59" t="s">
        <v>88</v>
      </c>
      <c r="BT55" s="59" t="s">
        <v>88</v>
      </c>
      <c r="BU55" s="59"/>
      <c r="BV55" s="59" t="s">
        <v>88</v>
      </c>
      <c r="BW55" s="565"/>
      <c r="BX55" s="59"/>
      <c r="BY55" s="59" t="s">
        <v>88</v>
      </c>
      <c r="BZ55" s="59" t="s">
        <v>88</v>
      </c>
      <c r="CA55" s="59" t="s">
        <v>88</v>
      </c>
      <c r="CB55" s="59"/>
      <c r="CC55" s="59" t="s">
        <v>88</v>
      </c>
      <c r="CD55" s="59" t="s">
        <v>88</v>
      </c>
      <c r="CE55" s="59"/>
      <c r="CF55" s="59"/>
      <c r="CG55" s="59"/>
      <c r="CH55" s="59"/>
      <c r="CI55" s="59"/>
      <c r="CJ55" s="59"/>
      <c r="CK55" s="59"/>
      <c r="CL55" s="59"/>
      <c r="CM55" s="59"/>
      <c r="CN55" s="565"/>
      <c r="CO55" s="59"/>
      <c r="CP55" s="147"/>
      <c r="CQ55" s="147"/>
      <c r="CR55" s="59"/>
      <c r="CS55" s="59"/>
      <c r="CT55" s="59"/>
      <c r="CU55" s="59"/>
      <c r="CV55" s="59"/>
      <c r="CW55" s="59"/>
      <c r="CX55" s="59"/>
      <c r="CY55" s="147"/>
      <c r="CZ55" s="147"/>
      <c r="DA55" s="59"/>
      <c r="DB55" s="59"/>
      <c r="DC55" s="59"/>
      <c r="DD55" s="59"/>
      <c r="DE55" s="147"/>
      <c r="DF55" s="147"/>
      <c r="DG55" s="147"/>
      <c r="DH55" s="147"/>
      <c r="DI55" s="147"/>
      <c r="DJ55" s="59"/>
      <c r="DK55" s="59"/>
      <c r="DL55" s="59"/>
      <c r="DM55" s="59"/>
      <c r="DN55" s="147"/>
      <c r="DO55" s="59"/>
      <c r="DP55" s="59"/>
      <c r="DQ55" s="59"/>
      <c r="DR55" s="59"/>
      <c r="DS55" s="59"/>
      <c r="DT55" s="59"/>
      <c r="DU55" s="59"/>
      <c r="DV55" s="149"/>
      <c r="DX55" s="158" t="str">
        <f t="shared" si="63"/>
        <v>GUILLOT Brigitte</v>
      </c>
      <c r="DY55" s="26" t="str">
        <f t="shared" si="64"/>
        <v>S</v>
      </c>
      <c r="DZ55" s="23">
        <f t="shared" si="65"/>
        <v>0.93333333333333335</v>
      </c>
      <c r="EA55" s="23">
        <f t="shared" si="66"/>
        <v>0</v>
      </c>
      <c r="EB55" s="23">
        <f t="shared" si="67"/>
        <v>0</v>
      </c>
    </row>
    <row r="56" spans="1:132" ht="14.4" customHeight="1">
      <c r="A56" s="11"/>
      <c r="B56" s="158"/>
      <c r="C56" s="26"/>
      <c r="D56" s="26"/>
      <c r="E56" s="26"/>
      <c r="F56" s="26"/>
      <c r="G56" s="15"/>
      <c r="H56" s="15"/>
      <c r="I56" s="15"/>
      <c r="J56" s="15"/>
      <c r="K56" s="23"/>
      <c r="L56" s="23"/>
      <c r="M56" s="23"/>
      <c r="N56" s="23"/>
      <c r="O56" s="60"/>
      <c r="P56" s="59"/>
      <c r="Q56" s="59"/>
      <c r="R56" s="59"/>
      <c r="S56" s="59"/>
      <c r="T56" s="59"/>
      <c r="U56" s="59"/>
      <c r="V56" s="147"/>
      <c r="W56" s="59"/>
      <c r="X56" s="59"/>
      <c r="Y56" s="59"/>
      <c r="Z56" s="59"/>
      <c r="AA56" s="59"/>
      <c r="AB56" s="147"/>
      <c r="AC56" s="59"/>
      <c r="AD56" s="59"/>
      <c r="AE56" s="59"/>
      <c r="AF56" s="147"/>
      <c r="AG56" s="59"/>
      <c r="AH56" s="59"/>
      <c r="AI56" s="147"/>
      <c r="AJ56" s="59"/>
      <c r="AK56" s="59"/>
      <c r="AL56" s="59"/>
      <c r="AM56" s="59"/>
      <c r="AN56" s="147"/>
      <c r="AO56" s="59"/>
      <c r="AP56" s="59"/>
      <c r="AQ56" s="59"/>
      <c r="AR56" s="59"/>
      <c r="AS56" s="59"/>
      <c r="AT56" s="59"/>
      <c r="AU56" s="59"/>
      <c r="AV56" s="147"/>
      <c r="AW56" s="147"/>
      <c r="AX56" s="147"/>
      <c r="AY56" s="59"/>
      <c r="AZ56" s="59"/>
      <c r="BA56" s="59"/>
      <c r="BB56" s="59"/>
      <c r="BC56" s="59"/>
      <c r="BD56" s="59"/>
      <c r="BE56" s="59"/>
      <c r="BF56" s="147"/>
      <c r="BG56" s="59"/>
      <c r="BH56" s="59"/>
      <c r="BI56" s="59"/>
      <c r="BJ56" s="59"/>
      <c r="BK56" s="147"/>
      <c r="BL56" s="59"/>
      <c r="BM56" s="59"/>
      <c r="BN56" s="147"/>
      <c r="BO56" s="59"/>
      <c r="BP56" s="59"/>
      <c r="BQ56" s="59"/>
      <c r="BR56" s="59"/>
      <c r="BS56" s="59"/>
      <c r="BT56" s="59"/>
      <c r="BU56" s="59"/>
      <c r="BV56" s="59"/>
      <c r="BW56" s="565"/>
      <c r="BX56" s="59"/>
      <c r="BY56" s="59"/>
      <c r="BZ56" s="59"/>
      <c r="CA56" s="59"/>
      <c r="CB56" s="59"/>
      <c r="CC56" s="59"/>
      <c r="CD56" s="59"/>
      <c r="CE56" s="59"/>
      <c r="CF56" s="59"/>
      <c r="CG56" s="59"/>
      <c r="CH56" s="59"/>
      <c r="CI56" s="59"/>
      <c r="CJ56" s="59"/>
      <c r="CK56" s="59"/>
      <c r="CL56" s="59"/>
      <c r="CM56" s="59"/>
      <c r="CN56" s="565"/>
      <c r="CO56" s="59"/>
      <c r="CP56" s="147"/>
      <c r="CQ56" s="147"/>
      <c r="CR56" s="59"/>
      <c r="CS56" s="59"/>
      <c r="CT56" s="59"/>
      <c r="CU56" s="59"/>
      <c r="CV56" s="59"/>
      <c r="CW56" s="59"/>
      <c r="CX56" s="59"/>
      <c r="CY56" s="147"/>
      <c r="CZ56" s="147"/>
      <c r="DA56" s="59"/>
      <c r="DB56" s="59"/>
      <c r="DC56" s="59"/>
      <c r="DD56" s="59"/>
      <c r="DE56" s="147"/>
      <c r="DF56" s="147"/>
      <c r="DG56" s="147"/>
      <c r="DH56" s="147"/>
      <c r="DI56" s="147"/>
      <c r="DJ56" s="59"/>
      <c r="DK56" s="59"/>
      <c r="DL56" s="59"/>
      <c r="DM56" s="59"/>
      <c r="DN56" s="147"/>
      <c r="DO56" s="59"/>
      <c r="DP56" s="59"/>
      <c r="DQ56" s="59"/>
      <c r="DR56" s="59"/>
      <c r="DS56" s="59"/>
      <c r="DT56" s="59"/>
      <c r="DU56" s="59"/>
      <c r="DV56" s="149"/>
      <c r="DX56" s="158"/>
      <c r="DY56" s="26"/>
      <c r="DZ56" s="23"/>
      <c r="EA56" s="23"/>
      <c r="EB56" s="23"/>
    </row>
    <row r="57" spans="1:132" ht="14.4" customHeight="1">
      <c r="A57" s="11">
        <v>41</v>
      </c>
      <c r="B57" s="158" t="str">
        <f>Choristes!B42</f>
        <v>JOINIÉ-MAURIN Philippe</v>
      </c>
      <c r="C57" s="26" t="str">
        <f>Choristes!C42</f>
        <v>B</v>
      </c>
      <c r="D57" s="26" t="str">
        <f>Choristes!G42</f>
        <v>HS</v>
      </c>
      <c r="E57" s="26">
        <f t="shared" si="71"/>
        <v>13</v>
      </c>
      <c r="F57" s="26">
        <f t="shared" si="72"/>
        <v>48</v>
      </c>
      <c r="G57" s="15">
        <f t="shared" ref="G57:G88" si="74">IF(F57&lt;&gt;0,HLOOKUP($C$6,$P$1:$DV$136,(A57+16),FALSE),)</f>
        <v>0</v>
      </c>
      <c r="H57" s="15">
        <f t="shared" ref="H57:H84" si="75">COUNTIF($P57:$DV57,"S")+COUNTIF($P57:$DV57,"A")+COUNTIF($P57:$DV57,"T")+COUNTIF($P57:$DV57,"B")</f>
        <v>30</v>
      </c>
      <c r="I57" s="15">
        <f t="shared" ref="I57:I84" si="76">COUNTIF($P57:$DV57,"E")</f>
        <v>10</v>
      </c>
      <c r="J57" s="15">
        <f t="shared" ref="J57:J84" si="77">COUNTIF($P57:$DV57,"X")</f>
        <v>4</v>
      </c>
      <c r="K57" s="23">
        <f t="shared" si="73"/>
        <v>0.625</v>
      </c>
      <c r="L57" s="23">
        <f t="shared" si="61"/>
        <v>0.55555555555555558</v>
      </c>
      <c r="M57" s="23">
        <f t="shared" si="62"/>
        <v>0.22222222222222221</v>
      </c>
      <c r="N57" s="23"/>
      <c r="O57" s="60"/>
      <c r="P57" s="59" t="s">
        <v>10</v>
      </c>
      <c r="Q57" s="59" t="s">
        <v>10</v>
      </c>
      <c r="R57" s="59"/>
      <c r="S57" s="59" t="s">
        <v>10</v>
      </c>
      <c r="T57" s="59"/>
      <c r="U57" s="59" t="s">
        <v>10</v>
      </c>
      <c r="V57" s="147" t="s">
        <v>223</v>
      </c>
      <c r="W57" s="59" t="s">
        <v>223</v>
      </c>
      <c r="X57" s="59" t="s">
        <v>223</v>
      </c>
      <c r="Y57" s="59"/>
      <c r="Z57" s="59" t="s">
        <v>10</v>
      </c>
      <c r="AA57" s="59"/>
      <c r="AB57" s="147" t="s">
        <v>10</v>
      </c>
      <c r="AC57" s="59"/>
      <c r="AD57" s="59" t="s">
        <v>10</v>
      </c>
      <c r="AE57" s="59"/>
      <c r="AF57" s="147" t="s">
        <v>10</v>
      </c>
      <c r="AG57" s="59" t="s">
        <v>10</v>
      </c>
      <c r="AH57" s="59" t="s">
        <v>10</v>
      </c>
      <c r="AI57" s="147"/>
      <c r="AJ57" s="59" t="s">
        <v>223</v>
      </c>
      <c r="AK57" s="59" t="s">
        <v>10</v>
      </c>
      <c r="AL57" s="59" t="s">
        <v>314</v>
      </c>
      <c r="AM57" s="59" t="s">
        <v>10</v>
      </c>
      <c r="AN57" s="147" t="s">
        <v>10</v>
      </c>
      <c r="AO57" s="59"/>
      <c r="AP57" s="59" t="s">
        <v>223</v>
      </c>
      <c r="AQ57" s="59" t="s">
        <v>10</v>
      </c>
      <c r="AR57" s="59" t="s">
        <v>314</v>
      </c>
      <c r="AS57" s="59" t="s">
        <v>314</v>
      </c>
      <c r="AT57" s="59" t="s">
        <v>314</v>
      </c>
      <c r="AU57" s="59"/>
      <c r="AV57" s="147" t="s">
        <v>10</v>
      </c>
      <c r="AW57" s="147"/>
      <c r="AX57" s="147" t="s">
        <v>10</v>
      </c>
      <c r="AY57" s="59"/>
      <c r="AZ57" s="59" t="s">
        <v>10</v>
      </c>
      <c r="BA57" s="59"/>
      <c r="BB57" s="59"/>
      <c r="BC57" s="59" t="s">
        <v>10</v>
      </c>
      <c r="BD57" s="59"/>
      <c r="BE57" s="59" t="s">
        <v>223</v>
      </c>
      <c r="BF57" s="147" t="s">
        <v>10</v>
      </c>
      <c r="BG57" s="59" t="s">
        <v>10</v>
      </c>
      <c r="BH57" s="59" t="s">
        <v>10</v>
      </c>
      <c r="BI57" s="59" t="s">
        <v>10</v>
      </c>
      <c r="BJ57" s="59"/>
      <c r="BK57" s="147"/>
      <c r="BL57" s="59" t="s">
        <v>10</v>
      </c>
      <c r="BM57" s="59" t="s">
        <v>10</v>
      </c>
      <c r="BN57" s="147"/>
      <c r="BO57" s="59" t="s">
        <v>10</v>
      </c>
      <c r="BP57" s="59" t="s">
        <v>321</v>
      </c>
      <c r="BQ57" s="59" t="s">
        <v>321</v>
      </c>
      <c r="BR57" s="59" t="s">
        <v>223</v>
      </c>
      <c r="BS57" s="59" t="s">
        <v>223</v>
      </c>
      <c r="BT57" s="59" t="s">
        <v>223</v>
      </c>
      <c r="BU57" s="59"/>
      <c r="BV57" s="59" t="s">
        <v>10</v>
      </c>
      <c r="BW57" s="565"/>
      <c r="BX57" s="59"/>
      <c r="BY57" s="59" t="s">
        <v>10</v>
      </c>
      <c r="BZ57" s="59" t="s">
        <v>10</v>
      </c>
      <c r="CA57" s="59" t="s">
        <v>223</v>
      </c>
      <c r="CB57" s="59"/>
      <c r="CC57" s="59" t="s">
        <v>10</v>
      </c>
      <c r="CD57" s="59" t="s">
        <v>10</v>
      </c>
      <c r="CE57" s="59"/>
      <c r="CF57" s="59"/>
      <c r="CG57" s="59"/>
      <c r="CH57" s="59"/>
      <c r="CI57" s="59"/>
      <c r="CJ57" s="59"/>
      <c r="CK57" s="59"/>
      <c r="CL57" s="59"/>
      <c r="CM57" s="59"/>
      <c r="CN57" s="565"/>
      <c r="CO57" s="59"/>
      <c r="CP57" s="147"/>
      <c r="CQ57" s="147"/>
      <c r="CR57" s="59"/>
      <c r="CS57" s="59"/>
      <c r="CT57" s="59"/>
      <c r="CU57" s="59"/>
      <c r="CV57" s="59"/>
      <c r="CW57" s="59"/>
      <c r="CX57" s="59"/>
      <c r="CY57" s="147"/>
      <c r="CZ57" s="147"/>
      <c r="DA57" s="59"/>
      <c r="DB57" s="59"/>
      <c r="DC57" s="59"/>
      <c r="DD57" s="59"/>
      <c r="DE57" s="147"/>
      <c r="DF57" s="147"/>
      <c r="DG57" s="147"/>
      <c r="DH57" s="147"/>
      <c r="DI57" s="147"/>
      <c r="DJ57" s="59"/>
      <c r="DK57" s="59"/>
      <c r="DL57" s="59"/>
      <c r="DM57" s="59"/>
      <c r="DN57" s="147"/>
      <c r="DO57" s="59"/>
      <c r="DP57" s="59"/>
      <c r="DQ57" s="59"/>
      <c r="DR57" s="59"/>
      <c r="DS57" s="59"/>
      <c r="DT57" s="59"/>
      <c r="DU57" s="59"/>
      <c r="DV57" s="149"/>
      <c r="DX57" s="158" t="str">
        <f t="shared" si="63"/>
        <v>JOINIÉ-MAURIN Philippe</v>
      </c>
      <c r="DY57" s="26" t="str">
        <f t="shared" si="64"/>
        <v>B</v>
      </c>
      <c r="DZ57" s="23">
        <f t="shared" si="65"/>
        <v>0.625</v>
      </c>
      <c r="EA57" s="23">
        <f t="shared" si="66"/>
        <v>0.55555555555555558</v>
      </c>
      <c r="EB57" s="23">
        <f t="shared" si="67"/>
        <v>0.22222222222222221</v>
      </c>
    </row>
    <row r="58" spans="1:132" ht="14.4" customHeight="1">
      <c r="A58" s="11">
        <v>42</v>
      </c>
      <c r="B58" s="158" t="str">
        <f>Choristes!B43</f>
        <v>JOLLIVET-BARON Sylvie</v>
      </c>
      <c r="C58" s="26" t="str">
        <f>Choristes!C43</f>
        <v>A</v>
      </c>
      <c r="D58" s="26" t="str">
        <f>Choristes!G43</f>
        <v>FR</v>
      </c>
      <c r="E58" s="26">
        <f t="shared" si="71"/>
        <v>11</v>
      </c>
      <c r="F58" s="26">
        <f t="shared" si="72"/>
        <v>45</v>
      </c>
      <c r="G58" s="15">
        <f t="shared" si="74"/>
        <v>0</v>
      </c>
      <c r="H58" s="15">
        <f t="shared" si="75"/>
        <v>21</v>
      </c>
      <c r="I58" s="15">
        <f t="shared" si="76"/>
        <v>2</v>
      </c>
      <c r="J58" s="15">
        <f t="shared" si="77"/>
        <v>19</v>
      </c>
      <c r="K58" s="23">
        <f t="shared" si="73"/>
        <v>0.46666666666666667</v>
      </c>
      <c r="L58" s="23">
        <f t="shared" si="61"/>
        <v>8.3333333333333329E-2</v>
      </c>
      <c r="M58" s="23">
        <f t="shared" si="62"/>
        <v>0.79166666666666663</v>
      </c>
      <c r="N58" s="23"/>
      <c r="O58" s="60"/>
      <c r="P58" s="59" t="s">
        <v>223</v>
      </c>
      <c r="Q58" s="59" t="s">
        <v>223</v>
      </c>
      <c r="R58" s="59" t="s">
        <v>5</v>
      </c>
      <c r="S58" s="59"/>
      <c r="T58" s="59" t="s">
        <v>5</v>
      </c>
      <c r="U58" s="59"/>
      <c r="V58" s="147" t="s">
        <v>5</v>
      </c>
      <c r="W58" s="59" t="s">
        <v>5</v>
      </c>
      <c r="X58" s="59" t="s">
        <v>5</v>
      </c>
      <c r="Y58" s="59" t="s">
        <v>5</v>
      </c>
      <c r="Z58" s="59"/>
      <c r="AA58" s="59" t="s">
        <v>5</v>
      </c>
      <c r="AB58" s="147"/>
      <c r="AC58" s="59" t="s">
        <v>5</v>
      </c>
      <c r="AD58" s="59"/>
      <c r="AE58" s="59"/>
      <c r="AF58" s="147" t="s">
        <v>314</v>
      </c>
      <c r="AG58" s="59" t="s">
        <v>314</v>
      </c>
      <c r="AH58" s="59"/>
      <c r="AI58" s="147" t="s">
        <v>5</v>
      </c>
      <c r="AJ58" s="59"/>
      <c r="AK58" s="59"/>
      <c r="AL58" s="59" t="s">
        <v>314</v>
      </c>
      <c r="AM58" s="59" t="s">
        <v>314</v>
      </c>
      <c r="AN58" s="147" t="s">
        <v>314</v>
      </c>
      <c r="AO58" s="59" t="s">
        <v>5</v>
      </c>
      <c r="AP58" s="59"/>
      <c r="AQ58" s="59" t="s">
        <v>314</v>
      </c>
      <c r="AR58" s="59" t="s">
        <v>314</v>
      </c>
      <c r="AS58" s="59" t="s">
        <v>314</v>
      </c>
      <c r="AT58" s="59" t="s">
        <v>314</v>
      </c>
      <c r="AU58" s="59" t="s">
        <v>314</v>
      </c>
      <c r="AV58" s="147"/>
      <c r="AW58" s="147"/>
      <c r="AX58" s="147" t="s">
        <v>314</v>
      </c>
      <c r="AY58" s="59"/>
      <c r="AZ58" s="59" t="s">
        <v>314</v>
      </c>
      <c r="BA58" s="59"/>
      <c r="BB58" s="59" t="s">
        <v>314</v>
      </c>
      <c r="BC58" s="59"/>
      <c r="BD58" s="59" t="s">
        <v>5</v>
      </c>
      <c r="BE58" s="59"/>
      <c r="BF58" s="147" t="s">
        <v>314</v>
      </c>
      <c r="BG58" s="59" t="s">
        <v>314</v>
      </c>
      <c r="BH58" s="59" t="s">
        <v>5</v>
      </c>
      <c r="BI58" s="59" t="s">
        <v>5</v>
      </c>
      <c r="BJ58" s="59"/>
      <c r="BK58" s="147" t="s">
        <v>5</v>
      </c>
      <c r="BL58" s="59"/>
      <c r="BM58" s="59" t="s">
        <v>314</v>
      </c>
      <c r="BN58" s="147" t="s">
        <v>314</v>
      </c>
      <c r="BO58" s="59"/>
      <c r="BP58" s="59"/>
      <c r="BQ58" s="59"/>
      <c r="BR58" s="59" t="s">
        <v>5</v>
      </c>
      <c r="BS58" s="59" t="s">
        <v>5</v>
      </c>
      <c r="BT58" s="59" t="s">
        <v>5</v>
      </c>
      <c r="BU58" s="450" t="s">
        <v>5</v>
      </c>
      <c r="BV58" s="450"/>
      <c r="BW58" s="565"/>
      <c r="BX58" s="59"/>
      <c r="BY58" s="59" t="s">
        <v>5</v>
      </c>
      <c r="BZ58" s="59" t="s">
        <v>5</v>
      </c>
      <c r="CA58" s="59" t="s">
        <v>5</v>
      </c>
      <c r="CB58" s="59" t="s">
        <v>314</v>
      </c>
      <c r="CC58" s="59"/>
      <c r="CD58" s="59" t="s">
        <v>314</v>
      </c>
      <c r="CE58" s="59"/>
      <c r="CF58" s="59"/>
      <c r="CG58" s="59"/>
      <c r="CH58" s="59"/>
      <c r="CI58" s="59"/>
      <c r="CJ58" s="59"/>
      <c r="CK58" s="59"/>
      <c r="CL58" s="59"/>
      <c r="CM58" s="59"/>
      <c r="CN58" s="565"/>
      <c r="CO58" s="59"/>
      <c r="CP58" s="147"/>
      <c r="CQ58" s="147"/>
      <c r="CR58" s="59"/>
      <c r="CS58" s="59"/>
      <c r="CT58" s="59"/>
      <c r="CU58" s="59"/>
      <c r="CV58" s="59"/>
      <c r="CW58" s="59"/>
      <c r="CX58" s="59"/>
      <c r="CY58" s="147"/>
      <c r="CZ58" s="147"/>
      <c r="DA58" s="59"/>
      <c r="DB58" s="59"/>
      <c r="DC58" s="59"/>
      <c r="DD58" s="59"/>
      <c r="DE58" s="147"/>
      <c r="DF58" s="147"/>
      <c r="DG58" s="147"/>
      <c r="DH58" s="147"/>
      <c r="DI58" s="147"/>
      <c r="DJ58" s="59"/>
      <c r="DK58" s="59"/>
      <c r="DL58" s="59"/>
      <c r="DM58" s="59"/>
      <c r="DN58" s="147"/>
      <c r="DO58" s="59"/>
      <c r="DP58" s="59"/>
      <c r="DQ58" s="59"/>
      <c r="DR58" s="59"/>
      <c r="DS58" s="59"/>
      <c r="DT58" s="59"/>
      <c r="DU58" s="59"/>
      <c r="DV58" s="149"/>
      <c r="DX58" s="158" t="str">
        <f t="shared" si="63"/>
        <v>JOLLIVET-BARON Sylvie</v>
      </c>
      <c r="DY58" s="26" t="str">
        <f t="shared" si="64"/>
        <v>A</v>
      </c>
      <c r="DZ58" s="23">
        <f t="shared" si="65"/>
        <v>0.46666666666666667</v>
      </c>
      <c r="EA58" s="23">
        <f t="shared" si="66"/>
        <v>8.3333333333333329E-2</v>
      </c>
      <c r="EB58" s="23">
        <f t="shared" si="67"/>
        <v>0.79166666666666663</v>
      </c>
    </row>
    <row r="59" spans="1:132" ht="14.4" customHeight="1">
      <c r="A59" s="11">
        <v>43</v>
      </c>
      <c r="B59" s="158" t="str">
        <f>Choristes!B44</f>
        <v>JOLLY Laure</v>
      </c>
      <c r="C59" s="26" t="str">
        <f>Choristes!C44</f>
        <v>A</v>
      </c>
      <c r="D59" s="26" t="str">
        <f>Choristes!G44</f>
        <v>FS</v>
      </c>
      <c r="E59" s="26">
        <f t="shared" si="71"/>
        <v>9</v>
      </c>
      <c r="F59" s="26">
        <f t="shared" si="72"/>
        <v>45</v>
      </c>
      <c r="G59" s="15">
        <f t="shared" si="74"/>
        <v>0</v>
      </c>
      <c r="H59" s="15">
        <f t="shared" si="75"/>
        <v>31</v>
      </c>
      <c r="I59" s="15">
        <f t="shared" si="76"/>
        <v>6</v>
      </c>
      <c r="J59" s="15">
        <f t="shared" si="77"/>
        <v>5</v>
      </c>
      <c r="K59" s="23">
        <f t="shared" si="73"/>
        <v>0.68888888888888888</v>
      </c>
      <c r="L59" s="23">
        <f t="shared" si="61"/>
        <v>0.42857142857142855</v>
      </c>
      <c r="M59" s="23">
        <f t="shared" si="62"/>
        <v>0.35714285714285715</v>
      </c>
      <c r="N59" s="23"/>
      <c r="O59" s="60"/>
      <c r="P59" s="59" t="s">
        <v>5</v>
      </c>
      <c r="Q59" s="59" t="s">
        <v>5</v>
      </c>
      <c r="R59" s="59"/>
      <c r="S59" s="59" t="s">
        <v>223</v>
      </c>
      <c r="T59" s="59"/>
      <c r="U59" s="59" t="s">
        <v>5</v>
      </c>
      <c r="V59" s="147" t="s">
        <v>5</v>
      </c>
      <c r="W59" s="59" t="s">
        <v>5</v>
      </c>
      <c r="X59" s="59" t="s">
        <v>5</v>
      </c>
      <c r="Y59" s="59"/>
      <c r="Z59" s="59" t="s">
        <v>5</v>
      </c>
      <c r="AA59" s="59"/>
      <c r="AB59" s="147" t="s">
        <v>5</v>
      </c>
      <c r="AC59" s="59"/>
      <c r="AD59" s="59" t="s">
        <v>5</v>
      </c>
      <c r="AE59" s="59"/>
      <c r="AF59" s="147" t="s">
        <v>223</v>
      </c>
      <c r="AG59" s="59" t="s">
        <v>223</v>
      </c>
      <c r="AH59" s="59"/>
      <c r="AI59" s="147"/>
      <c r="AJ59" s="59" t="s">
        <v>5</v>
      </c>
      <c r="AK59" s="59"/>
      <c r="AL59" s="59" t="s">
        <v>5</v>
      </c>
      <c r="AM59" s="59" t="s">
        <v>5</v>
      </c>
      <c r="AN59" s="147" t="s">
        <v>5</v>
      </c>
      <c r="AO59" s="59"/>
      <c r="AP59" s="59" t="s">
        <v>314</v>
      </c>
      <c r="AQ59" s="59" t="s">
        <v>314</v>
      </c>
      <c r="AR59" s="59" t="s">
        <v>223</v>
      </c>
      <c r="AS59" s="59" t="s">
        <v>5</v>
      </c>
      <c r="AT59" s="59" t="s">
        <v>5</v>
      </c>
      <c r="AU59" s="59"/>
      <c r="AV59" s="147" t="s">
        <v>223</v>
      </c>
      <c r="AW59" s="147"/>
      <c r="AX59" s="147" t="s">
        <v>223</v>
      </c>
      <c r="AY59" s="59"/>
      <c r="AZ59" s="59" t="s">
        <v>314</v>
      </c>
      <c r="BA59" s="59"/>
      <c r="BB59" s="59"/>
      <c r="BC59" s="59" t="s">
        <v>5</v>
      </c>
      <c r="BD59" s="59"/>
      <c r="BE59" s="59" t="s">
        <v>5</v>
      </c>
      <c r="BF59" s="147" t="s">
        <v>5</v>
      </c>
      <c r="BG59" s="59" t="s">
        <v>5</v>
      </c>
      <c r="BH59" s="59" t="s">
        <v>5</v>
      </c>
      <c r="BI59" s="59" t="s">
        <v>314</v>
      </c>
      <c r="BJ59" s="59"/>
      <c r="BK59" s="147"/>
      <c r="BL59" s="59" t="s">
        <v>5</v>
      </c>
      <c r="BM59" s="59" t="s">
        <v>314</v>
      </c>
      <c r="BN59" s="147"/>
      <c r="BO59" s="59" t="s">
        <v>5</v>
      </c>
      <c r="BP59" s="59"/>
      <c r="BQ59" s="59"/>
      <c r="BR59" s="59" t="s">
        <v>5</v>
      </c>
      <c r="BS59" s="59" t="s">
        <v>5</v>
      </c>
      <c r="BT59" s="59" t="s">
        <v>5</v>
      </c>
      <c r="BU59" s="59"/>
      <c r="BV59" s="59" t="s">
        <v>5</v>
      </c>
      <c r="BW59" s="565"/>
      <c r="BX59" s="59"/>
      <c r="BY59" s="59" t="s">
        <v>5</v>
      </c>
      <c r="BZ59" s="59" t="s">
        <v>5</v>
      </c>
      <c r="CA59" s="59" t="s">
        <v>5</v>
      </c>
      <c r="CB59" s="59"/>
      <c r="CC59" s="59" t="s">
        <v>5</v>
      </c>
      <c r="CD59" s="59" t="s">
        <v>5</v>
      </c>
      <c r="CE59" s="59"/>
      <c r="CF59" s="59"/>
      <c r="CG59" s="59"/>
      <c r="CH59" s="59"/>
      <c r="CI59" s="59"/>
      <c r="CJ59" s="59"/>
      <c r="CK59" s="59"/>
      <c r="CL59" s="59"/>
      <c r="CM59" s="59"/>
      <c r="CN59" s="565"/>
      <c r="CO59" s="59"/>
      <c r="CP59" s="147"/>
      <c r="CQ59" s="147"/>
      <c r="CR59" s="59"/>
      <c r="CS59" s="59"/>
      <c r="CT59" s="59"/>
      <c r="CU59" s="59"/>
      <c r="CV59" s="59"/>
      <c r="CW59" s="59"/>
      <c r="CX59" s="59"/>
      <c r="CY59" s="147"/>
      <c r="CZ59" s="147"/>
      <c r="DA59" s="59"/>
      <c r="DB59" s="59"/>
      <c r="DC59" s="59"/>
      <c r="DD59" s="59"/>
      <c r="DE59" s="147"/>
      <c r="DF59" s="147"/>
      <c r="DG59" s="147"/>
      <c r="DH59" s="147"/>
      <c r="DI59" s="147"/>
      <c r="DJ59" s="59"/>
      <c r="DK59" s="59"/>
      <c r="DL59" s="59"/>
      <c r="DM59" s="59"/>
      <c r="DN59" s="147"/>
      <c r="DO59" s="59"/>
      <c r="DP59" s="59"/>
      <c r="DQ59" s="59"/>
      <c r="DR59" s="59"/>
      <c r="DS59" s="59"/>
      <c r="DT59" s="59"/>
      <c r="DU59" s="59"/>
      <c r="DV59" s="149"/>
      <c r="DX59" s="158" t="str">
        <f t="shared" si="63"/>
        <v>JOLLY Laure</v>
      </c>
      <c r="DY59" s="26" t="str">
        <f t="shared" si="64"/>
        <v>A</v>
      </c>
      <c r="DZ59" s="23">
        <f t="shared" si="65"/>
        <v>0.68888888888888888</v>
      </c>
      <c r="EA59" s="23">
        <f t="shared" si="66"/>
        <v>0.42857142857142855</v>
      </c>
      <c r="EB59" s="23">
        <f t="shared" si="67"/>
        <v>0.35714285714285715</v>
      </c>
    </row>
    <row r="60" spans="1:132" ht="14.4" customHeight="1">
      <c r="A60" s="11">
        <v>44</v>
      </c>
      <c r="B60" s="158" t="str">
        <f>Choristes!B45</f>
        <v>JOUBERT Ann</v>
      </c>
      <c r="C60" s="26" t="str">
        <f>Choristes!C45</f>
        <v>S</v>
      </c>
      <c r="D60" s="26" t="str">
        <f>Choristes!G45</f>
        <v>FS</v>
      </c>
      <c r="E60" s="26">
        <f t="shared" si="71"/>
        <v>9</v>
      </c>
      <c r="F60" s="26">
        <f t="shared" si="72"/>
        <v>45</v>
      </c>
      <c r="G60" s="15">
        <f t="shared" si="74"/>
        <v>0</v>
      </c>
      <c r="H60" s="15">
        <f t="shared" si="75"/>
        <v>31</v>
      </c>
      <c r="I60" s="15">
        <f t="shared" si="76"/>
        <v>11</v>
      </c>
      <c r="J60" s="15">
        <f t="shared" si="77"/>
        <v>0</v>
      </c>
      <c r="K60" s="23">
        <f t="shared" si="73"/>
        <v>0.68888888888888888</v>
      </c>
      <c r="L60" s="23">
        <f t="shared" si="61"/>
        <v>0.7857142857142857</v>
      </c>
      <c r="M60" s="23">
        <f t="shared" si="62"/>
        <v>0</v>
      </c>
      <c r="N60" s="23"/>
      <c r="O60" s="60"/>
      <c r="P60" s="59" t="s">
        <v>88</v>
      </c>
      <c r="Q60" s="59" t="s">
        <v>88</v>
      </c>
      <c r="R60" s="59"/>
      <c r="S60" s="59" t="s">
        <v>223</v>
      </c>
      <c r="T60" s="59"/>
      <c r="U60" s="59" t="s">
        <v>223</v>
      </c>
      <c r="V60" s="147" t="s">
        <v>223</v>
      </c>
      <c r="W60" s="59" t="s">
        <v>223</v>
      </c>
      <c r="X60" s="59" t="s">
        <v>223</v>
      </c>
      <c r="Y60" s="59"/>
      <c r="Z60" s="59" t="s">
        <v>88</v>
      </c>
      <c r="AA60" s="59"/>
      <c r="AB60" s="147" t="s">
        <v>88</v>
      </c>
      <c r="AC60" s="59"/>
      <c r="AD60" s="59" t="s">
        <v>88</v>
      </c>
      <c r="AE60" s="59"/>
      <c r="AF60" s="147" t="s">
        <v>88</v>
      </c>
      <c r="AG60" s="59" t="s">
        <v>88</v>
      </c>
      <c r="AH60" s="59"/>
      <c r="AI60" s="147"/>
      <c r="AJ60" s="59" t="s">
        <v>88</v>
      </c>
      <c r="AK60" s="59"/>
      <c r="AL60" s="59" t="s">
        <v>223</v>
      </c>
      <c r="AM60" s="59" t="s">
        <v>223</v>
      </c>
      <c r="AN60" s="147" t="s">
        <v>223</v>
      </c>
      <c r="AO60" s="59"/>
      <c r="AP60" s="59" t="s">
        <v>88</v>
      </c>
      <c r="AQ60" s="59" t="s">
        <v>88</v>
      </c>
      <c r="AR60" s="59" t="s">
        <v>88</v>
      </c>
      <c r="AS60" s="59" t="s">
        <v>88</v>
      </c>
      <c r="AT60" s="59" t="s">
        <v>88</v>
      </c>
      <c r="AU60" s="59"/>
      <c r="AV60" s="147" t="s">
        <v>88</v>
      </c>
      <c r="AW60" s="147"/>
      <c r="AX60" s="147" t="s">
        <v>88</v>
      </c>
      <c r="AY60" s="59"/>
      <c r="AZ60" s="59" t="s">
        <v>88</v>
      </c>
      <c r="BA60" s="59"/>
      <c r="BB60" s="59"/>
      <c r="BC60" s="59" t="s">
        <v>223</v>
      </c>
      <c r="BD60" s="59"/>
      <c r="BE60" s="59" t="s">
        <v>88</v>
      </c>
      <c r="BF60" s="147" t="s">
        <v>88</v>
      </c>
      <c r="BG60" s="59" t="s">
        <v>88</v>
      </c>
      <c r="BH60" s="59" t="s">
        <v>88</v>
      </c>
      <c r="BI60" s="59" t="s">
        <v>88</v>
      </c>
      <c r="BJ60" s="59"/>
      <c r="BK60" s="147"/>
      <c r="BL60" s="59" t="s">
        <v>88</v>
      </c>
      <c r="BM60" s="59" t="s">
        <v>88</v>
      </c>
      <c r="BN60" s="147"/>
      <c r="BO60" s="59" t="s">
        <v>88</v>
      </c>
      <c r="BP60" s="59"/>
      <c r="BQ60" s="59"/>
      <c r="BR60" s="59" t="s">
        <v>223</v>
      </c>
      <c r="BS60" s="59" t="s">
        <v>88</v>
      </c>
      <c r="BT60" s="59" t="s">
        <v>88</v>
      </c>
      <c r="BU60" s="59"/>
      <c r="BV60" s="59" t="s">
        <v>88</v>
      </c>
      <c r="BW60" s="565"/>
      <c r="BX60" s="59"/>
      <c r="BY60" s="59" t="s">
        <v>88</v>
      </c>
      <c r="BZ60" s="59" t="s">
        <v>88</v>
      </c>
      <c r="CA60" s="59" t="s">
        <v>88</v>
      </c>
      <c r="CB60" s="59"/>
      <c r="CC60" s="59" t="s">
        <v>223</v>
      </c>
      <c r="CD60" s="59" t="s">
        <v>88</v>
      </c>
      <c r="CE60" s="59"/>
      <c r="CF60" s="59"/>
      <c r="CG60" s="59"/>
      <c r="CH60" s="59"/>
      <c r="CI60" s="59"/>
      <c r="CJ60" s="59"/>
      <c r="CK60" s="59"/>
      <c r="CL60" s="59"/>
      <c r="CM60" s="59"/>
      <c r="CN60" s="565"/>
      <c r="CO60" s="59"/>
      <c r="CP60" s="147"/>
      <c r="CQ60" s="147"/>
      <c r="CR60" s="59"/>
      <c r="CS60" s="59"/>
      <c r="CT60" s="59"/>
      <c r="CU60" s="59"/>
      <c r="CV60" s="59"/>
      <c r="CW60" s="59"/>
      <c r="CX60" s="59"/>
      <c r="CY60" s="147"/>
      <c r="CZ60" s="147"/>
      <c r="DA60" s="59"/>
      <c r="DB60" s="59"/>
      <c r="DC60" s="59"/>
      <c r="DD60" s="59"/>
      <c r="DE60" s="147"/>
      <c r="DF60" s="147"/>
      <c r="DG60" s="147"/>
      <c r="DH60" s="147"/>
      <c r="DI60" s="147"/>
      <c r="DJ60" s="59"/>
      <c r="DK60" s="59"/>
      <c r="DL60" s="59"/>
      <c r="DM60" s="59"/>
      <c r="DN60" s="147"/>
      <c r="DO60" s="59"/>
      <c r="DP60" s="59"/>
      <c r="DQ60" s="59"/>
      <c r="DR60" s="59"/>
      <c r="DS60" s="59"/>
      <c r="DT60" s="59"/>
      <c r="DU60" s="59"/>
      <c r="DV60" s="149"/>
      <c r="DX60" s="158" t="str">
        <f t="shared" si="63"/>
        <v>JOUBERT Ann</v>
      </c>
      <c r="DY60" s="26" t="str">
        <f t="shared" si="64"/>
        <v>S</v>
      </c>
      <c r="DZ60" s="23">
        <f t="shared" si="65"/>
        <v>0.68888888888888888</v>
      </c>
      <c r="EA60" s="23">
        <f t="shared" si="66"/>
        <v>0.7857142857142857</v>
      </c>
      <c r="EB60" s="23">
        <f t="shared" si="67"/>
        <v>0</v>
      </c>
    </row>
    <row r="61" spans="1:132" s="18" customFormat="1" ht="14.4" customHeight="1">
      <c r="A61" s="19">
        <v>45</v>
      </c>
      <c r="B61" s="158" t="str">
        <f>Choristes!B46</f>
        <v>LACOSTE Olivier</v>
      </c>
      <c r="C61" s="26" t="str">
        <f>Choristes!C46</f>
        <v>B</v>
      </c>
      <c r="D61" s="26" t="str">
        <f>Choristes!G46</f>
        <v>HR</v>
      </c>
      <c r="E61" s="26">
        <f t="shared" si="71"/>
        <v>15</v>
      </c>
      <c r="F61" s="26">
        <f t="shared" si="72"/>
        <v>48</v>
      </c>
      <c r="G61" s="15">
        <f t="shared" si="74"/>
        <v>0</v>
      </c>
      <c r="H61" s="15">
        <f t="shared" si="75"/>
        <v>33</v>
      </c>
      <c r="I61" s="15">
        <f t="shared" si="76"/>
        <v>1</v>
      </c>
      <c r="J61" s="15">
        <f t="shared" si="77"/>
        <v>10</v>
      </c>
      <c r="K61" s="23">
        <f t="shared" si="73"/>
        <v>0.6875</v>
      </c>
      <c r="L61" s="23">
        <f t="shared" si="61"/>
        <v>6.6666666666666666E-2</v>
      </c>
      <c r="M61" s="23">
        <f t="shared" si="62"/>
        <v>0.66666666666666663</v>
      </c>
      <c r="N61" s="23"/>
      <c r="O61" s="59"/>
      <c r="P61" s="59" t="s">
        <v>10</v>
      </c>
      <c r="Q61" s="59" t="s">
        <v>10</v>
      </c>
      <c r="R61" s="59" t="s">
        <v>10</v>
      </c>
      <c r="S61" s="59"/>
      <c r="T61" s="59" t="s">
        <v>10</v>
      </c>
      <c r="U61" s="59"/>
      <c r="V61" s="147" t="s">
        <v>10</v>
      </c>
      <c r="W61" s="59" t="s">
        <v>10</v>
      </c>
      <c r="X61" s="59" t="s">
        <v>10</v>
      </c>
      <c r="Y61" s="59" t="s">
        <v>10</v>
      </c>
      <c r="Z61" s="59"/>
      <c r="AA61" s="59" t="s">
        <v>10</v>
      </c>
      <c r="AB61" s="147"/>
      <c r="AC61" s="59" t="s">
        <v>10</v>
      </c>
      <c r="AD61" s="59"/>
      <c r="AE61" s="59"/>
      <c r="AF61" s="147" t="s">
        <v>10</v>
      </c>
      <c r="AG61" s="59" t="s">
        <v>10</v>
      </c>
      <c r="AH61" s="59" t="s">
        <v>314</v>
      </c>
      <c r="AI61" s="147" t="s">
        <v>10</v>
      </c>
      <c r="AJ61" s="59"/>
      <c r="AK61" s="59" t="s">
        <v>10</v>
      </c>
      <c r="AL61" s="59" t="s">
        <v>10</v>
      </c>
      <c r="AM61" s="59" t="s">
        <v>314</v>
      </c>
      <c r="AN61" s="147" t="s">
        <v>314</v>
      </c>
      <c r="AO61" s="59" t="s">
        <v>10</v>
      </c>
      <c r="AP61" s="59"/>
      <c r="AQ61" s="59" t="s">
        <v>314</v>
      </c>
      <c r="AR61" s="59" t="s">
        <v>314</v>
      </c>
      <c r="AS61" s="59" t="s">
        <v>314</v>
      </c>
      <c r="AT61" s="59" t="s">
        <v>314</v>
      </c>
      <c r="AU61" s="59" t="s">
        <v>10</v>
      </c>
      <c r="AV61" s="147"/>
      <c r="AW61" s="147"/>
      <c r="AX61" s="147" t="s">
        <v>314</v>
      </c>
      <c r="AY61" s="59"/>
      <c r="AZ61" s="59" t="s">
        <v>223</v>
      </c>
      <c r="BA61" s="59"/>
      <c r="BB61" s="59" t="s">
        <v>10</v>
      </c>
      <c r="BC61" s="59"/>
      <c r="BD61" s="59" t="s">
        <v>10</v>
      </c>
      <c r="BE61" s="59"/>
      <c r="BF61" s="147" t="s">
        <v>10</v>
      </c>
      <c r="BG61" s="59" t="s">
        <v>10</v>
      </c>
      <c r="BH61" s="59" t="s">
        <v>10</v>
      </c>
      <c r="BI61" s="59" t="s">
        <v>10</v>
      </c>
      <c r="BJ61" s="59"/>
      <c r="BK61" s="147" t="s">
        <v>10</v>
      </c>
      <c r="BL61" s="59"/>
      <c r="BM61" s="59" t="s">
        <v>314</v>
      </c>
      <c r="BN61" s="147" t="s">
        <v>10</v>
      </c>
      <c r="BO61" s="59"/>
      <c r="BP61" s="59"/>
      <c r="BQ61" s="59"/>
      <c r="BR61" s="59" t="s">
        <v>10</v>
      </c>
      <c r="BS61" s="59" t="s">
        <v>10</v>
      </c>
      <c r="BT61" s="59" t="s">
        <v>10</v>
      </c>
      <c r="BU61" s="59" t="s">
        <v>10</v>
      </c>
      <c r="BV61" s="59"/>
      <c r="BW61" s="149"/>
      <c r="BX61" s="59"/>
      <c r="BY61" s="59" t="s">
        <v>10</v>
      </c>
      <c r="BZ61" s="59" t="s">
        <v>10</v>
      </c>
      <c r="CA61" s="59" t="s">
        <v>10</v>
      </c>
      <c r="CB61" s="59" t="s">
        <v>10</v>
      </c>
      <c r="CC61" s="59"/>
      <c r="CD61" s="59" t="s">
        <v>314</v>
      </c>
      <c r="CE61" s="59"/>
      <c r="CF61" s="59"/>
      <c r="CG61" s="59"/>
      <c r="CH61" s="59"/>
      <c r="CI61" s="59"/>
      <c r="CJ61" s="59"/>
      <c r="CK61" s="59"/>
      <c r="CL61" s="59"/>
      <c r="CM61" s="59"/>
      <c r="CN61" s="149"/>
      <c r="CO61" s="59"/>
      <c r="CP61" s="147"/>
      <c r="CQ61" s="147"/>
      <c r="CR61" s="59"/>
      <c r="CS61" s="59"/>
      <c r="CT61" s="59"/>
      <c r="CU61" s="59"/>
      <c r="CV61" s="59"/>
      <c r="CW61" s="59"/>
      <c r="CX61" s="59"/>
      <c r="CY61" s="147"/>
      <c r="CZ61" s="147"/>
      <c r="DA61" s="59"/>
      <c r="DB61" s="59"/>
      <c r="DC61" s="59"/>
      <c r="DD61" s="59"/>
      <c r="DE61" s="147"/>
      <c r="DF61" s="147"/>
      <c r="DG61" s="147"/>
      <c r="DH61" s="147"/>
      <c r="DI61" s="147"/>
      <c r="DJ61" s="59"/>
      <c r="DK61" s="59"/>
      <c r="DL61" s="59"/>
      <c r="DM61" s="59"/>
      <c r="DN61" s="147"/>
      <c r="DO61" s="59"/>
      <c r="DP61" s="59"/>
      <c r="DQ61" s="59"/>
      <c r="DR61" s="59"/>
      <c r="DS61" s="59"/>
      <c r="DT61" s="59"/>
      <c r="DU61" s="59"/>
      <c r="DV61" s="149"/>
      <c r="DX61" s="158" t="str">
        <f t="shared" si="63"/>
        <v>LACOSTE Olivier</v>
      </c>
      <c r="DY61" s="26" t="str">
        <f t="shared" si="64"/>
        <v>B</v>
      </c>
      <c r="DZ61" s="23">
        <f t="shared" si="65"/>
        <v>0.6875</v>
      </c>
      <c r="EA61" s="23">
        <f t="shared" si="66"/>
        <v>6.6666666666666666E-2</v>
      </c>
      <c r="EB61" s="23">
        <f t="shared" si="67"/>
        <v>0.66666666666666663</v>
      </c>
    </row>
    <row r="62" spans="1:132" ht="14.4" customHeight="1">
      <c r="A62" s="11">
        <v>46</v>
      </c>
      <c r="B62" s="158" t="str">
        <f>Choristes!B47</f>
        <v>LAFON Joëlle</v>
      </c>
      <c r="C62" s="26" t="str">
        <f>Choristes!C47</f>
        <v>A</v>
      </c>
      <c r="D62" s="26" t="str">
        <f>Choristes!G47</f>
        <v>FS</v>
      </c>
      <c r="E62" s="26">
        <f t="shared" si="71"/>
        <v>9</v>
      </c>
      <c r="F62" s="26">
        <f t="shared" si="72"/>
        <v>45</v>
      </c>
      <c r="G62" s="15">
        <f t="shared" si="74"/>
        <v>0</v>
      </c>
      <c r="H62" s="15">
        <f t="shared" si="75"/>
        <v>34</v>
      </c>
      <c r="I62" s="15">
        <f t="shared" si="76"/>
        <v>7</v>
      </c>
      <c r="J62" s="15">
        <f t="shared" si="77"/>
        <v>1</v>
      </c>
      <c r="K62" s="23">
        <f t="shared" si="73"/>
        <v>0.75555555555555554</v>
      </c>
      <c r="L62" s="23">
        <f t="shared" si="61"/>
        <v>0.63636363636363635</v>
      </c>
      <c r="M62" s="23">
        <f t="shared" si="62"/>
        <v>9.0909090909090912E-2</v>
      </c>
      <c r="N62" s="23"/>
      <c r="O62" s="60"/>
      <c r="P62" s="59" t="s">
        <v>5</v>
      </c>
      <c r="Q62" s="59" t="s">
        <v>5</v>
      </c>
      <c r="R62" s="59"/>
      <c r="S62" s="59" t="s">
        <v>5</v>
      </c>
      <c r="T62" s="59"/>
      <c r="U62" s="59" t="s">
        <v>5</v>
      </c>
      <c r="V62" s="147" t="s">
        <v>223</v>
      </c>
      <c r="W62" s="59" t="s">
        <v>5</v>
      </c>
      <c r="X62" s="59" t="s">
        <v>5</v>
      </c>
      <c r="Y62" s="59"/>
      <c r="Z62" s="59" t="s">
        <v>5</v>
      </c>
      <c r="AA62" s="59"/>
      <c r="AB62" s="147" t="s">
        <v>223</v>
      </c>
      <c r="AC62" s="59"/>
      <c r="AD62" s="59" t="s">
        <v>223</v>
      </c>
      <c r="AE62" s="59"/>
      <c r="AF62" s="147" t="s">
        <v>5</v>
      </c>
      <c r="AG62" s="59" t="s">
        <v>5</v>
      </c>
      <c r="AH62" s="59"/>
      <c r="AI62" s="147"/>
      <c r="AJ62" s="59" t="s">
        <v>5</v>
      </c>
      <c r="AK62" s="59"/>
      <c r="AL62" s="59" t="s">
        <v>5</v>
      </c>
      <c r="AM62" s="59" t="s">
        <v>5</v>
      </c>
      <c r="AN62" s="147" t="s">
        <v>5</v>
      </c>
      <c r="AO62" s="59"/>
      <c r="AP62" s="59" t="s">
        <v>5</v>
      </c>
      <c r="AQ62" s="59" t="s">
        <v>5</v>
      </c>
      <c r="AR62" s="59" t="s">
        <v>223</v>
      </c>
      <c r="AS62" s="59" t="s">
        <v>5</v>
      </c>
      <c r="AT62" s="59" t="s">
        <v>5</v>
      </c>
      <c r="AU62" s="59"/>
      <c r="AV62" s="147" t="s">
        <v>223</v>
      </c>
      <c r="AW62" s="147"/>
      <c r="AX62" s="147" t="s">
        <v>5</v>
      </c>
      <c r="AY62" s="59"/>
      <c r="AZ62" s="59" t="s">
        <v>5</v>
      </c>
      <c r="BA62" s="59"/>
      <c r="BB62" s="59"/>
      <c r="BC62" s="59" t="s">
        <v>5</v>
      </c>
      <c r="BD62" s="59"/>
      <c r="BE62" s="59" t="s">
        <v>5</v>
      </c>
      <c r="BF62" s="147" t="s">
        <v>314</v>
      </c>
      <c r="BG62" s="59" t="s">
        <v>5</v>
      </c>
      <c r="BH62" s="59" t="s">
        <v>5</v>
      </c>
      <c r="BI62" s="59" t="s">
        <v>5</v>
      </c>
      <c r="BJ62" s="59"/>
      <c r="BK62" s="147"/>
      <c r="BL62" s="59" t="s">
        <v>223</v>
      </c>
      <c r="BM62" s="59" t="s">
        <v>5</v>
      </c>
      <c r="BN62" s="147"/>
      <c r="BO62" s="59" t="s">
        <v>5</v>
      </c>
      <c r="BP62" s="59"/>
      <c r="BQ62" s="147"/>
      <c r="BR62" s="59" t="s">
        <v>5</v>
      </c>
      <c r="BS62" s="59" t="s">
        <v>5</v>
      </c>
      <c r="BT62" s="59" t="s">
        <v>5</v>
      </c>
      <c r="BU62" s="59"/>
      <c r="BV62" s="59" t="s">
        <v>5</v>
      </c>
      <c r="BW62" s="565"/>
      <c r="BX62" s="59"/>
      <c r="BY62" s="59" t="s">
        <v>5</v>
      </c>
      <c r="BZ62" s="59" t="s">
        <v>5</v>
      </c>
      <c r="CA62" s="59" t="s">
        <v>5</v>
      </c>
      <c r="CB62" s="59"/>
      <c r="CC62" s="59" t="s">
        <v>223</v>
      </c>
      <c r="CD62" s="59" t="s">
        <v>5</v>
      </c>
      <c r="CE62" s="59"/>
      <c r="CF62" s="59"/>
      <c r="CG62" s="59"/>
      <c r="CH62" s="59"/>
      <c r="CI62" s="59"/>
      <c r="CJ62" s="59"/>
      <c r="CK62" s="59"/>
      <c r="CL62" s="59"/>
      <c r="CM62" s="59"/>
      <c r="CN62" s="565"/>
      <c r="CO62" s="59"/>
      <c r="CP62" s="147"/>
      <c r="CQ62" s="147"/>
      <c r="CR62" s="59"/>
      <c r="CS62" s="59"/>
      <c r="CT62" s="59"/>
      <c r="CU62" s="59"/>
      <c r="CV62" s="59"/>
      <c r="CW62" s="59"/>
      <c r="CX62" s="59"/>
      <c r="CY62" s="147"/>
      <c r="CZ62" s="147"/>
      <c r="DA62" s="59"/>
      <c r="DB62" s="59"/>
      <c r="DC62" s="59"/>
      <c r="DD62" s="59"/>
      <c r="DE62" s="147"/>
      <c r="DF62" s="147"/>
      <c r="DG62" s="147"/>
      <c r="DH62" s="147"/>
      <c r="DI62" s="147"/>
      <c r="DJ62" s="59"/>
      <c r="DK62" s="59"/>
      <c r="DL62" s="59"/>
      <c r="DM62" s="59"/>
      <c r="DN62" s="147"/>
      <c r="DO62" s="59"/>
      <c r="DP62" s="59"/>
      <c r="DQ62" s="59"/>
      <c r="DR62" s="59"/>
      <c r="DS62" s="59"/>
      <c r="DT62" s="59"/>
      <c r="DU62" s="59"/>
      <c r="DV62" s="149"/>
      <c r="DX62" s="158" t="str">
        <f t="shared" si="63"/>
        <v>LAFON Joëlle</v>
      </c>
      <c r="DY62" s="26" t="str">
        <f t="shared" si="64"/>
        <v>A</v>
      </c>
      <c r="DZ62" s="23">
        <f t="shared" si="65"/>
        <v>0.75555555555555554</v>
      </c>
      <c r="EA62" s="23">
        <f t="shared" si="66"/>
        <v>0.63636363636363635</v>
      </c>
      <c r="EB62" s="23">
        <f t="shared" si="67"/>
        <v>9.0909090909090912E-2</v>
      </c>
    </row>
    <row r="63" spans="1:132" ht="14.4" customHeight="1">
      <c r="A63" s="11">
        <v>47</v>
      </c>
      <c r="B63" s="158" t="str">
        <f>Choristes!B48</f>
        <v>LASSEN Carine</v>
      </c>
      <c r="C63" s="26" t="str">
        <f>Choristes!C48</f>
        <v>S</v>
      </c>
      <c r="D63" s="26" t="str">
        <f>Choristes!G48</f>
        <v>FS</v>
      </c>
      <c r="E63" s="26">
        <f t="shared" si="71"/>
        <v>9</v>
      </c>
      <c r="F63" s="26">
        <f t="shared" si="72"/>
        <v>45</v>
      </c>
      <c r="G63" s="15">
        <f t="shared" si="74"/>
        <v>0</v>
      </c>
      <c r="H63" s="15">
        <f t="shared" si="75"/>
        <v>27</v>
      </c>
      <c r="I63" s="15">
        <f t="shared" si="76"/>
        <v>11</v>
      </c>
      <c r="J63" s="15">
        <f t="shared" si="77"/>
        <v>4</v>
      </c>
      <c r="K63" s="23">
        <f t="shared" si="73"/>
        <v>0.6</v>
      </c>
      <c r="L63" s="23">
        <f t="shared" si="61"/>
        <v>0.61111111111111116</v>
      </c>
      <c r="M63" s="23">
        <f t="shared" si="62"/>
        <v>0.22222222222222221</v>
      </c>
      <c r="N63" s="23"/>
      <c r="O63" s="60"/>
      <c r="P63" s="59" t="s">
        <v>88</v>
      </c>
      <c r="Q63" s="59" t="s">
        <v>88</v>
      </c>
      <c r="R63" s="59"/>
      <c r="S63" s="59" t="s">
        <v>88</v>
      </c>
      <c r="T63" s="59"/>
      <c r="U63" s="59" t="s">
        <v>223</v>
      </c>
      <c r="V63" s="147" t="s">
        <v>223</v>
      </c>
      <c r="W63" s="59" t="s">
        <v>223</v>
      </c>
      <c r="X63" s="59" t="s">
        <v>223</v>
      </c>
      <c r="Y63" s="59"/>
      <c r="Z63" s="59" t="s">
        <v>88</v>
      </c>
      <c r="AA63" s="59"/>
      <c r="AB63" s="147" t="s">
        <v>88</v>
      </c>
      <c r="AC63" s="59"/>
      <c r="AD63" s="59" t="s">
        <v>88</v>
      </c>
      <c r="AE63" s="59"/>
      <c r="AF63" s="147" t="s">
        <v>223</v>
      </c>
      <c r="AG63" s="59" t="s">
        <v>223</v>
      </c>
      <c r="AH63" s="59"/>
      <c r="AI63" s="147"/>
      <c r="AJ63" s="59" t="s">
        <v>88</v>
      </c>
      <c r="AK63" s="59"/>
      <c r="AL63" s="59" t="s">
        <v>88</v>
      </c>
      <c r="AM63" s="59" t="s">
        <v>88</v>
      </c>
      <c r="AN63" s="147" t="s">
        <v>223</v>
      </c>
      <c r="AO63" s="59"/>
      <c r="AP63" s="59" t="s">
        <v>88</v>
      </c>
      <c r="AQ63" s="59" t="s">
        <v>88</v>
      </c>
      <c r="AR63" s="59" t="s">
        <v>223</v>
      </c>
      <c r="AS63" s="59" t="s">
        <v>223</v>
      </c>
      <c r="AT63" s="59" t="s">
        <v>223</v>
      </c>
      <c r="AU63" s="59"/>
      <c r="AV63" s="147" t="s">
        <v>88</v>
      </c>
      <c r="AW63" s="147"/>
      <c r="AX63" s="147" t="s">
        <v>88</v>
      </c>
      <c r="AY63" s="59"/>
      <c r="AZ63" s="59" t="s">
        <v>88</v>
      </c>
      <c r="BA63" s="59"/>
      <c r="BB63" s="59"/>
      <c r="BC63" s="59" t="s">
        <v>88</v>
      </c>
      <c r="BD63" s="59"/>
      <c r="BE63" s="59" t="s">
        <v>88</v>
      </c>
      <c r="BF63" s="147" t="s">
        <v>314</v>
      </c>
      <c r="BG63" s="59" t="s">
        <v>314</v>
      </c>
      <c r="BH63" s="59" t="s">
        <v>314</v>
      </c>
      <c r="BI63" s="59" t="s">
        <v>314</v>
      </c>
      <c r="BJ63" s="59"/>
      <c r="BK63" s="147"/>
      <c r="BL63" s="59" t="s">
        <v>88</v>
      </c>
      <c r="BM63" s="59" t="s">
        <v>88</v>
      </c>
      <c r="BN63" s="147"/>
      <c r="BO63" s="59" t="s">
        <v>88</v>
      </c>
      <c r="BP63" s="59"/>
      <c r="BQ63" s="59"/>
      <c r="BR63" s="59" t="s">
        <v>223</v>
      </c>
      <c r="BS63" s="59" t="s">
        <v>88</v>
      </c>
      <c r="BT63" s="59" t="s">
        <v>88</v>
      </c>
      <c r="BU63" s="59"/>
      <c r="BV63" s="59" t="s">
        <v>88</v>
      </c>
      <c r="BW63" s="565"/>
      <c r="BX63" s="59"/>
      <c r="BY63" s="59" t="s">
        <v>88</v>
      </c>
      <c r="BZ63" s="59" t="s">
        <v>88</v>
      </c>
      <c r="CA63" s="59" t="s">
        <v>88</v>
      </c>
      <c r="CB63" s="59"/>
      <c r="CC63" s="59" t="s">
        <v>88</v>
      </c>
      <c r="CD63" s="59" t="s">
        <v>88</v>
      </c>
      <c r="CE63" s="59" t="s">
        <v>321</v>
      </c>
      <c r="CF63" s="59"/>
      <c r="CG63" s="59" t="s">
        <v>90</v>
      </c>
      <c r="CH63" s="59"/>
      <c r="CI63" s="59"/>
      <c r="CJ63" s="59"/>
      <c r="CK63" s="59"/>
      <c r="CL63" s="59"/>
      <c r="CM63" s="59"/>
      <c r="CN63" s="565"/>
      <c r="CO63" s="59"/>
      <c r="CP63" s="147"/>
      <c r="CQ63" s="147"/>
      <c r="CR63" s="59"/>
      <c r="CS63" s="59"/>
      <c r="CT63" s="59"/>
      <c r="CU63" s="59"/>
      <c r="CV63" s="59"/>
      <c r="CW63" s="59"/>
      <c r="CX63" s="59"/>
      <c r="CY63" s="147"/>
      <c r="CZ63" s="147"/>
      <c r="DA63" s="59"/>
      <c r="DB63" s="59"/>
      <c r="DC63" s="59"/>
      <c r="DD63" s="59"/>
      <c r="DE63" s="147"/>
      <c r="DF63" s="147"/>
      <c r="DG63" s="147"/>
      <c r="DH63" s="147"/>
      <c r="DI63" s="147"/>
      <c r="DJ63" s="59"/>
      <c r="DK63" s="59"/>
      <c r="DL63" s="59"/>
      <c r="DM63" s="59"/>
      <c r="DN63" s="147"/>
      <c r="DO63" s="59"/>
      <c r="DP63" s="59"/>
      <c r="DQ63" s="59"/>
      <c r="DR63" s="59"/>
      <c r="DS63" s="59"/>
      <c r="DT63" s="59"/>
      <c r="DU63" s="59"/>
      <c r="DV63" s="149"/>
      <c r="DX63" s="158" t="str">
        <f t="shared" si="63"/>
        <v>LASSEN Carine</v>
      </c>
      <c r="DY63" s="26" t="str">
        <f t="shared" si="64"/>
        <v>S</v>
      </c>
      <c r="DZ63" s="23">
        <f t="shared" si="65"/>
        <v>0.6</v>
      </c>
      <c r="EA63" s="23">
        <f t="shared" si="66"/>
        <v>0.61111111111111116</v>
      </c>
      <c r="EB63" s="23">
        <f t="shared" si="67"/>
        <v>0.22222222222222221</v>
      </c>
    </row>
    <row r="64" spans="1:132" ht="14.4" customHeight="1">
      <c r="A64" s="11">
        <v>48</v>
      </c>
      <c r="B64" s="158" t="str">
        <f>Choristes!B49</f>
        <v>LATRICHE Christian</v>
      </c>
      <c r="C64" s="26" t="str">
        <f>Choristes!C49</f>
        <v>B</v>
      </c>
      <c r="D64" s="26" t="str">
        <f>Choristes!G49</f>
        <v>HS</v>
      </c>
      <c r="E64" s="26">
        <f t="shared" si="71"/>
        <v>13</v>
      </c>
      <c r="F64" s="26">
        <f t="shared" si="72"/>
        <v>48</v>
      </c>
      <c r="G64" s="15" t="str">
        <f t="shared" si="74"/>
        <v>D</v>
      </c>
      <c r="H64" s="15">
        <f t="shared" si="75"/>
        <v>36</v>
      </c>
      <c r="I64" s="15">
        <f t="shared" si="76"/>
        <v>7</v>
      </c>
      <c r="J64" s="15">
        <f t="shared" si="77"/>
        <v>1</v>
      </c>
      <c r="K64" s="23">
        <f t="shared" si="73"/>
        <v>0.75</v>
      </c>
      <c r="L64" s="23">
        <f t="shared" si="61"/>
        <v>0.58333333333333337</v>
      </c>
      <c r="M64" s="23">
        <f t="shared" si="62"/>
        <v>8.3333333333333329E-2</v>
      </c>
      <c r="N64" s="23"/>
      <c r="O64" s="60"/>
      <c r="P64" s="59" t="s">
        <v>10</v>
      </c>
      <c r="Q64" s="59" t="s">
        <v>10</v>
      </c>
      <c r="R64" s="59"/>
      <c r="S64" s="59" t="s">
        <v>10</v>
      </c>
      <c r="T64" s="59"/>
      <c r="U64" s="59" t="s">
        <v>10</v>
      </c>
      <c r="V64" s="147" t="s">
        <v>10</v>
      </c>
      <c r="W64" s="59" t="s">
        <v>10</v>
      </c>
      <c r="X64" s="59" t="s">
        <v>223</v>
      </c>
      <c r="Y64" s="59"/>
      <c r="Z64" s="59" t="s">
        <v>10</v>
      </c>
      <c r="AA64" s="59"/>
      <c r="AB64" s="147" t="s">
        <v>223</v>
      </c>
      <c r="AC64" s="59"/>
      <c r="AD64" s="59" t="s">
        <v>314</v>
      </c>
      <c r="AE64" s="59"/>
      <c r="AF64" s="147" t="s">
        <v>10</v>
      </c>
      <c r="AG64" s="59" t="s">
        <v>10</v>
      </c>
      <c r="AH64" s="59" t="s">
        <v>10</v>
      </c>
      <c r="AI64" s="147"/>
      <c r="AJ64" s="59" t="s">
        <v>10</v>
      </c>
      <c r="AK64" s="59" t="s">
        <v>223</v>
      </c>
      <c r="AL64" s="59" t="s">
        <v>10</v>
      </c>
      <c r="AM64" s="59" t="s">
        <v>10</v>
      </c>
      <c r="AN64" s="147" t="s">
        <v>10</v>
      </c>
      <c r="AO64" s="59"/>
      <c r="AP64" s="59" t="s">
        <v>10</v>
      </c>
      <c r="AQ64" s="59" t="s">
        <v>223</v>
      </c>
      <c r="AR64" s="59" t="s">
        <v>10</v>
      </c>
      <c r="AS64" s="59" t="s">
        <v>10</v>
      </c>
      <c r="AT64" s="59" t="s">
        <v>10</v>
      </c>
      <c r="AU64" s="59"/>
      <c r="AV64" s="147" t="s">
        <v>223</v>
      </c>
      <c r="AW64" s="147"/>
      <c r="AX64" s="147" t="s">
        <v>10</v>
      </c>
      <c r="AY64" s="59"/>
      <c r="AZ64" s="59" t="s">
        <v>10</v>
      </c>
      <c r="BA64" s="59"/>
      <c r="BB64" s="59"/>
      <c r="BC64" s="59" t="s">
        <v>10</v>
      </c>
      <c r="BD64" s="59"/>
      <c r="BE64" s="59" t="s">
        <v>10</v>
      </c>
      <c r="BF64" s="147" t="s">
        <v>10</v>
      </c>
      <c r="BG64" s="59" t="s">
        <v>10</v>
      </c>
      <c r="BH64" s="59" t="s">
        <v>10</v>
      </c>
      <c r="BI64" s="59" t="s">
        <v>10</v>
      </c>
      <c r="BJ64" s="59"/>
      <c r="BK64" s="147"/>
      <c r="BL64" s="59" t="s">
        <v>10</v>
      </c>
      <c r="BM64" s="59" t="s">
        <v>223</v>
      </c>
      <c r="BN64" s="147"/>
      <c r="BO64" s="59" t="s">
        <v>10</v>
      </c>
      <c r="BP64" s="59"/>
      <c r="BQ64" s="59"/>
      <c r="BR64" s="59" t="s">
        <v>10</v>
      </c>
      <c r="BS64" s="59" t="s">
        <v>10</v>
      </c>
      <c r="BT64" s="59" t="s">
        <v>10</v>
      </c>
      <c r="BU64" s="59"/>
      <c r="BV64" s="59" t="s">
        <v>10</v>
      </c>
      <c r="BW64" s="565"/>
      <c r="BX64" s="59"/>
      <c r="BY64" s="59" t="s">
        <v>10</v>
      </c>
      <c r="BZ64" s="59" t="s">
        <v>10</v>
      </c>
      <c r="CA64" s="59" t="s">
        <v>10</v>
      </c>
      <c r="CB64" s="59"/>
      <c r="CC64" s="59" t="s">
        <v>10</v>
      </c>
      <c r="CD64" s="59" t="s">
        <v>223</v>
      </c>
      <c r="CE64" s="59"/>
      <c r="CF64" s="59"/>
      <c r="CG64" s="59"/>
      <c r="CH64" s="59"/>
      <c r="CI64" s="59" t="s">
        <v>321</v>
      </c>
      <c r="CJ64" s="59"/>
      <c r="CK64" s="59"/>
      <c r="CL64" s="59"/>
      <c r="CM64" s="59"/>
      <c r="CN64" s="565"/>
      <c r="CO64" s="59"/>
      <c r="CP64" s="147"/>
      <c r="CQ64" s="147"/>
      <c r="CR64" s="59"/>
      <c r="CS64" s="59"/>
      <c r="CT64" s="59"/>
      <c r="CU64" s="59"/>
      <c r="CV64" s="59"/>
      <c r="CW64" s="59"/>
      <c r="CX64" s="59"/>
      <c r="CY64" s="147"/>
      <c r="CZ64" s="147"/>
      <c r="DA64" s="59"/>
      <c r="DB64" s="59"/>
      <c r="DC64" s="59"/>
      <c r="DD64" s="59"/>
      <c r="DE64" s="147"/>
      <c r="DF64" s="147"/>
      <c r="DG64" s="147"/>
      <c r="DH64" s="147"/>
      <c r="DI64" s="147"/>
      <c r="DJ64" s="59"/>
      <c r="DK64" s="59"/>
      <c r="DL64" s="59"/>
      <c r="DM64" s="59"/>
      <c r="DN64" s="147"/>
      <c r="DO64" s="59"/>
      <c r="DP64" s="59"/>
      <c r="DQ64" s="59"/>
      <c r="DR64" s="59"/>
      <c r="DS64" s="59"/>
      <c r="DT64" s="59"/>
      <c r="DU64" s="59"/>
      <c r="DV64" s="149"/>
      <c r="DX64" s="158" t="str">
        <f t="shared" si="63"/>
        <v>LATRICHE Christian</v>
      </c>
      <c r="DY64" s="26" t="str">
        <f t="shared" si="64"/>
        <v>B</v>
      </c>
      <c r="DZ64" s="23">
        <f t="shared" si="65"/>
        <v>0.75</v>
      </c>
      <c r="EA64" s="23">
        <f t="shared" si="66"/>
        <v>0.58333333333333337</v>
      </c>
      <c r="EB64" s="23">
        <f t="shared" si="67"/>
        <v>8.3333333333333329E-2</v>
      </c>
    </row>
    <row r="65" spans="1:132" ht="14.4" customHeight="1">
      <c r="A65" s="11">
        <v>49</v>
      </c>
      <c r="B65" s="158" t="str">
        <f>Choristes!B50</f>
        <v>LAUJAC-POINOT Geneviève</v>
      </c>
      <c r="C65" s="26" t="str">
        <f>Choristes!C50</f>
        <v>S</v>
      </c>
      <c r="D65" s="26" t="str">
        <f>Choristes!G50</f>
        <v>FS</v>
      </c>
      <c r="E65" s="26">
        <f t="shared" si="71"/>
        <v>9</v>
      </c>
      <c r="F65" s="26">
        <f t="shared" si="72"/>
        <v>45</v>
      </c>
      <c r="G65" s="15">
        <f t="shared" si="74"/>
        <v>0</v>
      </c>
      <c r="H65" s="15">
        <f t="shared" si="75"/>
        <v>42</v>
      </c>
      <c r="I65" s="15">
        <f t="shared" si="76"/>
        <v>0</v>
      </c>
      <c r="J65" s="15">
        <f t="shared" si="77"/>
        <v>0</v>
      </c>
      <c r="K65" s="23">
        <f t="shared" si="73"/>
        <v>0.93333333333333335</v>
      </c>
      <c r="L65" s="23">
        <f t="shared" si="61"/>
        <v>0</v>
      </c>
      <c r="M65" s="23">
        <f t="shared" si="62"/>
        <v>0</v>
      </c>
      <c r="N65" s="23"/>
      <c r="O65" s="60"/>
      <c r="P65" s="59" t="s">
        <v>88</v>
      </c>
      <c r="Q65" s="59" t="s">
        <v>88</v>
      </c>
      <c r="R65" s="59"/>
      <c r="S65" s="59" t="s">
        <v>88</v>
      </c>
      <c r="T65" s="59"/>
      <c r="U65" s="59" t="s">
        <v>88</v>
      </c>
      <c r="V65" s="147" t="s">
        <v>88</v>
      </c>
      <c r="W65" s="59" t="s">
        <v>88</v>
      </c>
      <c r="X65" s="59" t="s">
        <v>88</v>
      </c>
      <c r="Y65" s="59"/>
      <c r="Z65" s="59" t="s">
        <v>88</v>
      </c>
      <c r="AA65" s="59"/>
      <c r="AB65" s="147" t="s">
        <v>88</v>
      </c>
      <c r="AC65" s="59"/>
      <c r="AD65" s="59" t="s">
        <v>88</v>
      </c>
      <c r="AE65" s="59"/>
      <c r="AF65" s="147" t="s">
        <v>88</v>
      </c>
      <c r="AG65" s="59" t="s">
        <v>88</v>
      </c>
      <c r="AH65" s="59"/>
      <c r="AI65" s="147"/>
      <c r="AJ65" s="59" t="s">
        <v>88</v>
      </c>
      <c r="AK65" s="59"/>
      <c r="AL65" s="59" t="s">
        <v>88</v>
      </c>
      <c r="AM65" s="59" t="s">
        <v>88</v>
      </c>
      <c r="AN65" s="147" t="s">
        <v>88</v>
      </c>
      <c r="AO65" s="59"/>
      <c r="AP65" s="59" t="s">
        <v>88</v>
      </c>
      <c r="AQ65" s="59" t="s">
        <v>88</v>
      </c>
      <c r="AR65" s="59" t="s">
        <v>88</v>
      </c>
      <c r="AS65" s="59" t="s">
        <v>88</v>
      </c>
      <c r="AT65" s="59" t="s">
        <v>88</v>
      </c>
      <c r="AU65" s="59"/>
      <c r="AV65" s="147" t="s">
        <v>88</v>
      </c>
      <c r="AW65" s="147"/>
      <c r="AX65" s="147" t="s">
        <v>88</v>
      </c>
      <c r="AY65" s="59"/>
      <c r="AZ65" s="59" t="s">
        <v>88</v>
      </c>
      <c r="BA65" s="59"/>
      <c r="BB65" s="59"/>
      <c r="BC65" s="59" t="s">
        <v>88</v>
      </c>
      <c r="BD65" s="59"/>
      <c r="BE65" s="59" t="s">
        <v>88</v>
      </c>
      <c r="BF65" s="147" t="s">
        <v>88</v>
      </c>
      <c r="BG65" s="59" t="s">
        <v>88</v>
      </c>
      <c r="BH65" s="59" t="s">
        <v>88</v>
      </c>
      <c r="BI65" s="59" t="s">
        <v>88</v>
      </c>
      <c r="BJ65" s="59"/>
      <c r="BK65" s="147"/>
      <c r="BL65" s="59" t="s">
        <v>88</v>
      </c>
      <c r="BM65" s="59" t="s">
        <v>88</v>
      </c>
      <c r="BN65" s="147"/>
      <c r="BO65" s="59" t="s">
        <v>88</v>
      </c>
      <c r="BP65" s="59"/>
      <c r="BQ65" s="59"/>
      <c r="BR65" s="59" t="s">
        <v>88</v>
      </c>
      <c r="BS65" s="59" t="s">
        <v>88</v>
      </c>
      <c r="BT65" s="59" t="s">
        <v>88</v>
      </c>
      <c r="BU65" s="59"/>
      <c r="BV65" s="59" t="s">
        <v>88</v>
      </c>
      <c r="BW65" s="565"/>
      <c r="BX65" s="59"/>
      <c r="BY65" s="59" t="s">
        <v>88</v>
      </c>
      <c r="BZ65" s="59" t="s">
        <v>88</v>
      </c>
      <c r="CA65" s="59" t="s">
        <v>88</v>
      </c>
      <c r="CB65" s="59"/>
      <c r="CC65" s="59" t="s">
        <v>88</v>
      </c>
      <c r="CD65" s="59" t="s">
        <v>88</v>
      </c>
      <c r="CE65" s="59"/>
      <c r="CF65" s="59"/>
      <c r="CG65" s="59"/>
      <c r="CH65" s="59"/>
      <c r="CI65" s="59"/>
      <c r="CJ65" s="59"/>
      <c r="CK65" s="59"/>
      <c r="CL65" s="59"/>
      <c r="CM65" s="59"/>
      <c r="CN65" s="565"/>
      <c r="CO65" s="59"/>
      <c r="CP65" s="147"/>
      <c r="CQ65" s="147"/>
      <c r="CR65" s="59"/>
      <c r="CS65" s="59"/>
      <c r="CT65" s="59"/>
      <c r="CU65" s="59"/>
      <c r="CV65" s="59"/>
      <c r="CW65" s="59"/>
      <c r="CX65" s="59"/>
      <c r="CY65" s="147"/>
      <c r="CZ65" s="147"/>
      <c r="DA65" s="59"/>
      <c r="DB65" s="59"/>
      <c r="DC65" s="59"/>
      <c r="DD65" s="59"/>
      <c r="DE65" s="147"/>
      <c r="DF65" s="147"/>
      <c r="DG65" s="147"/>
      <c r="DH65" s="147"/>
      <c r="DI65" s="147"/>
      <c r="DJ65" s="59"/>
      <c r="DK65" s="59"/>
      <c r="DL65" s="59"/>
      <c r="DM65" s="59"/>
      <c r="DN65" s="147"/>
      <c r="DO65" s="59"/>
      <c r="DP65" s="59"/>
      <c r="DQ65" s="59"/>
      <c r="DR65" s="59"/>
      <c r="DS65" s="59"/>
      <c r="DT65" s="59"/>
      <c r="DU65" s="59"/>
      <c r="DV65" s="149"/>
      <c r="DX65" s="158" t="str">
        <f t="shared" si="63"/>
        <v>LAUJAC-POINOT Geneviève</v>
      </c>
      <c r="DY65" s="26" t="str">
        <f t="shared" si="64"/>
        <v>S</v>
      </c>
      <c r="DZ65" s="23">
        <f t="shared" si="65"/>
        <v>0.93333333333333335</v>
      </c>
      <c r="EA65" s="23">
        <f t="shared" si="66"/>
        <v>0</v>
      </c>
      <c r="EB65" s="23">
        <f t="shared" si="67"/>
        <v>0</v>
      </c>
    </row>
    <row r="66" spans="1:132" ht="14.4" customHeight="1">
      <c r="A66" s="11">
        <v>50</v>
      </c>
      <c r="B66" s="158" t="str">
        <f>Choristes!B51</f>
        <v>LÉGER Nicole</v>
      </c>
      <c r="C66" s="26" t="str">
        <f>Choristes!C51</f>
        <v>A</v>
      </c>
      <c r="D66" s="26" t="str">
        <f>Choristes!G51</f>
        <v>FS</v>
      </c>
      <c r="E66" s="26">
        <f t="shared" si="71"/>
        <v>9</v>
      </c>
      <c r="F66" s="26">
        <f t="shared" si="72"/>
        <v>45</v>
      </c>
      <c r="G66" s="15">
        <f t="shared" si="74"/>
        <v>0</v>
      </c>
      <c r="H66" s="15">
        <f t="shared" si="75"/>
        <v>37</v>
      </c>
      <c r="I66" s="15">
        <f t="shared" si="76"/>
        <v>4</v>
      </c>
      <c r="J66" s="15">
        <f t="shared" si="77"/>
        <v>1</v>
      </c>
      <c r="K66" s="23">
        <f t="shared" si="73"/>
        <v>0.82222222222222219</v>
      </c>
      <c r="L66" s="23">
        <f t="shared" si="61"/>
        <v>0.5</v>
      </c>
      <c r="M66" s="23">
        <f t="shared" si="62"/>
        <v>0.125</v>
      </c>
      <c r="N66" s="23"/>
      <c r="O66" s="60"/>
      <c r="P66" s="59" t="s">
        <v>5</v>
      </c>
      <c r="Q66" s="59" t="s">
        <v>5</v>
      </c>
      <c r="R66" s="59"/>
      <c r="S66" s="59" t="s">
        <v>5</v>
      </c>
      <c r="T66" s="59"/>
      <c r="U66" s="59" t="s">
        <v>5</v>
      </c>
      <c r="V66" s="147" t="s">
        <v>5</v>
      </c>
      <c r="W66" s="59" t="s">
        <v>5</v>
      </c>
      <c r="X66" s="59" t="s">
        <v>5</v>
      </c>
      <c r="Y66" s="59"/>
      <c r="Z66" s="59" t="s">
        <v>5</v>
      </c>
      <c r="AA66" s="59"/>
      <c r="AB66" s="147" t="s">
        <v>5</v>
      </c>
      <c r="AC66" s="59"/>
      <c r="AD66" s="59" t="s">
        <v>5</v>
      </c>
      <c r="AE66" s="59"/>
      <c r="AF66" s="147" t="s">
        <v>5</v>
      </c>
      <c r="AG66" s="59" t="s">
        <v>314</v>
      </c>
      <c r="AH66" s="59"/>
      <c r="AI66" s="147"/>
      <c r="AJ66" s="59" t="s">
        <v>5</v>
      </c>
      <c r="AK66" s="59"/>
      <c r="AL66" s="59" t="s">
        <v>5</v>
      </c>
      <c r="AM66" s="59" t="s">
        <v>5</v>
      </c>
      <c r="AN66" s="147" t="s">
        <v>5</v>
      </c>
      <c r="AO66" s="59"/>
      <c r="AP66" s="59" t="s">
        <v>5</v>
      </c>
      <c r="AQ66" s="59" t="s">
        <v>5</v>
      </c>
      <c r="AR66" s="59" t="s">
        <v>5</v>
      </c>
      <c r="AS66" s="59" t="s">
        <v>5</v>
      </c>
      <c r="AT66" s="59" t="s">
        <v>5</v>
      </c>
      <c r="AU66" s="59"/>
      <c r="AV66" s="147" t="s">
        <v>5</v>
      </c>
      <c r="AW66" s="147"/>
      <c r="AX66" s="147" t="s">
        <v>5</v>
      </c>
      <c r="AY66" s="59"/>
      <c r="AZ66" s="59" t="s">
        <v>5</v>
      </c>
      <c r="BA66" s="59"/>
      <c r="BB66" s="59"/>
      <c r="BC66" s="59" t="s">
        <v>5</v>
      </c>
      <c r="BD66" s="59"/>
      <c r="BE66" s="59" t="s">
        <v>5</v>
      </c>
      <c r="BF66" s="147" t="s">
        <v>5</v>
      </c>
      <c r="BG66" s="59" t="s">
        <v>5</v>
      </c>
      <c r="BH66" s="59" t="s">
        <v>5</v>
      </c>
      <c r="BI66" s="59" t="s">
        <v>5</v>
      </c>
      <c r="BJ66" s="59"/>
      <c r="BK66" s="147"/>
      <c r="BL66" s="59" t="s">
        <v>223</v>
      </c>
      <c r="BM66" s="59" t="s">
        <v>5</v>
      </c>
      <c r="BN66" s="147"/>
      <c r="BO66" s="59" t="s">
        <v>5</v>
      </c>
      <c r="BP66" s="59"/>
      <c r="BQ66" s="59"/>
      <c r="BR66" s="59" t="s">
        <v>223</v>
      </c>
      <c r="BS66" s="59" t="s">
        <v>223</v>
      </c>
      <c r="BT66" s="59" t="s">
        <v>223</v>
      </c>
      <c r="BU66" s="59"/>
      <c r="BV66" s="59" t="s">
        <v>5</v>
      </c>
      <c r="BW66" s="565"/>
      <c r="BX66" s="59"/>
      <c r="BY66" s="59" t="s">
        <v>5</v>
      </c>
      <c r="BZ66" s="59" t="s">
        <v>5</v>
      </c>
      <c r="CA66" s="59" t="s">
        <v>5</v>
      </c>
      <c r="CB66" s="59"/>
      <c r="CC66" s="59" t="s">
        <v>5</v>
      </c>
      <c r="CD66" s="59" t="s">
        <v>5</v>
      </c>
      <c r="CE66" s="59"/>
      <c r="CF66" s="59"/>
      <c r="CG66" s="59"/>
      <c r="CH66" s="59"/>
      <c r="CI66" s="59"/>
      <c r="CJ66" s="59" t="s">
        <v>321</v>
      </c>
      <c r="CK66" s="59" t="s">
        <v>321</v>
      </c>
      <c r="CL66" s="59"/>
      <c r="CM66" s="59"/>
      <c r="CN66" s="565" t="s">
        <v>321</v>
      </c>
      <c r="CO66" s="59" t="s">
        <v>321</v>
      </c>
      <c r="CP66" s="147" t="s">
        <v>321</v>
      </c>
      <c r="CQ66" s="147"/>
      <c r="CR66" s="59"/>
      <c r="CS66" s="59"/>
      <c r="CT66" s="59"/>
      <c r="CU66" s="59"/>
      <c r="CV66" s="59"/>
      <c r="CW66" s="59"/>
      <c r="CX66" s="59"/>
      <c r="CY66" s="147"/>
      <c r="CZ66" s="147"/>
      <c r="DA66" s="59"/>
      <c r="DB66" s="59"/>
      <c r="DC66" s="59"/>
      <c r="DD66" s="59"/>
      <c r="DE66" s="147"/>
      <c r="DF66" s="147"/>
      <c r="DG66" s="147"/>
      <c r="DH66" s="147"/>
      <c r="DI66" s="147"/>
      <c r="DJ66" s="59"/>
      <c r="DK66" s="59"/>
      <c r="DL66" s="59"/>
      <c r="DM66" s="59"/>
      <c r="DN66" s="147"/>
      <c r="DO66" s="59"/>
      <c r="DP66" s="59"/>
      <c r="DQ66" s="59"/>
      <c r="DR66" s="59"/>
      <c r="DS66" s="59"/>
      <c r="DT66" s="59"/>
      <c r="DU66" s="59"/>
      <c r="DV66" s="149"/>
      <c r="DX66" s="158" t="str">
        <f t="shared" si="63"/>
        <v>LÉGER Nicole</v>
      </c>
      <c r="DY66" s="26" t="str">
        <f t="shared" si="64"/>
        <v>A</v>
      </c>
      <c r="DZ66" s="23">
        <f t="shared" si="65"/>
        <v>0.82222222222222219</v>
      </c>
      <c r="EA66" s="23">
        <f t="shared" si="66"/>
        <v>0.5</v>
      </c>
      <c r="EB66" s="23">
        <f t="shared" si="67"/>
        <v>0.125</v>
      </c>
    </row>
    <row r="67" spans="1:132" ht="14.4" customHeight="1">
      <c r="A67" s="11">
        <v>51</v>
      </c>
      <c r="B67" s="158" t="str">
        <f>Choristes!B52</f>
        <v>LEMOINE André</v>
      </c>
      <c r="C67" s="26" t="str">
        <f>Choristes!C52</f>
        <v>B</v>
      </c>
      <c r="D67" s="26" t="str">
        <f>Choristes!G52</f>
        <v>HS</v>
      </c>
      <c r="E67" s="26">
        <f t="shared" si="71"/>
        <v>13</v>
      </c>
      <c r="F67" s="26">
        <f t="shared" si="72"/>
        <v>48</v>
      </c>
      <c r="G67" s="15">
        <f t="shared" si="74"/>
        <v>0</v>
      </c>
      <c r="H67" s="15">
        <f t="shared" si="75"/>
        <v>26</v>
      </c>
      <c r="I67" s="15">
        <f t="shared" si="76"/>
        <v>3</v>
      </c>
      <c r="J67" s="15">
        <f t="shared" si="77"/>
        <v>15</v>
      </c>
      <c r="K67" s="23">
        <f t="shared" si="73"/>
        <v>0.54166666666666663</v>
      </c>
      <c r="L67" s="23">
        <f t="shared" si="61"/>
        <v>0.13636363636363635</v>
      </c>
      <c r="M67" s="23">
        <f t="shared" si="62"/>
        <v>0.68181818181818177</v>
      </c>
      <c r="N67" s="23"/>
      <c r="O67" s="60"/>
      <c r="P67" s="59" t="s">
        <v>10</v>
      </c>
      <c r="Q67" s="59" t="s">
        <v>10</v>
      </c>
      <c r="R67" s="59"/>
      <c r="S67" s="59" t="s">
        <v>314</v>
      </c>
      <c r="T67" s="59"/>
      <c r="U67" s="59" t="s">
        <v>314</v>
      </c>
      <c r="V67" s="147" t="s">
        <v>223</v>
      </c>
      <c r="W67" s="59" t="s">
        <v>223</v>
      </c>
      <c r="X67" s="59" t="s">
        <v>223</v>
      </c>
      <c r="Y67" s="59"/>
      <c r="Z67" s="59" t="s">
        <v>314</v>
      </c>
      <c r="AA67" s="59"/>
      <c r="AB67" s="147" t="s">
        <v>314</v>
      </c>
      <c r="AC67" s="59"/>
      <c r="AD67" s="59" t="s">
        <v>314</v>
      </c>
      <c r="AE67" s="59"/>
      <c r="AF67" s="147" t="s">
        <v>10</v>
      </c>
      <c r="AG67" s="59" t="s">
        <v>10</v>
      </c>
      <c r="AH67" s="59" t="s">
        <v>10</v>
      </c>
      <c r="AI67" s="147"/>
      <c r="AJ67" s="59" t="s">
        <v>314</v>
      </c>
      <c r="AK67" s="59" t="s">
        <v>10</v>
      </c>
      <c r="AL67" s="59" t="s">
        <v>10</v>
      </c>
      <c r="AM67" s="59" t="s">
        <v>10</v>
      </c>
      <c r="AN67" s="147" t="s">
        <v>10</v>
      </c>
      <c r="AO67" s="59"/>
      <c r="AP67" s="59" t="s">
        <v>314</v>
      </c>
      <c r="AQ67" s="59" t="s">
        <v>314</v>
      </c>
      <c r="AR67" s="59" t="s">
        <v>10</v>
      </c>
      <c r="AS67" s="59" t="s">
        <v>10</v>
      </c>
      <c r="AT67" s="59" t="s">
        <v>10</v>
      </c>
      <c r="AU67" s="59"/>
      <c r="AV67" s="147" t="s">
        <v>314</v>
      </c>
      <c r="AW67" s="147"/>
      <c r="AX67" s="147" t="s">
        <v>10</v>
      </c>
      <c r="AY67" s="59"/>
      <c r="AZ67" s="59" t="s">
        <v>10</v>
      </c>
      <c r="BA67" s="59"/>
      <c r="BB67" s="59"/>
      <c r="BC67" s="59" t="s">
        <v>314</v>
      </c>
      <c r="BD67" s="59"/>
      <c r="BE67" s="59" t="s">
        <v>314</v>
      </c>
      <c r="BF67" s="147" t="s">
        <v>10</v>
      </c>
      <c r="BG67" s="59" t="s">
        <v>10</v>
      </c>
      <c r="BH67" s="59" t="s">
        <v>10</v>
      </c>
      <c r="BI67" s="59" t="s">
        <v>10</v>
      </c>
      <c r="BJ67" s="59"/>
      <c r="BK67" s="147"/>
      <c r="BL67" s="59" t="s">
        <v>314</v>
      </c>
      <c r="BM67" s="59" t="s">
        <v>10</v>
      </c>
      <c r="BN67" s="147"/>
      <c r="BO67" s="59" t="s">
        <v>314</v>
      </c>
      <c r="BP67" s="59"/>
      <c r="BQ67" s="59"/>
      <c r="BR67" s="59" t="s">
        <v>10</v>
      </c>
      <c r="BS67" s="59" t="s">
        <v>10</v>
      </c>
      <c r="BT67" s="59" t="s">
        <v>10</v>
      </c>
      <c r="BU67" s="59"/>
      <c r="BV67" s="59" t="s">
        <v>314</v>
      </c>
      <c r="BW67" s="565"/>
      <c r="BX67" s="59"/>
      <c r="BY67" s="59" t="s">
        <v>10</v>
      </c>
      <c r="BZ67" s="59" t="s">
        <v>10</v>
      </c>
      <c r="CA67" s="59" t="s">
        <v>10</v>
      </c>
      <c r="CB67" s="59"/>
      <c r="CC67" s="59" t="s">
        <v>314</v>
      </c>
      <c r="CD67" s="59" t="s">
        <v>10</v>
      </c>
      <c r="CE67" s="59"/>
      <c r="CF67" s="59"/>
      <c r="CG67" s="59"/>
      <c r="CH67" s="59"/>
      <c r="CI67" s="59"/>
      <c r="CJ67" s="59"/>
      <c r="CK67" s="59"/>
      <c r="CL67" s="59"/>
      <c r="CM67" s="59"/>
      <c r="CN67" s="565"/>
      <c r="CO67" s="59"/>
      <c r="CP67" s="147"/>
      <c r="CQ67" s="147"/>
      <c r="CR67" s="59"/>
      <c r="CS67" s="59"/>
      <c r="CT67" s="59"/>
      <c r="CU67" s="59"/>
      <c r="CV67" s="59"/>
      <c r="CW67" s="59"/>
      <c r="CX67" s="59"/>
      <c r="CY67" s="147"/>
      <c r="CZ67" s="147"/>
      <c r="DA67" s="59"/>
      <c r="DB67" s="59"/>
      <c r="DC67" s="59"/>
      <c r="DD67" s="59"/>
      <c r="DE67" s="147"/>
      <c r="DF67" s="147"/>
      <c r="DG67" s="147"/>
      <c r="DH67" s="147"/>
      <c r="DI67" s="147"/>
      <c r="DJ67" s="59"/>
      <c r="DK67" s="59"/>
      <c r="DL67" s="59"/>
      <c r="DM67" s="59"/>
      <c r="DN67" s="147"/>
      <c r="DO67" s="59"/>
      <c r="DP67" s="59"/>
      <c r="DQ67" s="59"/>
      <c r="DR67" s="59"/>
      <c r="DS67" s="59"/>
      <c r="DT67" s="59"/>
      <c r="DU67" s="59"/>
      <c r="DV67" s="149"/>
      <c r="DX67" s="158" t="str">
        <f t="shared" si="63"/>
        <v>LEMOINE André</v>
      </c>
      <c r="DY67" s="26" t="str">
        <f t="shared" si="64"/>
        <v>B</v>
      </c>
      <c r="DZ67" s="23">
        <f t="shared" si="65"/>
        <v>0.54166666666666663</v>
      </c>
      <c r="EA67" s="23">
        <f t="shared" si="66"/>
        <v>0.13636363636363635</v>
      </c>
      <c r="EB67" s="23">
        <f t="shared" si="67"/>
        <v>0.68181818181818177</v>
      </c>
    </row>
    <row r="68" spans="1:132" ht="14.4" customHeight="1">
      <c r="A68" s="11">
        <v>52</v>
      </c>
      <c r="B68" s="158" t="str">
        <f>Choristes!B53</f>
        <v>LEMOINE Michèle</v>
      </c>
      <c r="C68" s="26" t="str">
        <f>Choristes!C53</f>
        <v>A</v>
      </c>
      <c r="D68" s="26" t="str">
        <f>Choristes!G53</f>
        <v>FS</v>
      </c>
      <c r="E68" s="26">
        <f t="shared" si="71"/>
        <v>9</v>
      </c>
      <c r="F68" s="26">
        <f t="shared" si="72"/>
        <v>45</v>
      </c>
      <c r="G68" s="15">
        <f t="shared" si="74"/>
        <v>0</v>
      </c>
      <c r="H68" s="15">
        <f t="shared" si="75"/>
        <v>24</v>
      </c>
      <c r="I68" s="15">
        <f t="shared" si="76"/>
        <v>3</v>
      </c>
      <c r="J68" s="15">
        <f t="shared" si="77"/>
        <v>15</v>
      </c>
      <c r="K68" s="23">
        <f t="shared" si="73"/>
        <v>0.53333333333333333</v>
      </c>
      <c r="L68" s="23">
        <f t="shared" si="61"/>
        <v>0.14285714285714285</v>
      </c>
      <c r="M68" s="23">
        <f t="shared" si="62"/>
        <v>0.7142857142857143</v>
      </c>
      <c r="N68" s="23"/>
      <c r="O68" s="60"/>
      <c r="P68" s="59" t="s">
        <v>5</v>
      </c>
      <c r="Q68" s="59" t="s">
        <v>5</v>
      </c>
      <c r="R68" s="59"/>
      <c r="S68" s="59" t="s">
        <v>314</v>
      </c>
      <c r="T68" s="59"/>
      <c r="U68" s="59" t="s">
        <v>314</v>
      </c>
      <c r="V68" s="147" t="s">
        <v>223</v>
      </c>
      <c r="W68" s="59" t="s">
        <v>223</v>
      </c>
      <c r="X68" s="59" t="s">
        <v>223</v>
      </c>
      <c r="Y68" s="59"/>
      <c r="Z68" s="59" t="s">
        <v>314</v>
      </c>
      <c r="AA68" s="59"/>
      <c r="AB68" s="147" t="s">
        <v>314</v>
      </c>
      <c r="AC68" s="59"/>
      <c r="AD68" s="59" t="s">
        <v>314</v>
      </c>
      <c r="AE68" s="59"/>
      <c r="AF68" s="147" t="s">
        <v>5</v>
      </c>
      <c r="AG68" s="59" t="s">
        <v>5</v>
      </c>
      <c r="AH68" s="59"/>
      <c r="AI68" s="147"/>
      <c r="AJ68" s="59" t="s">
        <v>314</v>
      </c>
      <c r="AK68" s="59"/>
      <c r="AL68" s="59" t="s">
        <v>5</v>
      </c>
      <c r="AM68" s="59" t="s">
        <v>5</v>
      </c>
      <c r="AN68" s="147" t="s">
        <v>5</v>
      </c>
      <c r="AO68" s="59"/>
      <c r="AP68" s="59" t="s">
        <v>314</v>
      </c>
      <c r="AQ68" s="59" t="s">
        <v>314</v>
      </c>
      <c r="AR68" s="59" t="s">
        <v>5</v>
      </c>
      <c r="AS68" s="59" t="s">
        <v>5</v>
      </c>
      <c r="AT68" s="59" t="s">
        <v>5</v>
      </c>
      <c r="AU68" s="59"/>
      <c r="AV68" s="147" t="s">
        <v>314</v>
      </c>
      <c r="AW68" s="147"/>
      <c r="AX68" s="147" t="s">
        <v>5</v>
      </c>
      <c r="AY68" s="59"/>
      <c r="AZ68" s="59" t="s">
        <v>5</v>
      </c>
      <c r="BA68" s="59"/>
      <c r="BB68" s="59"/>
      <c r="BC68" s="59" t="s">
        <v>314</v>
      </c>
      <c r="BD68" s="59"/>
      <c r="BE68" s="59" t="s">
        <v>314</v>
      </c>
      <c r="BF68" s="147" t="s">
        <v>5</v>
      </c>
      <c r="BG68" s="59" t="s">
        <v>5</v>
      </c>
      <c r="BH68" s="59" t="s">
        <v>5</v>
      </c>
      <c r="BI68" s="59" t="s">
        <v>5</v>
      </c>
      <c r="BJ68" s="59"/>
      <c r="BK68" s="147"/>
      <c r="BL68" s="59" t="s">
        <v>314</v>
      </c>
      <c r="BM68" s="59" t="s">
        <v>5</v>
      </c>
      <c r="BN68" s="147"/>
      <c r="BO68" s="59" t="s">
        <v>314</v>
      </c>
      <c r="BP68" s="59"/>
      <c r="BQ68" s="59"/>
      <c r="BR68" s="59" t="s">
        <v>5</v>
      </c>
      <c r="BS68" s="59" t="s">
        <v>5</v>
      </c>
      <c r="BT68" s="59" t="s">
        <v>5</v>
      </c>
      <c r="BU68" s="59"/>
      <c r="BV68" s="59" t="s">
        <v>314</v>
      </c>
      <c r="BW68" s="565"/>
      <c r="BX68" s="59"/>
      <c r="BY68" s="59" t="s">
        <v>5</v>
      </c>
      <c r="BZ68" s="59" t="s">
        <v>5</v>
      </c>
      <c r="CA68" s="59" t="s">
        <v>5</v>
      </c>
      <c r="CB68" s="59"/>
      <c r="CC68" s="59" t="s">
        <v>314</v>
      </c>
      <c r="CD68" s="59" t="s">
        <v>5</v>
      </c>
      <c r="CE68" s="59"/>
      <c r="CF68" s="59"/>
      <c r="CG68" s="59"/>
      <c r="CH68" s="59"/>
      <c r="CI68" s="59"/>
      <c r="CJ68" s="59"/>
      <c r="CK68" s="59"/>
      <c r="CL68" s="59"/>
      <c r="CM68" s="59"/>
      <c r="CN68" s="565"/>
      <c r="CO68" s="59"/>
      <c r="CP68" s="147"/>
      <c r="CQ68" s="147"/>
      <c r="CR68" s="59"/>
      <c r="CS68" s="59"/>
      <c r="CT68" s="59"/>
      <c r="CU68" s="59"/>
      <c r="CV68" s="59"/>
      <c r="CW68" s="59"/>
      <c r="CX68" s="59"/>
      <c r="CY68" s="147"/>
      <c r="CZ68" s="147"/>
      <c r="DA68" s="59"/>
      <c r="DB68" s="59"/>
      <c r="DC68" s="59"/>
      <c r="DD68" s="59"/>
      <c r="DE68" s="147"/>
      <c r="DF68" s="147"/>
      <c r="DG68" s="147"/>
      <c r="DH68" s="147"/>
      <c r="DI68" s="147"/>
      <c r="DJ68" s="59"/>
      <c r="DK68" s="59"/>
      <c r="DL68" s="59"/>
      <c r="DM68" s="59"/>
      <c r="DN68" s="147"/>
      <c r="DO68" s="59"/>
      <c r="DP68" s="59"/>
      <c r="DQ68" s="59"/>
      <c r="DR68" s="59"/>
      <c r="DS68" s="59"/>
      <c r="DT68" s="59"/>
      <c r="DU68" s="59"/>
      <c r="DV68" s="149"/>
      <c r="DX68" s="158" t="str">
        <f t="shared" si="63"/>
        <v>LEMOINE Michèle</v>
      </c>
      <c r="DY68" s="26" t="str">
        <f t="shared" si="64"/>
        <v>A</v>
      </c>
      <c r="DZ68" s="23">
        <f t="shared" si="65"/>
        <v>0.53333333333333333</v>
      </c>
      <c r="EA68" s="23">
        <f t="shared" si="66"/>
        <v>0.14285714285714285</v>
      </c>
      <c r="EB68" s="23">
        <f t="shared" si="67"/>
        <v>0.7142857142857143</v>
      </c>
    </row>
    <row r="69" spans="1:132" ht="14.4" customHeight="1">
      <c r="A69" s="11">
        <v>53</v>
      </c>
      <c r="B69" s="158" t="str">
        <f>Choristes!B54</f>
        <v>LHOIRY Frédérique</v>
      </c>
      <c r="C69" s="26" t="str">
        <f>Choristes!C54</f>
        <v>S</v>
      </c>
      <c r="D69" s="26" t="str">
        <f>Choristes!G54</f>
        <v>FS</v>
      </c>
      <c r="E69" s="26">
        <f t="shared" si="71"/>
        <v>9</v>
      </c>
      <c r="F69" s="26">
        <f t="shared" si="72"/>
        <v>45</v>
      </c>
      <c r="G69" s="15">
        <f t="shared" si="74"/>
        <v>0</v>
      </c>
      <c r="H69" s="15">
        <f t="shared" si="75"/>
        <v>29</v>
      </c>
      <c r="I69" s="15">
        <f t="shared" si="76"/>
        <v>8</v>
      </c>
      <c r="J69" s="15">
        <f t="shared" si="77"/>
        <v>5</v>
      </c>
      <c r="K69" s="23">
        <f t="shared" si="73"/>
        <v>0.64444444444444449</v>
      </c>
      <c r="L69" s="23">
        <f t="shared" si="61"/>
        <v>0.5</v>
      </c>
      <c r="M69" s="23">
        <f t="shared" si="62"/>
        <v>0.3125</v>
      </c>
      <c r="N69" s="23"/>
      <c r="O69" s="60"/>
      <c r="P69" s="59" t="s">
        <v>223</v>
      </c>
      <c r="Q69" s="59" t="s">
        <v>223</v>
      </c>
      <c r="R69" s="59"/>
      <c r="S69" s="59" t="s">
        <v>88</v>
      </c>
      <c r="T69" s="59"/>
      <c r="U69" s="59" t="s">
        <v>88</v>
      </c>
      <c r="V69" s="147" t="s">
        <v>314</v>
      </c>
      <c r="W69" s="59" t="s">
        <v>314</v>
      </c>
      <c r="X69" s="59" t="s">
        <v>314</v>
      </c>
      <c r="Y69" s="59"/>
      <c r="Z69" s="59" t="s">
        <v>88</v>
      </c>
      <c r="AA69" s="59"/>
      <c r="AB69" s="147" t="s">
        <v>88</v>
      </c>
      <c r="AC69" s="59"/>
      <c r="AD69" s="59" t="s">
        <v>88</v>
      </c>
      <c r="AE69" s="59"/>
      <c r="AF69" s="147" t="s">
        <v>88</v>
      </c>
      <c r="AG69" s="59" t="s">
        <v>88</v>
      </c>
      <c r="AH69" s="59"/>
      <c r="AI69" s="147"/>
      <c r="AJ69" s="59" t="s">
        <v>314</v>
      </c>
      <c r="AK69" s="59"/>
      <c r="AL69" s="59" t="s">
        <v>88</v>
      </c>
      <c r="AM69" s="59" t="s">
        <v>88</v>
      </c>
      <c r="AN69" s="147" t="s">
        <v>88</v>
      </c>
      <c r="AO69" s="59"/>
      <c r="AP69" s="59" t="s">
        <v>223</v>
      </c>
      <c r="AQ69" s="59" t="s">
        <v>223</v>
      </c>
      <c r="AR69" s="59" t="s">
        <v>88</v>
      </c>
      <c r="AS69" s="59" t="s">
        <v>88</v>
      </c>
      <c r="AT69" s="59" t="s">
        <v>314</v>
      </c>
      <c r="AU69" s="59"/>
      <c r="AV69" s="147" t="s">
        <v>88</v>
      </c>
      <c r="AW69" s="147"/>
      <c r="AX69" s="147" t="s">
        <v>88</v>
      </c>
      <c r="AY69" s="59"/>
      <c r="AZ69" s="59" t="s">
        <v>88</v>
      </c>
      <c r="BA69" s="59"/>
      <c r="BB69" s="59"/>
      <c r="BC69" s="59" t="s">
        <v>88</v>
      </c>
      <c r="BD69" s="59"/>
      <c r="BE69" s="59" t="s">
        <v>223</v>
      </c>
      <c r="BF69" s="147" t="s">
        <v>88</v>
      </c>
      <c r="BG69" s="59" t="s">
        <v>88</v>
      </c>
      <c r="BH69" s="59" t="s">
        <v>88</v>
      </c>
      <c r="BI69" s="59" t="s">
        <v>88</v>
      </c>
      <c r="BJ69" s="59"/>
      <c r="BK69" s="147"/>
      <c r="BL69" s="59" t="s">
        <v>88</v>
      </c>
      <c r="BM69" s="59" t="s">
        <v>88</v>
      </c>
      <c r="BN69" s="147"/>
      <c r="BO69" s="59" t="s">
        <v>88</v>
      </c>
      <c r="BP69" s="59"/>
      <c r="BQ69" s="59"/>
      <c r="BR69" s="59" t="s">
        <v>88</v>
      </c>
      <c r="BS69" s="59" t="s">
        <v>88</v>
      </c>
      <c r="BT69" s="59" t="s">
        <v>88</v>
      </c>
      <c r="BU69" s="59"/>
      <c r="BV69" s="59" t="s">
        <v>223</v>
      </c>
      <c r="BW69" s="565"/>
      <c r="BX69" s="59"/>
      <c r="BY69" s="59" t="s">
        <v>88</v>
      </c>
      <c r="BZ69" s="59" t="s">
        <v>88</v>
      </c>
      <c r="CA69" s="59" t="s">
        <v>88</v>
      </c>
      <c r="CB69" s="59"/>
      <c r="CC69" s="59" t="s">
        <v>223</v>
      </c>
      <c r="CD69" s="59" t="s">
        <v>223</v>
      </c>
      <c r="CE69" s="59"/>
      <c r="CF69" s="59"/>
      <c r="CG69" s="59"/>
      <c r="CH69" s="59"/>
      <c r="CI69" s="59"/>
      <c r="CJ69" s="59"/>
      <c r="CK69" s="59"/>
      <c r="CL69" s="59"/>
      <c r="CM69" s="59"/>
      <c r="CN69" s="565"/>
      <c r="CO69" s="59"/>
      <c r="CP69" s="147"/>
      <c r="CQ69" s="147"/>
      <c r="CR69" s="59"/>
      <c r="CS69" s="59"/>
      <c r="CT69" s="59"/>
      <c r="CU69" s="59"/>
      <c r="CV69" s="59"/>
      <c r="CW69" s="59"/>
      <c r="CX69" s="59"/>
      <c r="CY69" s="147"/>
      <c r="CZ69" s="147"/>
      <c r="DA69" s="59"/>
      <c r="DB69" s="59"/>
      <c r="DC69" s="59"/>
      <c r="DD69" s="59"/>
      <c r="DE69" s="147"/>
      <c r="DF69" s="147"/>
      <c r="DG69" s="147"/>
      <c r="DH69" s="147"/>
      <c r="DI69" s="147"/>
      <c r="DJ69" s="59"/>
      <c r="DK69" s="59"/>
      <c r="DL69" s="59"/>
      <c r="DM69" s="59"/>
      <c r="DN69" s="147"/>
      <c r="DO69" s="59"/>
      <c r="DP69" s="59"/>
      <c r="DQ69" s="59"/>
      <c r="DR69" s="59"/>
      <c r="DS69" s="59"/>
      <c r="DT69" s="59"/>
      <c r="DU69" s="59"/>
      <c r="DV69" s="149"/>
      <c r="DX69" s="158" t="str">
        <f t="shared" si="63"/>
        <v>LHOIRY Frédérique</v>
      </c>
      <c r="DY69" s="26" t="str">
        <f t="shared" si="64"/>
        <v>S</v>
      </c>
      <c r="DZ69" s="23">
        <f t="shared" si="65"/>
        <v>0.64444444444444449</v>
      </c>
      <c r="EA69" s="23">
        <f t="shared" si="66"/>
        <v>0.5</v>
      </c>
      <c r="EB69" s="23">
        <f t="shared" si="67"/>
        <v>0.3125</v>
      </c>
    </row>
    <row r="70" spans="1:132" ht="14.4" customHeight="1">
      <c r="A70" s="11">
        <v>54</v>
      </c>
      <c r="B70" s="158" t="str">
        <f>Choristes!B55</f>
        <v>LHOSTE-BOUTIN Frédérique</v>
      </c>
      <c r="C70" s="26" t="str">
        <f>Choristes!C55</f>
        <v>A</v>
      </c>
      <c r="D70" s="26" t="str">
        <f>Choristes!G55</f>
        <v>FS</v>
      </c>
      <c r="E70" s="26">
        <f t="shared" si="71"/>
        <v>9</v>
      </c>
      <c r="F70" s="26">
        <f t="shared" si="72"/>
        <v>45</v>
      </c>
      <c r="G70" s="15" t="str">
        <f t="shared" si="74"/>
        <v>D</v>
      </c>
      <c r="H70" s="15">
        <f t="shared" si="75"/>
        <v>37</v>
      </c>
      <c r="I70" s="15">
        <f t="shared" si="76"/>
        <v>0</v>
      </c>
      <c r="J70" s="15">
        <f t="shared" si="77"/>
        <v>4</v>
      </c>
      <c r="K70" s="23">
        <f t="shared" si="73"/>
        <v>0.82222222222222219</v>
      </c>
      <c r="L70" s="23">
        <f t="shared" si="61"/>
        <v>0</v>
      </c>
      <c r="M70" s="23">
        <f t="shared" si="62"/>
        <v>0.5</v>
      </c>
      <c r="N70" s="23"/>
      <c r="O70" s="60"/>
      <c r="P70" s="59" t="s">
        <v>5</v>
      </c>
      <c r="Q70" s="59" t="s">
        <v>5</v>
      </c>
      <c r="R70" s="59"/>
      <c r="S70" s="59" t="s">
        <v>5</v>
      </c>
      <c r="T70" s="59"/>
      <c r="U70" s="59" t="s">
        <v>5</v>
      </c>
      <c r="V70" s="147" t="s">
        <v>5</v>
      </c>
      <c r="W70" s="59" t="s">
        <v>5</v>
      </c>
      <c r="X70" s="59" t="s">
        <v>5</v>
      </c>
      <c r="Y70" s="59"/>
      <c r="Z70" s="59" t="s">
        <v>5</v>
      </c>
      <c r="AA70" s="59"/>
      <c r="AB70" s="147" t="s">
        <v>5</v>
      </c>
      <c r="AC70" s="59"/>
      <c r="AD70" s="59" t="s">
        <v>5</v>
      </c>
      <c r="AE70" s="59"/>
      <c r="AF70" s="147" t="s">
        <v>5</v>
      </c>
      <c r="AG70" s="59" t="s">
        <v>5</v>
      </c>
      <c r="AH70" s="59"/>
      <c r="AI70" s="147"/>
      <c r="AJ70" s="59" t="s">
        <v>5</v>
      </c>
      <c r="AK70" s="59"/>
      <c r="AL70" s="59" t="s">
        <v>5</v>
      </c>
      <c r="AM70" s="59" t="s">
        <v>5</v>
      </c>
      <c r="AN70" s="147" t="s">
        <v>5</v>
      </c>
      <c r="AO70" s="59"/>
      <c r="AP70" s="59" t="s">
        <v>5</v>
      </c>
      <c r="AQ70" s="59" t="s">
        <v>314</v>
      </c>
      <c r="AR70" s="59" t="s">
        <v>5</v>
      </c>
      <c r="AS70" s="59" t="s">
        <v>5</v>
      </c>
      <c r="AT70" s="59" t="s">
        <v>5</v>
      </c>
      <c r="AU70" s="59"/>
      <c r="AV70" s="147" t="s">
        <v>314</v>
      </c>
      <c r="AW70" s="147"/>
      <c r="AX70" s="147" t="s">
        <v>5</v>
      </c>
      <c r="AY70" s="59"/>
      <c r="AZ70" s="59" t="s">
        <v>5</v>
      </c>
      <c r="BA70" s="59"/>
      <c r="BB70" s="59"/>
      <c r="BC70" s="59" t="s">
        <v>314</v>
      </c>
      <c r="BD70" s="59"/>
      <c r="BE70" s="59" t="s">
        <v>5</v>
      </c>
      <c r="BF70" s="147" t="s">
        <v>5</v>
      </c>
      <c r="BG70" s="59" t="s">
        <v>5</v>
      </c>
      <c r="BH70" s="59" t="s">
        <v>5</v>
      </c>
      <c r="BI70" s="59" t="s">
        <v>5</v>
      </c>
      <c r="BJ70" s="59"/>
      <c r="BK70" s="147"/>
      <c r="BL70" s="59" t="s">
        <v>314</v>
      </c>
      <c r="BM70" s="59" t="s">
        <v>5</v>
      </c>
      <c r="BN70" s="147"/>
      <c r="BO70" s="59" t="s">
        <v>321</v>
      </c>
      <c r="BP70" s="59"/>
      <c r="BQ70" s="59"/>
      <c r="BR70" s="59" t="s">
        <v>5</v>
      </c>
      <c r="BS70" s="59" t="s">
        <v>5</v>
      </c>
      <c r="BT70" s="59" t="s">
        <v>5</v>
      </c>
      <c r="BU70" s="59"/>
      <c r="BV70" s="59" t="s">
        <v>5</v>
      </c>
      <c r="BW70" s="565"/>
      <c r="BX70" s="59"/>
      <c r="BY70" s="59" t="s">
        <v>5</v>
      </c>
      <c r="BZ70" s="59" t="s">
        <v>5</v>
      </c>
      <c r="CA70" s="59" t="s">
        <v>5</v>
      </c>
      <c r="CB70" s="59"/>
      <c r="CC70" s="59" t="s">
        <v>5</v>
      </c>
      <c r="CD70" s="59" t="s">
        <v>5</v>
      </c>
      <c r="CE70" s="59"/>
      <c r="CF70" s="59"/>
      <c r="CG70" s="59"/>
      <c r="CH70" s="59"/>
      <c r="CI70" s="59" t="s">
        <v>321</v>
      </c>
      <c r="CJ70" s="59"/>
      <c r="CK70" s="59"/>
      <c r="CL70" s="59"/>
      <c r="CM70" s="59"/>
      <c r="CN70" s="565"/>
      <c r="CO70" s="59"/>
      <c r="CP70" s="147"/>
      <c r="CQ70" s="147"/>
      <c r="CR70" s="59"/>
      <c r="CS70" s="59"/>
      <c r="CT70" s="59"/>
      <c r="CU70" s="59"/>
      <c r="CV70" s="59"/>
      <c r="CW70" s="59"/>
      <c r="CX70" s="59"/>
      <c r="CY70" s="147"/>
      <c r="CZ70" s="147"/>
      <c r="DA70" s="59"/>
      <c r="DB70" s="59"/>
      <c r="DC70" s="59"/>
      <c r="DD70" s="59"/>
      <c r="DE70" s="147"/>
      <c r="DF70" s="147"/>
      <c r="DG70" s="147"/>
      <c r="DH70" s="147"/>
      <c r="DI70" s="147"/>
      <c r="DJ70" s="59"/>
      <c r="DK70" s="59"/>
      <c r="DL70" s="59"/>
      <c r="DM70" s="59"/>
      <c r="DN70" s="147"/>
      <c r="DO70" s="59"/>
      <c r="DP70" s="59"/>
      <c r="DQ70" s="59"/>
      <c r="DR70" s="59"/>
      <c r="DS70" s="59"/>
      <c r="DT70" s="59"/>
      <c r="DU70" s="59"/>
      <c r="DV70" s="149"/>
      <c r="DX70" s="158" t="str">
        <f t="shared" si="63"/>
        <v>LHOSTE-BOUTIN Frédérique</v>
      </c>
      <c r="DY70" s="26" t="str">
        <f t="shared" si="64"/>
        <v>A</v>
      </c>
      <c r="DZ70" s="23">
        <f t="shared" si="65"/>
        <v>0.82222222222222219</v>
      </c>
      <c r="EA70" s="23">
        <f t="shared" si="66"/>
        <v>0</v>
      </c>
      <c r="EB70" s="23">
        <f t="shared" si="67"/>
        <v>0.5</v>
      </c>
    </row>
    <row r="71" spans="1:132" ht="14.4" customHeight="1">
      <c r="A71" s="11">
        <v>55</v>
      </c>
      <c r="B71" s="158" t="str">
        <f>Choristes!B56</f>
        <v>MAGRENON  Françoise</v>
      </c>
      <c r="C71" s="286" t="str">
        <f>Choristes!C56</f>
        <v>S</v>
      </c>
      <c r="D71" s="26" t="str">
        <f>Choristes!G56</f>
        <v>FS</v>
      </c>
      <c r="E71" s="26">
        <f t="shared" ref="E71:E109" si="78">IF(D71&lt;&gt;0,VLOOKUP(D71,$N$1:$O$15,2,FALSE),)</f>
        <v>9</v>
      </c>
      <c r="F71" s="26">
        <f t="shared" si="72"/>
        <v>45</v>
      </c>
      <c r="G71" s="15">
        <f t="shared" si="74"/>
        <v>0</v>
      </c>
      <c r="H71" s="15">
        <f t="shared" si="75"/>
        <v>32</v>
      </c>
      <c r="I71" s="15">
        <f t="shared" si="76"/>
        <v>5</v>
      </c>
      <c r="J71" s="15">
        <f t="shared" si="77"/>
        <v>5</v>
      </c>
      <c r="K71" s="23">
        <f t="shared" si="73"/>
        <v>0.71111111111111114</v>
      </c>
      <c r="L71" s="23">
        <f t="shared" si="61"/>
        <v>0.38461538461538464</v>
      </c>
      <c r="M71" s="23">
        <f t="shared" si="62"/>
        <v>0.38461538461538464</v>
      </c>
      <c r="N71" s="23"/>
      <c r="O71" s="60"/>
      <c r="P71" s="59" t="s">
        <v>223</v>
      </c>
      <c r="Q71" s="59" t="s">
        <v>223</v>
      </c>
      <c r="R71" s="59"/>
      <c r="S71" s="59" t="s">
        <v>88</v>
      </c>
      <c r="T71" s="59"/>
      <c r="U71" s="59" t="s">
        <v>88</v>
      </c>
      <c r="V71" s="147" t="s">
        <v>88</v>
      </c>
      <c r="W71" s="59" t="s">
        <v>88</v>
      </c>
      <c r="X71" s="59" t="s">
        <v>314</v>
      </c>
      <c r="Y71" s="59"/>
      <c r="Z71" s="59" t="s">
        <v>88</v>
      </c>
      <c r="AA71" s="59"/>
      <c r="AB71" s="147" t="s">
        <v>88</v>
      </c>
      <c r="AC71" s="59"/>
      <c r="AD71" s="59" t="s">
        <v>88</v>
      </c>
      <c r="AE71" s="59"/>
      <c r="AF71" s="147" t="s">
        <v>88</v>
      </c>
      <c r="AG71" s="59" t="s">
        <v>88</v>
      </c>
      <c r="AH71" s="59"/>
      <c r="AI71" s="147"/>
      <c r="AJ71" s="59" t="s">
        <v>223</v>
      </c>
      <c r="AK71" s="59"/>
      <c r="AL71" s="59" t="s">
        <v>314</v>
      </c>
      <c r="AM71" s="59" t="s">
        <v>314</v>
      </c>
      <c r="AN71" s="147" t="s">
        <v>314</v>
      </c>
      <c r="AO71" s="59"/>
      <c r="AP71" s="59" t="s">
        <v>88</v>
      </c>
      <c r="AQ71" s="59" t="s">
        <v>88</v>
      </c>
      <c r="AR71" s="59" t="s">
        <v>88</v>
      </c>
      <c r="AS71" s="59" t="s">
        <v>88</v>
      </c>
      <c r="AT71" s="59" t="s">
        <v>88</v>
      </c>
      <c r="AU71" s="59"/>
      <c r="AV71" s="147" t="s">
        <v>88</v>
      </c>
      <c r="AW71" s="147"/>
      <c r="AX71" s="147" t="s">
        <v>314</v>
      </c>
      <c r="AY71" s="59"/>
      <c r="AZ71" s="59" t="s">
        <v>88</v>
      </c>
      <c r="BA71" s="59"/>
      <c r="BB71" s="59"/>
      <c r="BC71" s="59" t="s">
        <v>223</v>
      </c>
      <c r="BD71" s="59"/>
      <c r="BE71" s="59" t="s">
        <v>88</v>
      </c>
      <c r="BF71" s="147" t="s">
        <v>88</v>
      </c>
      <c r="BG71" s="59" t="s">
        <v>88</v>
      </c>
      <c r="BH71" s="59" t="s">
        <v>88</v>
      </c>
      <c r="BI71" s="59" t="s">
        <v>88</v>
      </c>
      <c r="BJ71" s="59"/>
      <c r="BK71" s="147"/>
      <c r="BL71" s="59" t="s">
        <v>88</v>
      </c>
      <c r="BM71" s="59" t="s">
        <v>88</v>
      </c>
      <c r="BN71" s="147"/>
      <c r="BO71" s="59" t="s">
        <v>88</v>
      </c>
      <c r="BP71" s="59"/>
      <c r="BQ71" s="59"/>
      <c r="BR71" s="59" t="s">
        <v>88</v>
      </c>
      <c r="BS71" s="59" t="s">
        <v>88</v>
      </c>
      <c r="BT71" s="59" t="s">
        <v>88</v>
      </c>
      <c r="BU71" s="59"/>
      <c r="BV71" s="59" t="s">
        <v>88</v>
      </c>
      <c r="BW71" s="565"/>
      <c r="BX71" s="59"/>
      <c r="BY71" s="59" t="s">
        <v>88</v>
      </c>
      <c r="BZ71" s="59" t="s">
        <v>88</v>
      </c>
      <c r="CA71" s="59" t="s">
        <v>88</v>
      </c>
      <c r="CB71" s="59"/>
      <c r="CC71" s="59" t="s">
        <v>223</v>
      </c>
      <c r="CD71" s="59" t="s">
        <v>88</v>
      </c>
      <c r="CE71" s="59"/>
      <c r="CF71" s="59"/>
      <c r="CG71" s="59"/>
      <c r="CH71" s="59"/>
      <c r="CI71" s="59"/>
      <c r="CJ71" s="59"/>
      <c r="CK71" s="59"/>
      <c r="CL71" s="59"/>
      <c r="CM71" s="59"/>
      <c r="CN71" s="565"/>
      <c r="CO71" s="59"/>
      <c r="CP71" s="147"/>
      <c r="CQ71" s="147"/>
      <c r="CR71" s="59"/>
      <c r="CS71" s="59"/>
      <c r="CT71" s="59"/>
      <c r="CU71" s="59"/>
      <c r="CV71" s="59"/>
      <c r="CW71" s="59"/>
      <c r="CX71" s="59"/>
      <c r="CY71" s="147"/>
      <c r="CZ71" s="147"/>
      <c r="DA71" s="59"/>
      <c r="DB71" s="59"/>
      <c r="DC71" s="59"/>
      <c r="DD71" s="59"/>
      <c r="DE71" s="147"/>
      <c r="DF71" s="147"/>
      <c r="DG71" s="147"/>
      <c r="DH71" s="147"/>
      <c r="DI71" s="147"/>
      <c r="DJ71" s="59"/>
      <c r="DK71" s="59"/>
      <c r="DL71" s="59"/>
      <c r="DM71" s="59"/>
      <c r="DN71" s="147"/>
      <c r="DO71" s="59"/>
      <c r="DP71" s="59"/>
      <c r="DQ71" s="59"/>
      <c r="DR71" s="59"/>
      <c r="DS71" s="59"/>
      <c r="DT71" s="59"/>
      <c r="DU71" s="59"/>
      <c r="DV71" s="149"/>
      <c r="DX71" s="158" t="str">
        <f t="shared" si="63"/>
        <v>MAGRENON  Françoise</v>
      </c>
      <c r="DY71" s="26" t="str">
        <f t="shared" si="64"/>
        <v>S</v>
      </c>
      <c r="DZ71" s="23">
        <f t="shared" si="65"/>
        <v>0.71111111111111114</v>
      </c>
      <c r="EA71" s="23">
        <f t="shared" si="66"/>
        <v>0.38461538461538464</v>
      </c>
      <c r="EB71" s="23">
        <f t="shared" si="67"/>
        <v>0.38461538461538464</v>
      </c>
    </row>
    <row r="72" spans="1:132" ht="14.4" customHeight="1">
      <c r="A72" s="11">
        <v>56</v>
      </c>
      <c r="B72" s="158" t="str">
        <f>Choristes!B57</f>
        <v>MARCHAIS Marie-Noëlle</v>
      </c>
      <c r="C72" s="26" t="str">
        <f>Choristes!C57</f>
        <v>S</v>
      </c>
      <c r="D72" s="26" t="str">
        <f>Choristes!G57</f>
        <v>FR</v>
      </c>
      <c r="E72" s="26">
        <f t="shared" si="78"/>
        <v>11</v>
      </c>
      <c r="F72" s="26">
        <f t="shared" si="72"/>
        <v>45</v>
      </c>
      <c r="G72" s="15">
        <f t="shared" si="74"/>
        <v>0</v>
      </c>
      <c r="H72" s="15">
        <f t="shared" si="75"/>
        <v>39</v>
      </c>
      <c r="I72" s="15">
        <f t="shared" si="76"/>
        <v>2</v>
      </c>
      <c r="J72" s="15">
        <f t="shared" si="77"/>
        <v>1</v>
      </c>
      <c r="K72" s="23">
        <f t="shared" si="73"/>
        <v>0.8666666666666667</v>
      </c>
      <c r="L72" s="23">
        <f t="shared" si="61"/>
        <v>0.33333333333333331</v>
      </c>
      <c r="M72" s="23">
        <f t="shared" si="62"/>
        <v>0.16666666666666666</v>
      </c>
      <c r="N72" s="23"/>
      <c r="O72" s="60"/>
      <c r="P72" s="59" t="s">
        <v>88</v>
      </c>
      <c r="Q72" s="59" t="s">
        <v>88</v>
      </c>
      <c r="R72" s="59" t="s">
        <v>88</v>
      </c>
      <c r="S72" s="59"/>
      <c r="T72" s="59" t="s">
        <v>88</v>
      </c>
      <c r="U72" s="59"/>
      <c r="V72" s="147" t="s">
        <v>88</v>
      </c>
      <c r="W72" s="59" t="s">
        <v>88</v>
      </c>
      <c r="X72" s="59" t="s">
        <v>88</v>
      </c>
      <c r="Y72" s="59" t="s">
        <v>223</v>
      </c>
      <c r="Z72" s="59"/>
      <c r="AA72" s="59" t="s">
        <v>223</v>
      </c>
      <c r="AB72" s="147"/>
      <c r="AC72" s="147" t="s">
        <v>88</v>
      </c>
      <c r="AD72" s="59"/>
      <c r="AE72" s="59"/>
      <c r="AF72" s="147" t="s">
        <v>88</v>
      </c>
      <c r="AG72" s="59" t="s">
        <v>88</v>
      </c>
      <c r="AH72" s="59"/>
      <c r="AI72" s="147" t="s">
        <v>88</v>
      </c>
      <c r="AJ72" s="59"/>
      <c r="AK72" s="59"/>
      <c r="AL72" s="59" t="s">
        <v>88</v>
      </c>
      <c r="AM72" s="59" t="s">
        <v>88</v>
      </c>
      <c r="AN72" s="147" t="s">
        <v>88</v>
      </c>
      <c r="AO72" s="59" t="s">
        <v>88</v>
      </c>
      <c r="AP72" s="59"/>
      <c r="AQ72" s="59" t="s">
        <v>88</v>
      </c>
      <c r="AR72" s="59" t="s">
        <v>88</v>
      </c>
      <c r="AS72" s="59" t="s">
        <v>88</v>
      </c>
      <c r="AT72" s="59" t="s">
        <v>88</v>
      </c>
      <c r="AU72" s="59" t="s">
        <v>88</v>
      </c>
      <c r="AV72" s="147"/>
      <c r="AW72" s="147"/>
      <c r="AX72" s="147" t="s">
        <v>88</v>
      </c>
      <c r="AY72" s="59"/>
      <c r="AZ72" s="59" t="s">
        <v>88</v>
      </c>
      <c r="BA72" s="59"/>
      <c r="BB72" s="59" t="s">
        <v>88</v>
      </c>
      <c r="BC72" s="59"/>
      <c r="BD72" s="59" t="s">
        <v>88</v>
      </c>
      <c r="BE72" s="59"/>
      <c r="BF72" s="147" t="s">
        <v>88</v>
      </c>
      <c r="BG72" s="59" t="s">
        <v>314</v>
      </c>
      <c r="BH72" s="59" t="s">
        <v>88</v>
      </c>
      <c r="BI72" s="59" t="s">
        <v>88</v>
      </c>
      <c r="BJ72" s="59"/>
      <c r="BK72" s="147" t="s">
        <v>88</v>
      </c>
      <c r="BL72" s="59"/>
      <c r="BM72" s="59" t="s">
        <v>88</v>
      </c>
      <c r="BN72" s="147" t="s">
        <v>88</v>
      </c>
      <c r="BO72" s="59"/>
      <c r="BP72" s="59"/>
      <c r="BQ72" s="59"/>
      <c r="BR72" s="59" t="s">
        <v>88</v>
      </c>
      <c r="BS72" s="59" t="s">
        <v>88</v>
      </c>
      <c r="BT72" s="59" t="s">
        <v>88</v>
      </c>
      <c r="BU72" s="59" t="s">
        <v>88</v>
      </c>
      <c r="BV72" s="59"/>
      <c r="BW72" s="565"/>
      <c r="BX72" s="59"/>
      <c r="BY72" s="59" t="s">
        <v>88</v>
      </c>
      <c r="BZ72" s="59" t="s">
        <v>88</v>
      </c>
      <c r="CA72" s="59" t="s">
        <v>88</v>
      </c>
      <c r="CB72" s="59" t="s">
        <v>88</v>
      </c>
      <c r="CC72" s="59"/>
      <c r="CD72" s="59" t="s">
        <v>88</v>
      </c>
      <c r="CE72" s="59"/>
      <c r="CF72" s="59"/>
      <c r="CG72" s="59"/>
      <c r="CH72" s="59" t="s">
        <v>321</v>
      </c>
      <c r="CI72" s="59"/>
      <c r="CJ72" s="59"/>
      <c r="CK72" s="59"/>
      <c r="CL72" s="59"/>
      <c r="CM72" s="59"/>
      <c r="CN72" s="565"/>
      <c r="CO72" s="59"/>
      <c r="CP72" s="147"/>
      <c r="CQ72" s="147"/>
      <c r="CR72" s="59"/>
      <c r="CS72" s="59"/>
      <c r="CT72" s="59"/>
      <c r="CU72" s="59"/>
      <c r="CV72" s="59"/>
      <c r="CW72" s="59"/>
      <c r="CX72" s="59"/>
      <c r="CY72" s="147"/>
      <c r="CZ72" s="147"/>
      <c r="DA72" s="59"/>
      <c r="DB72" s="59"/>
      <c r="DC72" s="59"/>
      <c r="DD72" s="59"/>
      <c r="DE72" s="147"/>
      <c r="DF72" s="147"/>
      <c r="DG72" s="147"/>
      <c r="DH72" s="147"/>
      <c r="DI72" s="147"/>
      <c r="DJ72" s="59"/>
      <c r="DK72" s="59"/>
      <c r="DL72" s="59"/>
      <c r="DM72" s="59"/>
      <c r="DN72" s="147"/>
      <c r="DO72" s="59"/>
      <c r="DP72" s="59"/>
      <c r="DQ72" s="59"/>
      <c r="DR72" s="59"/>
      <c r="DS72" s="59"/>
      <c r="DT72" s="59"/>
      <c r="DU72" s="59"/>
      <c r="DV72" s="149"/>
      <c r="DX72" s="158" t="str">
        <f t="shared" si="63"/>
        <v>MARCHAIS Marie-Noëlle</v>
      </c>
      <c r="DY72" s="26" t="str">
        <f t="shared" si="64"/>
        <v>S</v>
      </c>
      <c r="DZ72" s="23">
        <f t="shared" si="65"/>
        <v>0.8666666666666667</v>
      </c>
      <c r="EA72" s="23">
        <f t="shared" si="66"/>
        <v>0.33333333333333331</v>
      </c>
      <c r="EB72" s="23">
        <f t="shared" si="67"/>
        <v>0.16666666666666666</v>
      </c>
    </row>
    <row r="73" spans="1:132" ht="14.4" customHeight="1">
      <c r="A73" s="11">
        <v>57</v>
      </c>
      <c r="B73" s="158" t="str">
        <f>Choristes!B58</f>
        <v>MATHIEU Patricia</v>
      </c>
      <c r="C73" s="26" t="str">
        <f>Choristes!C58</f>
        <v>A</v>
      </c>
      <c r="D73" s="26" t="str">
        <f>Choristes!G58</f>
        <v>FS</v>
      </c>
      <c r="E73" s="26">
        <f t="shared" si="78"/>
        <v>9</v>
      </c>
      <c r="F73" s="26">
        <f t="shared" si="72"/>
        <v>45</v>
      </c>
      <c r="G73" s="15">
        <f t="shared" si="74"/>
        <v>0</v>
      </c>
      <c r="H73" s="15">
        <f t="shared" si="75"/>
        <v>40</v>
      </c>
      <c r="I73" s="15">
        <f t="shared" si="76"/>
        <v>2</v>
      </c>
      <c r="J73" s="15">
        <f t="shared" si="77"/>
        <v>0</v>
      </c>
      <c r="K73" s="23">
        <f t="shared" si="73"/>
        <v>0.88888888888888884</v>
      </c>
      <c r="L73" s="23">
        <f t="shared" si="61"/>
        <v>0.4</v>
      </c>
      <c r="M73" s="23">
        <f t="shared" si="62"/>
        <v>0</v>
      </c>
      <c r="N73" s="23"/>
      <c r="O73" s="60"/>
      <c r="P73" s="59" t="s">
        <v>5</v>
      </c>
      <c r="Q73" s="59" t="s">
        <v>5</v>
      </c>
      <c r="R73" s="59"/>
      <c r="S73" s="59" t="s">
        <v>223</v>
      </c>
      <c r="T73" s="59"/>
      <c r="U73" s="59" t="s">
        <v>5</v>
      </c>
      <c r="V73" s="147" t="s">
        <v>5</v>
      </c>
      <c r="W73" s="59" t="s">
        <v>5</v>
      </c>
      <c r="X73" s="59" t="s">
        <v>5</v>
      </c>
      <c r="Y73" s="59"/>
      <c r="Z73" s="59" t="s">
        <v>5</v>
      </c>
      <c r="AA73" s="59"/>
      <c r="AB73" s="147" t="s">
        <v>5</v>
      </c>
      <c r="AC73" s="59"/>
      <c r="AD73" s="59" t="s">
        <v>5</v>
      </c>
      <c r="AE73" s="59"/>
      <c r="AF73" s="147" t="s">
        <v>5</v>
      </c>
      <c r="AG73" s="59" t="s">
        <v>5</v>
      </c>
      <c r="AH73" s="59"/>
      <c r="AI73" s="147"/>
      <c r="AJ73" s="59" t="s">
        <v>5</v>
      </c>
      <c r="AK73" s="59"/>
      <c r="AL73" s="59" t="s">
        <v>5</v>
      </c>
      <c r="AM73" s="59" t="s">
        <v>5</v>
      </c>
      <c r="AN73" s="147" t="s">
        <v>5</v>
      </c>
      <c r="AO73" s="59"/>
      <c r="AP73" s="59" t="s">
        <v>5</v>
      </c>
      <c r="AQ73" s="59" t="s">
        <v>5</v>
      </c>
      <c r="AR73" s="59" t="s">
        <v>5</v>
      </c>
      <c r="AS73" s="59" t="s">
        <v>5</v>
      </c>
      <c r="AT73" s="59" t="s">
        <v>5</v>
      </c>
      <c r="AU73" s="59"/>
      <c r="AV73" s="147" t="s">
        <v>5</v>
      </c>
      <c r="AW73" s="147"/>
      <c r="AX73" s="147" t="s">
        <v>5</v>
      </c>
      <c r="AY73" s="59"/>
      <c r="AZ73" s="59" t="s">
        <v>5</v>
      </c>
      <c r="BA73" s="59"/>
      <c r="BB73" s="59"/>
      <c r="BC73" s="59" t="s">
        <v>5</v>
      </c>
      <c r="BD73" s="59"/>
      <c r="BE73" s="59" t="s">
        <v>5</v>
      </c>
      <c r="BF73" s="147" t="s">
        <v>5</v>
      </c>
      <c r="BG73" s="59" t="s">
        <v>5</v>
      </c>
      <c r="BH73" s="59" t="s">
        <v>5</v>
      </c>
      <c r="BI73" s="59" t="s">
        <v>5</v>
      </c>
      <c r="BJ73" s="59" t="s">
        <v>321</v>
      </c>
      <c r="BK73" s="147"/>
      <c r="BL73" s="59" t="s">
        <v>5</v>
      </c>
      <c r="BM73" s="59" t="s">
        <v>5</v>
      </c>
      <c r="BN73" s="147"/>
      <c r="BO73" s="59" t="s">
        <v>5</v>
      </c>
      <c r="BP73" s="59"/>
      <c r="BQ73" s="59"/>
      <c r="BR73" s="59" t="s">
        <v>223</v>
      </c>
      <c r="BS73" s="59" t="s">
        <v>5</v>
      </c>
      <c r="BT73" s="59" t="s">
        <v>5</v>
      </c>
      <c r="BU73" s="59"/>
      <c r="BV73" s="59" t="s">
        <v>5</v>
      </c>
      <c r="BW73" s="565"/>
      <c r="BX73" s="59"/>
      <c r="BY73" s="59" t="s">
        <v>5</v>
      </c>
      <c r="BZ73" s="59" t="s">
        <v>5</v>
      </c>
      <c r="CA73" s="59" t="s">
        <v>5</v>
      </c>
      <c r="CB73" s="59"/>
      <c r="CC73" s="59" t="s">
        <v>5</v>
      </c>
      <c r="CD73" s="59" t="s">
        <v>5</v>
      </c>
      <c r="CE73" s="59"/>
      <c r="CF73" s="59"/>
      <c r="CG73" s="59"/>
      <c r="CH73" s="59"/>
      <c r="CI73" s="59"/>
      <c r="CJ73" s="59"/>
      <c r="CK73" s="59"/>
      <c r="CL73" s="59"/>
      <c r="CM73" s="59"/>
      <c r="CN73" s="565"/>
      <c r="CO73" s="59"/>
      <c r="CP73" s="147"/>
      <c r="CQ73" s="147"/>
      <c r="CR73" s="59"/>
      <c r="CS73" s="59"/>
      <c r="CT73" s="59"/>
      <c r="CU73" s="59"/>
      <c r="CV73" s="59"/>
      <c r="CW73" s="59"/>
      <c r="CX73" s="59"/>
      <c r="CY73" s="147"/>
      <c r="CZ73" s="147"/>
      <c r="DA73" s="59"/>
      <c r="DB73" s="59"/>
      <c r="DC73" s="59"/>
      <c r="DD73" s="59"/>
      <c r="DE73" s="147"/>
      <c r="DF73" s="147"/>
      <c r="DG73" s="147"/>
      <c r="DH73" s="147"/>
      <c r="DI73" s="147"/>
      <c r="DJ73" s="59"/>
      <c r="DK73" s="59"/>
      <c r="DL73" s="59"/>
      <c r="DM73" s="59"/>
      <c r="DN73" s="147"/>
      <c r="DO73" s="59"/>
      <c r="DP73" s="59"/>
      <c r="DQ73" s="59"/>
      <c r="DR73" s="59"/>
      <c r="DS73" s="59"/>
      <c r="DT73" s="59"/>
      <c r="DU73" s="59"/>
      <c r="DV73" s="149"/>
      <c r="DX73" s="158" t="str">
        <f t="shared" si="63"/>
        <v>MATHIEU Patricia</v>
      </c>
      <c r="DY73" s="26" t="str">
        <f t="shared" si="64"/>
        <v>A</v>
      </c>
      <c r="DZ73" s="23">
        <f t="shared" si="65"/>
        <v>0.88888888888888884</v>
      </c>
      <c r="EA73" s="23">
        <f t="shared" si="66"/>
        <v>0.4</v>
      </c>
      <c r="EB73" s="23">
        <f t="shared" si="67"/>
        <v>0</v>
      </c>
    </row>
    <row r="74" spans="1:132" ht="14.4" customHeight="1">
      <c r="A74" s="11">
        <v>58</v>
      </c>
      <c r="B74" s="158" t="str">
        <f>Choristes!B59</f>
        <v>MATRAT Georges</v>
      </c>
      <c r="C74" s="26" t="str">
        <f>Choristes!C59</f>
        <v>B</v>
      </c>
      <c r="D74" s="26" t="str">
        <f>Choristes!G59</f>
        <v>HS</v>
      </c>
      <c r="E74" s="26">
        <f t="shared" si="78"/>
        <v>13</v>
      </c>
      <c r="F74" s="26">
        <f t="shared" si="72"/>
        <v>48</v>
      </c>
      <c r="G74" s="15">
        <f t="shared" si="74"/>
        <v>0</v>
      </c>
      <c r="H74" s="15">
        <f t="shared" si="75"/>
        <v>40</v>
      </c>
      <c r="I74" s="15">
        <f t="shared" si="76"/>
        <v>4</v>
      </c>
      <c r="J74" s="15">
        <f t="shared" si="77"/>
        <v>0</v>
      </c>
      <c r="K74" s="23">
        <f t="shared" si="73"/>
        <v>0.83333333333333337</v>
      </c>
      <c r="L74" s="23">
        <f t="shared" si="61"/>
        <v>0.5</v>
      </c>
      <c r="M74" s="23">
        <f t="shared" si="62"/>
        <v>0</v>
      </c>
      <c r="N74" s="23"/>
      <c r="O74" s="60"/>
      <c r="P74" s="59" t="s">
        <v>10</v>
      </c>
      <c r="Q74" s="59" t="s">
        <v>10</v>
      </c>
      <c r="R74" s="59"/>
      <c r="S74" s="59" t="s">
        <v>10</v>
      </c>
      <c r="T74" s="59"/>
      <c r="U74" s="59" t="s">
        <v>10</v>
      </c>
      <c r="V74" s="147" t="s">
        <v>10</v>
      </c>
      <c r="W74" s="59" t="s">
        <v>10</v>
      </c>
      <c r="X74" s="59" t="s">
        <v>10</v>
      </c>
      <c r="Y74" s="59"/>
      <c r="Z74" s="59" t="s">
        <v>10</v>
      </c>
      <c r="AA74" s="59"/>
      <c r="AB74" s="147" t="s">
        <v>10</v>
      </c>
      <c r="AC74" s="59"/>
      <c r="AD74" s="59" t="s">
        <v>10</v>
      </c>
      <c r="AE74" s="59"/>
      <c r="AF74" s="147" t="s">
        <v>10</v>
      </c>
      <c r="AG74" s="59" t="s">
        <v>10</v>
      </c>
      <c r="AH74" s="59" t="s">
        <v>223</v>
      </c>
      <c r="AI74" s="147"/>
      <c r="AJ74" s="59" t="s">
        <v>10</v>
      </c>
      <c r="AK74" s="59" t="s">
        <v>223</v>
      </c>
      <c r="AL74" s="59" t="s">
        <v>10</v>
      </c>
      <c r="AM74" s="59" t="s">
        <v>10</v>
      </c>
      <c r="AN74" s="147" t="s">
        <v>10</v>
      </c>
      <c r="AO74" s="59"/>
      <c r="AP74" s="59" t="s">
        <v>10</v>
      </c>
      <c r="AQ74" s="59" t="s">
        <v>223</v>
      </c>
      <c r="AR74" s="59" t="s">
        <v>10</v>
      </c>
      <c r="AS74" s="59" t="s">
        <v>10</v>
      </c>
      <c r="AT74" s="59" t="s">
        <v>10</v>
      </c>
      <c r="AU74" s="59"/>
      <c r="AV74" s="147" t="s">
        <v>10</v>
      </c>
      <c r="AW74" s="147"/>
      <c r="AX74" s="147" t="s">
        <v>10</v>
      </c>
      <c r="AY74" s="59"/>
      <c r="AZ74" s="59" t="s">
        <v>10</v>
      </c>
      <c r="BA74" s="59"/>
      <c r="BB74" s="59"/>
      <c r="BC74" s="59" t="s">
        <v>10</v>
      </c>
      <c r="BD74" s="59"/>
      <c r="BE74" s="59" t="s">
        <v>10</v>
      </c>
      <c r="BF74" s="147" t="s">
        <v>10</v>
      </c>
      <c r="BG74" s="59" t="s">
        <v>10</v>
      </c>
      <c r="BH74" s="59" t="s">
        <v>10</v>
      </c>
      <c r="BI74" s="59" t="s">
        <v>10</v>
      </c>
      <c r="BJ74" s="59"/>
      <c r="BK74" s="147"/>
      <c r="BL74" s="59" t="s">
        <v>223</v>
      </c>
      <c r="BM74" s="59" t="s">
        <v>10</v>
      </c>
      <c r="BN74" s="147"/>
      <c r="BO74" s="59" t="s">
        <v>10</v>
      </c>
      <c r="BP74" s="59"/>
      <c r="BQ74" s="59"/>
      <c r="BR74" s="59" t="s">
        <v>10</v>
      </c>
      <c r="BS74" s="59" t="s">
        <v>10</v>
      </c>
      <c r="BT74" s="59" t="s">
        <v>10</v>
      </c>
      <c r="BU74" s="59"/>
      <c r="BV74" s="59" t="s">
        <v>10</v>
      </c>
      <c r="BW74" s="565" t="s">
        <v>321</v>
      </c>
      <c r="BX74" s="59"/>
      <c r="BY74" s="59" t="s">
        <v>10</v>
      </c>
      <c r="BZ74" s="59" t="s">
        <v>10</v>
      </c>
      <c r="CA74" s="59" t="s">
        <v>10</v>
      </c>
      <c r="CB74" s="59"/>
      <c r="CC74" s="59" t="s">
        <v>10</v>
      </c>
      <c r="CD74" s="59" t="s">
        <v>10</v>
      </c>
      <c r="CE74" s="59"/>
      <c r="CF74" s="59"/>
      <c r="CG74" s="59"/>
      <c r="CH74" s="59"/>
      <c r="CI74" s="59"/>
      <c r="CJ74" s="59"/>
      <c r="CK74" s="59"/>
      <c r="CL74" s="59"/>
      <c r="CM74" s="59"/>
      <c r="CN74" s="565"/>
      <c r="CO74" s="59"/>
      <c r="CP74" s="147"/>
      <c r="CQ74" s="147"/>
      <c r="CR74" s="59"/>
      <c r="CS74" s="59"/>
      <c r="CT74" s="59"/>
      <c r="CU74" s="59"/>
      <c r="CV74" s="59"/>
      <c r="CW74" s="59"/>
      <c r="CX74" s="59"/>
      <c r="CY74" s="147"/>
      <c r="CZ74" s="147"/>
      <c r="DA74" s="59"/>
      <c r="DB74" s="59"/>
      <c r="DC74" s="59"/>
      <c r="DD74" s="59"/>
      <c r="DE74" s="147"/>
      <c r="DF74" s="147"/>
      <c r="DG74" s="147"/>
      <c r="DH74" s="147"/>
      <c r="DI74" s="147"/>
      <c r="DJ74" s="59"/>
      <c r="DK74" s="59"/>
      <c r="DL74" s="59"/>
      <c r="DM74" s="59"/>
      <c r="DN74" s="147"/>
      <c r="DO74" s="59"/>
      <c r="DP74" s="59"/>
      <c r="DQ74" s="59"/>
      <c r="DR74" s="59"/>
      <c r="DS74" s="59"/>
      <c r="DT74" s="59"/>
      <c r="DU74" s="59"/>
      <c r="DV74" s="149"/>
      <c r="DX74" s="158" t="str">
        <f t="shared" si="63"/>
        <v>MATRAT Georges</v>
      </c>
      <c r="DY74" s="26" t="str">
        <f t="shared" si="64"/>
        <v>B</v>
      </c>
      <c r="DZ74" s="23">
        <f t="shared" si="65"/>
        <v>0.83333333333333337</v>
      </c>
      <c r="EA74" s="23">
        <f t="shared" si="66"/>
        <v>0.5</v>
      </c>
      <c r="EB74" s="23">
        <f t="shared" si="67"/>
        <v>0</v>
      </c>
    </row>
    <row r="75" spans="1:132" ht="14.4" customHeight="1">
      <c r="A75" s="11">
        <v>59</v>
      </c>
      <c r="B75" s="158" t="str">
        <f>Choristes!B60</f>
        <v>MERTEN Daniel</v>
      </c>
      <c r="C75" s="26" t="str">
        <f>Choristes!C60</f>
        <v>B</v>
      </c>
      <c r="D75" s="26" t="str">
        <f>Choristes!G60</f>
        <v>HR</v>
      </c>
      <c r="E75" s="26">
        <f t="shared" si="78"/>
        <v>15</v>
      </c>
      <c r="F75" s="26">
        <f t="shared" si="72"/>
        <v>48</v>
      </c>
      <c r="G75" s="15">
        <f t="shared" si="74"/>
        <v>0</v>
      </c>
      <c r="H75" s="15">
        <f t="shared" si="75"/>
        <v>38</v>
      </c>
      <c r="I75" s="15">
        <f t="shared" si="76"/>
        <v>6</v>
      </c>
      <c r="J75" s="15">
        <f t="shared" si="77"/>
        <v>0</v>
      </c>
      <c r="K75" s="23">
        <f t="shared" si="73"/>
        <v>0.79166666666666663</v>
      </c>
      <c r="L75" s="23">
        <f t="shared" si="61"/>
        <v>0.6</v>
      </c>
      <c r="M75" s="23">
        <f t="shared" si="62"/>
        <v>0</v>
      </c>
      <c r="N75" s="23"/>
      <c r="O75" s="60"/>
      <c r="P75" s="59" t="s">
        <v>10</v>
      </c>
      <c r="Q75" s="59" t="s">
        <v>10</v>
      </c>
      <c r="R75" s="59" t="s">
        <v>223</v>
      </c>
      <c r="S75" s="59"/>
      <c r="T75" s="59" t="s">
        <v>10</v>
      </c>
      <c r="U75" s="59"/>
      <c r="V75" s="147" t="s">
        <v>10</v>
      </c>
      <c r="W75" s="59" t="s">
        <v>10</v>
      </c>
      <c r="X75" s="59" t="s">
        <v>10</v>
      </c>
      <c r="Y75" s="59" t="s">
        <v>10</v>
      </c>
      <c r="Z75" s="59"/>
      <c r="AA75" s="59" t="s">
        <v>10</v>
      </c>
      <c r="AB75" s="147"/>
      <c r="AC75" s="59" t="s">
        <v>10</v>
      </c>
      <c r="AD75" s="59"/>
      <c r="AE75" s="59"/>
      <c r="AF75" s="147" t="s">
        <v>10</v>
      </c>
      <c r="AG75" s="59" t="s">
        <v>10</v>
      </c>
      <c r="AH75" s="59" t="s">
        <v>10</v>
      </c>
      <c r="AI75" s="147" t="s">
        <v>223</v>
      </c>
      <c r="AJ75" s="59"/>
      <c r="AK75" s="59" t="s">
        <v>10</v>
      </c>
      <c r="AL75" s="59" t="s">
        <v>10</v>
      </c>
      <c r="AM75" s="59" t="s">
        <v>10</v>
      </c>
      <c r="AN75" s="147" t="s">
        <v>10</v>
      </c>
      <c r="AO75" s="59" t="s">
        <v>223</v>
      </c>
      <c r="AP75" s="59"/>
      <c r="AQ75" s="59" t="s">
        <v>223</v>
      </c>
      <c r="AR75" s="59" t="s">
        <v>10</v>
      </c>
      <c r="AS75" s="59" t="s">
        <v>10</v>
      </c>
      <c r="AT75" s="59" t="s">
        <v>10</v>
      </c>
      <c r="AU75" s="59" t="s">
        <v>10</v>
      </c>
      <c r="AV75" s="147"/>
      <c r="AW75" s="147"/>
      <c r="AX75" s="147" t="s">
        <v>10</v>
      </c>
      <c r="AY75" s="59"/>
      <c r="AZ75" s="59" t="s">
        <v>10</v>
      </c>
      <c r="BA75" s="59"/>
      <c r="BB75" s="59" t="s">
        <v>10</v>
      </c>
      <c r="BC75" s="59"/>
      <c r="BD75" s="59" t="s">
        <v>10</v>
      </c>
      <c r="BE75" s="59"/>
      <c r="BF75" s="147" t="s">
        <v>10</v>
      </c>
      <c r="BG75" s="59" t="s">
        <v>10</v>
      </c>
      <c r="BH75" s="59" t="s">
        <v>10</v>
      </c>
      <c r="BI75" s="59" t="s">
        <v>10</v>
      </c>
      <c r="BJ75" s="59"/>
      <c r="BK75" s="147" t="s">
        <v>10</v>
      </c>
      <c r="BL75" s="59"/>
      <c r="BM75" s="59" t="s">
        <v>10</v>
      </c>
      <c r="BN75" s="147" t="s">
        <v>223</v>
      </c>
      <c r="BO75" s="59"/>
      <c r="BP75" s="59"/>
      <c r="BQ75" s="59"/>
      <c r="BR75" s="59" t="s">
        <v>10</v>
      </c>
      <c r="BS75" s="59" t="s">
        <v>10</v>
      </c>
      <c r="BT75" s="59" t="s">
        <v>10</v>
      </c>
      <c r="BU75" s="59" t="s">
        <v>10</v>
      </c>
      <c r="BV75" s="59"/>
      <c r="BW75" s="565"/>
      <c r="BX75" s="59"/>
      <c r="BY75" s="59" t="s">
        <v>10</v>
      </c>
      <c r="BZ75" s="59" t="s">
        <v>10</v>
      </c>
      <c r="CA75" s="59" t="s">
        <v>10</v>
      </c>
      <c r="CB75" s="59" t="s">
        <v>223</v>
      </c>
      <c r="CC75" s="59"/>
      <c r="CD75" s="59" t="s">
        <v>10</v>
      </c>
      <c r="CE75" s="59"/>
      <c r="CF75" s="59"/>
      <c r="CG75" s="59"/>
      <c r="CH75" s="59"/>
      <c r="CI75" s="59"/>
      <c r="CJ75" s="59"/>
      <c r="CK75" s="59"/>
      <c r="CL75" s="59"/>
      <c r="CM75" s="59"/>
      <c r="CN75" s="565"/>
      <c r="CO75" s="59"/>
      <c r="CP75" s="147"/>
      <c r="CQ75" s="147"/>
      <c r="CR75" s="59"/>
      <c r="CS75" s="59"/>
      <c r="CT75" s="59"/>
      <c r="CU75" s="59"/>
      <c r="CV75" s="59"/>
      <c r="CW75" s="59"/>
      <c r="CX75" s="59"/>
      <c r="CY75" s="147"/>
      <c r="CZ75" s="147"/>
      <c r="DA75" s="59"/>
      <c r="DB75" s="59"/>
      <c r="DC75" s="59"/>
      <c r="DD75" s="59"/>
      <c r="DE75" s="147"/>
      <c r="DF75" s="147"/>
      <c r="DG75" s="147"/>
      <c r="DH75" s="147"/>
      <c r="DI75" s="147"/>
      <c r="DJ75" s="59"/>
      <c r="DK75" s="59"/>
      <c r="DL75" s="59"/>
      <c r="DM75" s="59"/>
      <c r="DN75" s="147"/>
      <c r="DO75" s="59"/>
      <c r="DP75" s="59"/>
      <c r="DQ75" s="59"/>
      <c r="DR75" s="59"/>
      <c r="DS75" s="59"/>
      <c r="DT75" s="59"/>
      <c r="DU75" s="59"/>
      <c r="DV75" s="149"/>
      <c r="DX75" s="158" t="str">
        <f t="shared" si="63"/>
        <v>MERTEN Daniel</v>
      </c>
      <c r="DY75" s="26" t="str">
        <f t="shared" si="64"/>
        <v>B</v>
      </c>
      <c r="DZ75" s="23">
        <f t="shared" si="65"/>
        <v>0.79166666666666663</v>
      </c>
      <c r="EA75" s="23">
        <f t="shared" si="66"/>
        <v>0.6</v>
      </c>
      <c r="EB75" s="23">
        <f t="shared" si="67"/>
        <v>0</v>
      </c>
    </row>
    <row r="76" spans="1:132" ht="14.4" customHeight="1">
      <c r="A76" s="11">
        <v>60</v>
      </c>
      <c r="B76" s="158" t="str">
        <f>Choristes!B61</f>
        <v>MESSEMÈNE Rose</v>
      </c>
      <c r="C76" s="26" t="str">
        <f>Choristes!C61</f>
        <v>A</v>
      </c>
      <c r="D76" s="26" t="str">
        <f>Choristes!G61</f>
        <v>FS</v>
      </c>
      <c r="E76" s="26">
        <f t="shared" si="78"/>
        <v>9</v>
      </c>
      <c r="F76" s="26">
        <f t="shared" si="72"/>
        <v>45</v>
      </c>
      <c r="G76" s="15">
        <f t="shared" si="74"/>
        <v>0</v>
      </c>
      <c r="H76" s="15">
        <f t="shared" si="75"/>
        <v>39</v>
      </c>
      <c r="I76" s="15">
        <f t="shared" si="76"/>
        <v>2</v>
      </c>
      <c r="J76" s="15">
        <f t="shared" si="77"/>
        <v>1</v>
      </c>
      <c r="K76" s="23">
        <f t="shared" si="73"/>
        <v>0.8666666666666667</v>
      </c>
      <c r="L76" s="23">
        <f t="shared" si="61"/>
        <v>0.33333333333333331</v>
      </c>
      <c r="M76" s="23">
        <f t="shared" si="62"/>
        <v>0.16666666666666666</v>
      </c>
      <c r="N76" s="23"/>
      <c r="O76" s="60"/>
      <c r="P76" s="59" t="s">
        <v>5</v>
      </c>
      <c r="Q76" s="59" t="s">
        <v>5</v>
      </c>
      <c r="R76" s="59"/>
      <c r="S76" s="59" t="s">
        <v>5</v>
      </c>
      <c r="T76" s="59"/>
      <c r="U76" s="59" t="s">
        <v>5</v>
      </c>
      <c r="V76" s="147" t="s">
        <v>5</v>
      </c>
      <c r="W76" s="59" t="s">
        <v>5</v>
      </c>
      <c r="X76" s="59" t="s">
        <v>5</v>
      </c>
      <c r="Y76" s="59"/>
      <c r="Z76" s="59" t="s">
        <v>5</v>
      </c>
      <c r="AA76" s="59"/>
      <c r="AB76" s="147" t="s">
        <v>5</v>
      </c>
      <c r="AC76" s="59"/>
      <c r="AD76" s="59" t="s">
        <v>5</v>
      </c>
      <c r="AE76" s="59"/>
      <c r="AF76" s="147" t="s">
        <v>5</v>
      </c>
      <c r="AG76" s="59" t="s">
        <v>5</v>
      </c>
      <c r="AH76" s="59"/>
      <c r="AI76" s="147"/>
      <c r="AJ76" s="59" t="s">
        <v>5</v>
      </c>
      <c r="AK76" s="59"/>
      <c r="AL76" s="59" t="s">
        <v>5</v>
      </c>
      <c r="AM76" s="59" t="s">
        <v>5</v>
      </c>
      <c r="AN76" s="147" t="s">
        <v>5</v>
      </c>
      <c r="AO76" s="59"/>
      <c r="AP76" s="59" t="s">
        <v>223</v>
      </c>
      <c r="AQ76" s="59" t="s">
        <v>5</v>
      </c>
      <c r="AR76" s="59" t="s">
        <v>5</v>
      </c>
      <c r="AS76" s="59" t="s">
        <v>5</v>
      </c>
      <c r="AT76" s="59" t="s">
        <v>5</v>
      </c>
      <c r="AU76" s="59"/>
      <c r="AV76" s="147" t="s">
        <v>5</v>
      </c>
      <c r="AW76" s="147"/>
      <c r="AX76" s="147" t="s">
        <v>5</v>
      </c>
      <c r="AY76" s="59"/>
      <c r="AZ76" s="59" t="s">
        <v>5</v>
      </c>
      <c r="BA76" s="59"/>
      <c r="BB76" s="59"/>
      <c r="BC76" s="59" t="s">
        <v>223</v>
      </c>
      <c r="BD76" s="59"/>
      <c r="BE76" s="59" t="s">
        <v>5</v>
      </c>
      <c r="BF76" s="147" t="s">
        <v>5</v>
      </c>
      <c r="BG76" s="59" t="s">
        <v>5</v>
      </c>
      <c r="BH76" s="59" t="s">
        <v>5</v>
      </c>
      <c r="BI76" s="59" t="s">
        <v>314</v>
      </c>
      <c r="BJ76" s="59"/>
      <c r="BK76" s="147"/>
      <c r="BL76" s="59" t="s">
        <v>5</v>
      </c>
      <c r="BM76" s="59" t="s">
        <v>5</v>
      </c>
      <c r="BN76" s="147"/>
      <c r="BO76" s="59" t="s">
        <v>5</v>
      </c>
      <c r="BP76" s="59"/>
      <c r="BQ76" s="59"/>
      <c r="BR76" s="59" t="s">
        <v>5</v>
      </c>
      <c r="BS76" s="59" t="s">
        <v>5</v>
      </c>
      <c r="BT76" s="59" t="s">
        <v>5</v>
      </c>
      <c r="BU76" s="59"/>
      <c r="BV76" s="59" t="s">
        <v>5</v>
      </c>
      <c r="BW76" s="565"/>
      <c r="BX76" s="59"/>
      <c r="BY76" s="59" t="s">
        <v>5</v>
      </c>
      <c r="BZ76" s="59" t="s">
        <v>5</v>
      </c>
      <c r="CA76" s="59" t="s">
        <v>5</v>
      </c>
      <c r="CB76" s="59"/>
      <c r="CC76" s="59" t="s">
        <v>5</v>
      </c>
      <c r="CD76" s="59" t="s">
        <v>5</v>
      </c>
      <c r="CE76" s="59"/>
      <c r="CF76" s="59"/>
      <c r="CG76" s="59"/>
      <c r="CH76" s="59"/>
      <c r="CI76" s="59"/>
      <c r="CJ76" s="59"/>
      <c r="CK76" s="59"/>
      <c r="CL76" s="59"/>
      <c r="CM76" s="59"/>
      <c r="CN76" s="565"/>
      <c r="CO76" s="59"/>
      <c r="CP76" s="147"/>
      <c r="CQ76" s="147"/>
      <c r="CR76" s="59"/>
      <c r="CS76" s="59"/>
      <c r="CT76" s="59"/>
      <c r="CU76" s="59"/>
      <c r="CV76" s="59"/>
      <c r="CW76" s="59"/>
      <c r="CX76" s="59"/>
      <c r="CY76" s="147"/>
      <c r="CZ76" s="147"/>
      <c r="DA76" s="59"/>
      <c r="DB76" s="59"/>
      <c r="DC76" s="59"/>
      <c r="DD76" s="59"/>
      <c r="DE76" s="147"/>
      <c r="DF76" s="147"/>
      <c r="DG76" s="147"/>
      <c r="DH76" s="147"/>
      <c r="DI76" s="147"/>
      <c r="DJ76" s="59"/>
      <c r="DK76" s="59"/>
      <c r="DL76" s="59"/>
      <c r="DM76" s="59"/>
      <c r="DN76" s="147"/>
      <c r="DO76" s="59"/>
      <c r="DP76" s="59"/>
      <c r="DQ76" s="59"/>
      <c r="DR76" s="59"/>
      <c r="DS76" s="59"/>
      <c r="DT76" s="59"/>
      <c r="DU76" s="59"/>
      <c r="DV76" s="149"/>
      <c r="DX76" s="158" t="str">
        <f t="shared" si="63"/>
        <v>MESSEMÈNE Rose</v>
      </c>
      <c r="DY76" s="26" t="str">
        <f t="shared" si="64"/>
        <v>A</v>
      </c>
      <c r="DZ76" s="23">
        <f t="shared" si="65"/>
        <v>0.8666666666666667</v>
      </c>
      <c r="EA76" s="23">
        <f t="shared" si="66"/>
        <v>0.33333333333333331</v>
      </c>
      <c r="EB76" s="23">
        <f t="shared" si="67"/>
        <v>0.16666666666666666</v>
      </c>
    </row>
    <row r="77" spans="1:132" ht="14.4" customHeight="1">
      <c r="A77" s="11">
        <v>61</v>
      </c>
      <c r="B77" s="158" t="str">
        <f>Choristes!B62</f>
        <v>MÉTOYER Marie-Hélène</v>
      </c>
      <c r="C77" s="26" t="str">
        <f>Choristes!C62</f>
        <v>A</v>
      </c>
      <c r="D77" s="26" t="str">
        <f>Choristes!G62</f>
        <v>FS</v>
      </c>
      <c r="E77" s="26">
        <f t="shared" si="78"/>
        <v>9</v>
      </c>
      <c r="F77" s="26">
        <f t="shared" si="72"/>
        <v>45</v>
      </c>
      <c r="G77" s="15">
        <f t="shared" si="74"/>
        <v>0</v>
      </c>
      <c r="H77" s="15">
        <f t="shared" si="75"/>
        <v>22</v>
      </c>
      <c r="I77" s="15">
        <f t="shared" si="76"/>
        <v>8</v>
      </c>
      <c r="J77" s="15">
        <f t="shared" si="77"/>
        <v>12</v>
      </c>
      <c r="K77" s="23">
        <f t="shared" si="73"/>
        <v>0.48888888888888887</v>
      </c>
      <c r="L77" s="23">
        <f t="shared" si="61"/>
        <v>0.34782608695652173</v>
      </c>
      <c r="M77" s="23">
        <f t="shared" si="62"/>
        <v>0.52173913043478259</v>
      </c>
      <c r="N77" s="23"/>
      <c r="O77" s="60"/>
      <c r="P77" s="59" t="s">
        <v>223</v>
      </c>
      <c r="Q77" s="59" t="s">
        <v>223</v>
      </c>
      <c r="R77" s="59"/>
      <c r="S77" s="59" t="s">
        <v>5</v>
      </c>
      <c r="T77" s="59"/>
      <c r="U77" s="59" t="s">
        <v>5</v>
      </c>
      <c r="V77" s="147" t="s">
        <v>5</v>
      </c>
      <c r="W77" s="59" t="s">
        <v>5</v>
      </c>
      <c r="X77" s="59" t="s">
        <v>5</v>
      </c>
      <c r="Y77" s="59"/>
      <c r="Z77" s="59" t="s">
        <v>5</v>
      </c>
      <c r="AA77" s="59"/>
      <c r="AB77" s="147" t="s">
        <v>5</v>
      </c>
      <c r="AC77" s="59"/>
      <c r="AD77" s="59" t="s">
        <v>5</v>
      </c>
      <c r="AE77" s="59"/>
      <c r="AF77" s="147" t="s">
        <v>5</v>
      </c>
      <c r="AG77" s="59" t="s">
        <v>5</v>
      </c>
      <c r="AH77" s="59"/>
      <c r="AI77" s="147"/>
      <c r="AJ77" s="59" t="s">
        <v>5</v>
      </c>
      <c r="AK77" s="59"/>
      <c r="AL77" s="59" t="s">
        <v>5</v>
      </c>
      <c r="AM77" s="59" t="s">
        <v>5</v>
      </c>
      <c r="AN77" s="147" t="s">
        <v>5</v>
      </c>
      <c r="AO77" s="59"/>
      <c r="AP77" s="59" t="s">
        <v>223</v>
      </c>
      <c r="AQ77" s="59" t="s">
        <v>314</v>
      </c>
      <c r="AR77" s="59" t="s">
        <v>5</v>
      </c>
      <c r="AS77" s="59" t="s">
        <v>5</v>
      </c>
      <c r="AT77" s="59" t="s">
        <v>314</v>
      </c>
      <c r="AU77" s="59"/>
      <c r="AV77" s="147" t="s">
        <v>314</v>
      </c>
      <c r="AW77" s="147"/>
      <c r="AX77" s="147" t="s">
        <v>314</v>
      </c>
      <c r="AY77" s="59"/>
      <c r="AZ77" s="59" t="s">
        <v>314</v>
      </c>
      <c r="BA77" s="59"/>
      <c r="BB77" s="59"/>
      <c r="BC77" s="59" t="s">
        <v>5</v>
      </c>
      <c r="BD77" s="59"/>
      <c r="BE77" s="59" t="s">
        <v>314</v>
      </c>
      <c r="BF77" s="147" t="s">
        <v>314</v>
      </c>
      <c r="BG77" s="59" t="s">
        <v>314</v>
      </c>
      <c r="BH77" s="59" t="s">
        <v>314</v>
      </c>
      <c r="BI77" s="59" t="s">
        <v>314</v>
      </c>
      <c r="BJ77" s="59"/>
      <c r="BK77" s="147"/>
      <c r="BL77" s="59" t="s">
        <v>5</v>
      </c>
      <c r="BM77" s="59" t="s">
        <v>5</v>
      </c>
      <c r="BN77" s="147"/>
      <c r="BO77" s="59" t="s">
        <v>314</v>
      </c>
      <c r="BP77" s="59"/>
      <c r="BQ77" s="59"/>
      <c r="BR77" s="59" t="s">
        <v>5</v>
      </c>
      <c r="BS77" s="59" t="s">
        <v>5</v>
      </c>
      <c r="BT77" s="59" t="s">
        <v>5</v>
      </c>
      <c r="BU77" s="59"/>
      <c r="BV77" s="59" t="s">
        <v>314</v>
      </c>
      <c r="BW77" s="565"/>
      <c r="BX77" s="59"/>
      <c r="BY77" s="59" t="s">
        <v>223</v>
      </c>
      <c r="BZ77" s="59" t="s">
        <v>223</v>
      </c>
      <c r="CA77" s="59" t="s">
        <v>223</v>
      </c>
      <c r="CB77" s="59"/>
      <c r="CC77" s="59" t="s">
        <v>223</v>
      </c>
      <c r="CD77" s="59" t="s">
        <v>223</v>
      </c>
      <c r="CE77" s="59" t="s">
        <v>321</v>
      </c>
      <c r="CF77" s="59" t="s">
        <v>321</v>
      </c>
      <c r="CG77" s="59" t="s">
        <v>321</v>
      </c>
      <c r="CH77" s="59"/>
      <c r="CI77" s="59"/>
      <c r="CJ77" s="59" t="s">
        <v>321</v>
      </c>
      <c r="CK77" s="59" t="s">
        <v>321</v>
      </c>
      <c r="CL77" s="59"/>
      <c r="CM77" s="59"/>
      <c r="CN77" s="565"/>
      <c r="CO77" s="59" t="s">
        <v>321</v>
      </c>
      <c r="CP77" s="147" t="s">
        <v>321</v>
      </c>
      <c r="CQ77" s="147"/>
      <c r="CR77" s="59"/>
      <c r="CS77" s="59"/>
      <c r="CT77" s="59"/>
      <c r="CU77" s="59"/>
      <c r="CV77" s="59"/>
      <c r="CW77" s="59"/>
      <c r="CX77" s="59"/>
      <c r="CY77" s="147"/>
      <c r="CZ77" s="147"/>
      <c r="DA77" s="59"/>
      <c r="DB77" s="59"/>
      <c r="DC77" s="59"/>
      <c r="DD77" s="59"/>
      <c r="DE77" s="147"/>
      <c r="DF77" s="147"/>
      <c r="DG77" s="147"/>
      <c r="DH77" s="147"/>
      <c r="DI77" s="147"/>
      <c r="DJ77" s="59"/>
      <c r="DK77" s="59"/>
      <c r="DL77" s="59"/>
      <c r="DM77" s="59"/>
      <c r="DN77" s="147"/>
      <c r="DO77" s="59"/>
      <c r="DP77" s="59"/>
      <c r="DQ77" s="59"/>
      <c r="DR77" s="59"/>
      <c r="DS77" s="59"/>
      <c r="DT77" s="59"/>
      <c r="DU77" s="59"/>
      <c r="DV77" s="149"/>
      <c r="DX77" s="158" t="str">
        <f t="shared" si="63"/>
        <v>MÉTOYER Marie-Hélène</v>
      </c>
      <c r="DY77" s="26" t="str">
        <f t="shared" si="64"/>
        <v>A</v>
      </c>
      <c r="DZ77" s="23">
        <f t="shared" si="65"/>
        <v>0.48888888888888887</v>
      </c>
      <c r="EA77" s="23">
        <f t="shared" si="66"/>
        <v>0.34782608695652173</v>
      </c>
      <c r="EB77" s="23">
        <f t="shared" si="67"/>
        <v>0.52173913043478259</v>
      </c>
    </row>
    <row r="78" spans="1:132" ht="14.4" customHeight="1">
      <c r="A78" s="11">
        <v>62</v>
      </c>
      <c r="B78" s="158" t="str">
        <f>Choristes!B63</f>
        <v>MORILLON Anne</v>
      </c>
      <c r="C78" s="26" t="str">
        <f>Choristes!C63</f>
        <v>S</v>
      </c>
      <c r="D78" s="26" t="str">
        <f>Choristes!G63</f>
        <v>FS</v>
      </c>
      <c r="E78" s="26">
        <f t="shared" si="78"/>
        <v>9</v>
      </c>
      <c r="F78" s="26">
        <f t="shared" si="72"/>
        <v>45</v>
      </c>
      <c r="G78" s="15">
        <f t="shared" si="74"/>
        <v>0</v>
      </c>
      <c r="H78" s="15">
        <f t="shared" si="75"/>
        <v>35</v>
      </c>
      <c r="I78" s="15">
        <f t="shared" si="76"/>
        <v>5</v>
      </c>
      <c r="J78" s="15">
        <f t="shared" si="77"/>
        <v>2</v>
      </c>
      <c r="K78" s="23">
        <f t="shared" si="73"/>
        <v>0.77777777777777779</v>
      </c>
      <c r="L78" s="23">
        <f t="shared" si="61"/>
        <v>0.5</v>
      </c>
      <c r="M78" s="23">
        <f t="shared" si="62"/>
        <v>0.2</v>
      </c>
      <c r="N78" s="23"/>
      <c r="O78" s="60"/>
      <c r="P78" s="59" t="s">
        <v>88</v>
      </c>
      <c r="Q78" s="59" t="s">
        <v>88</v>
      </c>
      <c r="R78" s="59"/>
      <c r="S78" s="59" t="s">
        <v>223</v>
      </c>
      <c r="T78" s="59"/>
      <c r="U78" s="59" t="s">
        <v>88</v>
      </c>
      <c r="V78" s="147" t="s">
        <v>223</v>
      </c>
      <c r="W78" s="59" t="s">
        <v>223</v>
      </c>
      <c r="X78" s="59" t="s">
        <v>314</v>
      </c>
      <c r="Y78" s="59"/>
      <c r="Z78" s="59" t="s">
        <v>88</v>
      </c>
      <c r="AA78" s="59"/>
      <c r="AB78" s="147" t="s">
        <v>88</v>
      </c>
      <c r="AC78" s="59"/>
      <c r="AD78" s="59" t="s">
        <v>88</v>
      </c>
      <c r="AE78" s="59"/>
      <c r="AF78" s="147" t="s">
        <v>88</v>
      </c>
      <c r="AG78" s="59" t="s">
        <v>88</v>
      </c>
      <c r="AH78" s="59"/>
      <c r="AI78" s="147"/>
      <c r="AJ78" s="59" t="s">
        <v>88</v>
      </c>
      <c r="AK78" s="59"/>
      <c r="AL78" s="59" t="s">
        <v>88</v>
      </c>
      <c r="AM78" s="59" t="s">
        <v>88</v>
      </c>
      <c r="AN78" s="147" t="s">
        <v>88</v>
      </c>
      <c r="AO78" s="59"/>
      <c r="AP78" s="59" t="s">
        <v>223</v>
      </c>
      <c r="AQ78" s="59" t="s">
        <v>88</v>
      </c>
      <c r="AR78" s="59" t="s">
        <v>88</v>
      </c>
      <c r="AS78" s="59" t="s">
        <v>88</v>
      </c>
      <c r="AT78" s="59" t="s">
        <v>88</v>
      </c>
      <c r="AU78" s="59"/>
      <c r="AV78" s="147" t="s">
        <v>88</v>
      </c>
      <c r="AW78" s="147"/>
      <c r="AX78" s="147" t="s">
        <v>88</v>
      </c>
      <c r="AY78" s="59"/>
      <c r="AZ78" s="59" t="s">
        <v>88</v>
      </c>
      <c r="BA78" s="59"/>
      <c r="BB78" s="59"/>
      <c r="BC78" s="59" t="s">
        <v>314</v>
      </c>
      <c r="BD78" s="59"/>
      <c r="BE78" s="59" t="s">
        <v>88</v>
      </c>
      <c r="BF78" s="147" t="s">
        <v>88</v>
      </c>
      <c r="BG78" s="59" t="s">
        <v>88</v>
      </c>
      <c r="BH78" s="59" t="s">
        <v>88</v>
      </c>
      <c r="BI78" s="59" t="s">
        <v>88</v>
      </c>
      <c r="BJ78" s="59"/>
      <c r="BK78" s="147"/>
      <c r="BL78" s="59" t="s">
        <v>88</v>
      </c>
      <c r="BM78" s="59" t="s">
        <v>88</v>
      </c>
      <c r="BN78" s="147"/>
      <c r="BO78" s="59" t="s">
        <v>88</v>
      </c>
      <c r="BP78" s="59"/>
      <c r="BQ78" s="59"/>
      <c r="BR78" s="59" t="s">
        <v>88</v>
      </c>
      <c r="BS78" s="59" t="s">
        <v>88</v>
      </c>
      <c r="BT78" s="59" t="s">
        <v>88</v>
      </c>
      <c r="BU78" s="59"/>
      <c r="BV78" s="59" t="s">
        <v>88</v>
      </c>
      <c r="BW78" s="565"/>
      <c r="BX78" s="59"/>
      <c r="BY78" s="59" t="s">
        <v>88</v>
      </c>
      <c r="BZ78" s="59" t="s">
        <v>88</v>
      </c>
      <c r="CA78" s="59" t="s">
        <v>88</v>
      </c>
      <c r="CB78" s="59"/>
      <c r="CC78" s="59" t="s">
        <v>223</v>
      </c>
      <c r="CD78" s="59" t="s">
        <v>88</v>
      </c>
      <c r="CE78" s="59"/>
      <c r="CF78" s="59"/>
      <c r="CG78" s="59"/>
      <c r="CH78" s="59"/>
      <c r="CI78" s="59"/>
      <c r="CJ78" s="59"/>
      <c r="CK78" s="59" t="s">
        <v>321</v>
      </c>
      <c r="CL78" s="59"/>
      <c r="CM78" s="59"/>
      <c r="CN78" s="565" t="s">
        <v>321</v>
      </c>
      <c r="CO78" s="59"/>
      <c r="CP78" s="147"/>
      <c r="CQ78" s="147"/>
      <c r="CR78" s="59"/>
      <c r="CS78" s="59"/>
      <c r="CT78" s="59"/>
      <c r="CU78" s="59"/>
      <c r="CV78" s="59"/>
      <c r="CW78" s="59"/>
      <c r="CX78" s="59"/>
      <c r="CY78" s="147"/>
      <c r="CZ78" s="147"/>
      <c r="DA78" s="59"/>
      <c r="DB78" s="59"/>
      <c r="DC78" s="59"/>
      <c r="DD78" s="59"/>
      <c r="DE78" s="147"/>
      <c r="DF78" s="147"/>
      <c r="DG78" s="147"/>
      <c r="DH78" s="147"/>
      <c r="DI78" s="147"/>
      <c r="DJ78" s="59"/>
      <c r="DK78" s="59"/>
      <c r="DL78" s="59"/>
      <c r="DM78" s="59"/>
      <c r="DN78" s="147"/>
      <c r="DO78" s="59"/>
      <c r="DP78" s="59"/>
      <c r="DQ78" s="59"/>
      <c r="DR78" s="59"/>
      <c r="DS78" s="59"/>
      <c r="DT78" s="59"/>
      <c r="DU78" s="59"/>
      <c r="DV78" s="149"/>
      <c r="DX78" s="158" t="str">
        <f t="shared" si="63"/>
        <v>MORILLON Anne</v>
      </c>
      <c r="DY78" s="26" t="str">
        <f t="shared" si="64"/>
        <v>S</v>
      </c>
      <c r="DZ78" s="23">
        <f t="shared" si="65"/>
        <v>0.77777777777777779</v>
      </c>
      <c r="EA78" s="23">
        <f t="shared" si="66"/>
        <v>0.5</v>
      </c>
      <c r="EB78" s="23">
        <f t="shared" si="67"/>
        <v>0.2</v>
      </c>
    </row>
    <row r="79" spans="1:132" ht="14.4" customHeight="1">
      <c r="A79" s="11">
        <v>63</v>
      </c>
      <c r="B79" s="158" t="str">
        <f>Choristes!B64</f>
        <v>MURGUET Caroline</v>
      </c>
      <c r="C79" s="26" t="str">
        <f>Choristes!C64</f>
        <v>S</v>
      </c>
      <c r="D79" s="26" t="str">
        <f>Choristes!G64</f>
        <v>FS</v>
      </c>
      <c r="E79" s="26">
        <f t="shared" si="78"/>
        <v>9</v>
      </c>
      <c r="F79" s="26">
        <f t="shared" si="72"/>
        <v>45</v>
      </c>
      <c r="G79" s="15">
        <f t="shared" si="74"/>
        <v>0</v>
      </c>
      <c r="H79" s="15">
        <f t="shared" si="75"/>
        <v>36</v>
      </c>
      <c r="I79" s="15">
        <f t="shared" si="76"/>
        <v>5</v>
      </c>
      <c r="J79" s="15">
        <f t="shared" si="77"/>
        <v>1</v>
      </c>
      <c r="K79" s="23">
        <f t="shared" si="73"/>
        <v>0.8</v>
      </c>
      <c r="L79" s="23">
        <f t="shared" si="61"/>
        <v>0.55555555555555558</v>
      </c>
      <c r="M79" s="23">
        <f t="shared" si="62"/>
        <v>0.1111111111111111</v>
      </c>
      <c r="N79" s="23"/>
      <c r="O79" s="60"/>
      <c r="P79" s="59" t="s">
        <v>88</v>
      </c>
      <c r="Q79" s="59" t="s">
        <v>88</v>
      </c>
      <c r="R79" s="59"/>
      <c r="S79" s="59" t="s">
        <v>88</v>
      </c>
      <c r="T79" s="59"/>
      <c r="U79" s="59" t="s">
        <v>88</v>
      </c>
      <c r="V79" s="147" t="s">
        <v>88</v>
      </c>
      <c r="W79" s="59" t="s">
        <v>88</v>
      </c>
      <c r="X79" s="59" t="s">
        <v>223</v>
      </c>
      <c r="Y79" s="59"/>
      <c r="Z79" s="59" t="s">
        <v>88</v>
      </c>
      <c r="AA79" s="59"/>
      <c r="AB79" s="147" t="s">
        <v>88</v>
      </c>
      <c r="AC79" s="59"/>
      <c r="AD79" s="59" t="s">
        <v>88</v>
      </c>
      <c r="AE79" s="59"/>
      <c r="AF79" s="147" t="s">
        <v>88</v>
      </c>
      <c r="AG79" s="59" t="s">
        <v>88</v>
      </c>
      <c r="AH79" s="59"/>
      <c r="AI79" s="147"/>
      <c r="AJ79" s="59" t="s">
        <v>88</v>
      </c>
      <c r="AK79" s="59"/>
      <c r="AL79" s="59" t="s">
        <v>88</v>
      </c>
      <c r="AM79" s="59" t="s">
        <v>88</v>
      </c>
      <c r="AN79" s="147" t="s">
        <v>88</v>
      </c>
      <c r="AO79" s="59"/>
      <c r="AP79" s="59" t="s">
        <v>223</v>
      </c>
      <c r="AQ79" s="59" t="s">
        <v>88</v>
      </c>
      <c r="AR79" s="59" t="s">
        <v>88</v>
      </c>
      <c r="AS79" s="59" t="s">
        <v>88</v>
      </c>
      <c r="AT79" s="59" t="s">
        <v>223</v>
      </c>
      <c r="AU79" s="59"/>
      <c r="AV79" s="147" t="s">
        <v>88</v>
      </c>
      <c r="AW79" s="147"/>
      <c r="AX79" s="147" t="s">
        <v>88</v>
      </c>
      <c r="AY79" s="59"/>
      <c r="AZ79" s="59" t="s">
        <v>88</v>
      </c>
      <c r="BA79" s="59"/>
      <c r="BB79" s="59"/>
      <c r="BC79" s="59" t="s">
        <v>88</v>
      </c>
      <c r="BD79" s="59"/>
      <c r="BE79" s="59" t="s">
        <v>314</v>
      </c>
      <c r="BF79" s="147" t="s">
        <v>223</v>
      </c>
      <c r="BG79" s="59" t="s">
        <v>88</v>
      </c>
      <c r="BH79" s="59" t="s">
        <v>88</v>
      </c>
      <c r="BI79" s="59" t="s">
        <v>88</v>
      </c>
      <c r="BJ79" s="59"/>
      <c r="BK79" s="147"/>
      <c r="BL79" s="59" t="s">
        <v>88</v>
      </c>
      <c r="BM79" s="59" t="s">
        <v>88</v>
      </c>
      <c r="BN79" s="147"/>
      <c r="BO79" s="59" t="s">
        <v>88</v>
      </c>
      <c r="BP79" s="59"/>
      <c r="BQ79" s="59"/>
      <c r="BR79" s="59" t="s">
        <v>88</v>
      </c>
      <c r="BS79" s="59" t="s">
        <v>88</v>
      </c>
      <c r="BT79" s="59" t="s">
        <v>88</v>
      </c>
      <c r="BU79" s="59"/>
      <c r="BV79" s="59" t="s">
        <v>223</v>
      </c>
      <c r="BW79" s="565"/>
      <c r="BX79" s="59"/>
      <c r="BY79" s="59" t="s">
        <v>88</v>
      </c>
      <c r="BZ79" s="59" t="s">
        <v>88</v>
      </c>
      <c r="CA79" s="59" t="s">
        <v>88</v>
      </c>
      <c r="CB79" s="59"/>
      <c r="CC79" s="59" t="s">
        <v>88</v>
      </c>
      <c r="CD79" s="59" t="s">
        <v>88</v>
      </c>
      <c r="CE79" s="59"/>
      <c r="CF79" s="59" t="s">
        <v>321</v>
      </c>
      <c r="CG79" s="59"/>
      <c r="CH79" s="59"/>
      <c r="CI79" s="59"/>
      <c r="CJ79" s="59" t="s">
        <v>321</v>
      </c>
      <c r="CK79" s="59" t="s">
        <v>321</v>
      </c>
      <c r="CL79" s="59"/>
      <c r="CM79" s="59"/>
      <c r="CN79" s="565"/>
      <c r="CO79" s="59" t="s">
        <v>321</v>
      </c>
      <c r="CP79" s="147" t="s">
        <v>321</v>
      </c>
      <c r="CQ79" s="147" t="s">
        <v>321</v>
      </c>
      <c r="CR79" s="59"/>
      <c r="CS79" s="59"/>
      <c r="CT79" s="59"/>
      <c r="CU79" s="59"/>
      <c r="CV79" s="59"/>
      <c r="CW79" s="59"/>
      <c r="CX79" s="59"/>
      <c r="CY79" s="147"/>
      <c r="CZ79" s="147"/>
      <c r="DA79" s="59"/>
      <c r="DB79" s="59"/>
      <c r="DC79" s="59"/>
      <c r="DD79" s="59"/>
      <c r="DE79" s="147"/>
      <c r="DF79" s="147"/>
      <c r="DG79" s="147"/>
      <c r="DH79" s="147"/>
      <c r="DI79" s="147"/>
      <c r="DJ79" s="59"/>
      <c r="DK79" s="59"/>
      <c r="DL79" s="59"/>
      <c r="DM79" s="59"/>
      <c r="DN79" s="147"/>
      <c r="DO79" s="59"/>
      <c r="DP79" s="59"/>
      <c r="DQ79" s="59"/>
      <c r="DR79" s="59"/>
      <c r="DS79" s="59"/>
      <c r="DT79" s="59"/>
      <c r="DU79" s="59"/>
      <c r="DV79" s="149"/>
      <c r="DX79" s="158" t="str">
        <f t="shared" si="63"/>
        <v>MURGUET Caroline</v>
      </c>
      <c r="DY79" s="26" t="str">
        <f t="shared" si="64"/>
        <v>S</v>
      </c>
      <c r="DZ79" s="23">
        <f t="shared" si="65"/>
        <v>0.8</v>
      </c>
      <c r="EA79" s="23">
        <f t="shared" si="66"/>
        <v>0.55555555555555558</v>
      </c>
      <c r="EB79" s="23">
        <f t="shared" si="67"/>
        <v>0.1111111111111111</v>
      </c>
    </row>
    <row r="80" spans="1:132" ht="14.4" customHeight="1">
      <c r="A80" s="11">
        <v>64</v>
      </c>
      <c r="B80" s="158" t="str">
        <f>Choristes!B65</f>
        <v>NAUD François</v>
      </c>
      <c r="C80" s="26" t="str">
        <f>Choristes!C65</f>
        <v>B</v>
      </c>
      <c r="D80" s="26" t="str">
        <f>Choristes!G65</f>
        <v>HS</v>
      </c>
      <c r="E80" s="26">
        <f t="shared" si="78"/>
        <v>13</v>
      </c>
      <c r="F80" s="26">
        <f t="shared" si="72"/>
        <v>48</v>
      </c>
      <c r="G80" s="15">
        <f t="shared" si="74"/>
        <v>0</v>
      </c>
      <c r="H80" s="15">
        <f t="shared" si="75"/>
        <v>43</v>
      </c>
      <c r="I80" s="15">
        <f t="shared" si="76"/>
        <v>0</v>
      </c>
      <c r="J80" s="15">
        <f t="shared" si="77"/>
        <v>1</v>
      </c>
      <c r="K80" s="23">
        <f t="shared" si="73"/>
        <v>0.89583333333333337</v>
      </c>
      <c r="L80" s="23">
        <f t="shared" si="61"/>
        <v>0</v>
      </c>
      <c r="M80" s="23">
        <f t="shared" si="62"/>
        <v>0.2</v>
      </c>
      <c r="N80" s="23"/>
      <c r="O80" s="60"/>
      <c r="P80" s="59" t="s">
        <v>10</v>
      </c>
      <c r="Q80" s="59" t="s">
        <v>10</v>
      </c>
      <c r="R80" s="59"/>
      <c r="S80" s="59" t="s">
        <v>10</v>
      </c>
      <c r="T80" s="59"/>
      <c r="U80" s="59" t="s">
        <v>10</v>
      </c>
      <c r="V80" s="147" t="s">
        <v>314</v>
      </c>
      <c r="W80" s="59" t="s">
        <v>10</v>
      </c>
      <c r="X80" s="59" t="s">
        <v>10</v>
      </c>
      <c r="Y80" s="59"/>
      <c r="Z80" s="59" t="s">
        <v>10</v>
      </c>
      <c r="AA80" s="59"/>
      <c r="AB80" s="147" t="s">
        <v>10</v>
      </c>
      <c r="AC80" s="59"/>
      <c r="AD80" s="59" t="s">
        <v>10</v>
      </c>
      <c r="AE80" s="59"/>
      <c r="AF80" s="147" t="s">
        <v>10</v>
      </c>
      <c r="AG80" s="59" t="s">
        <v>10</v>
      </c>
      <c r="AH80" s="59" t="s">
        <v>10</v>
      </c>
      <c r="AI80" s="147"/>
      <c r="AJ80" s="59" t="s">
        <v>10</v>
      </c>
      <c r="AK80" s="59" t="s">
        <v>10</v>
      </c>
      <c r="AL80" s="59" t="s">
        <v>10</v>
      </c>
      <c r="AM80" s="59" t="s">
        <v>10</v>
      </c>
      <c r="AN80" s="147" t="s">
        <v>10</v>
      </c>
      <c r="AO80" s="59"/>
      <c r="AP80" s="59" t="s">
        <v>10</v>
      </c>
      <c r="AQ80" s="59" t="s">
        <v>10</v>
      </c>
      <c r="AR80" s="59" t="s">
        <v>10</v>
      </c>
      <c r="AS80" s="59" t="s">
        <v>10</v>
      </c>
      <c r="AT80" s="59" t="s">
        <v>10</v>
      </c>
      <c r="AU80" s="59"/>
      <c r="AV80" s="147" t="s">
        <v>10</v>
      </c>
      <c r="AW80" s="147"/>
      <c r="AX80" s="147" t="s">
        <v>10</v>
      </c>
      <c r="AY80" s="59"/>
      <c r="AZ80" s="59" t="s">
        <v>10</v>
      </c>
      <c r="BA80" s="59"/>
      <c r="BB80" s="59"/>
      <c r="BC80" s="59" t="s">
        <v>10</v>
      </c>
      <c r="BD80" s="59"/>
      <c r="BE80" s="59" t="s">
        <v>10</v>
      </c>
      <c r="BF80" s="147" t="s">
        <v>10</v>
      </c>
      <c r="BG80" s="59" t="s">
        <v>10</v>
      </c>
      <c r="BH80" s="59" t="s">
        <v>10</v>
      </c>
      <c r="BI80" s="59" t="s">
        <v>10</v>
      </c>
      <c r="BJ80" s="59"/>
      <c r="BK80" s="147"/>
      <c r="BL80" s="59" t="s">
        <v>10</v>
      </c>
      <c r="BM80" s="59" t="s">
        <v>10</v>
      </c>
      <c r="BN80" s="147"/>
      <c r="BO80" s="59" t="s">
        <v>10</v>
      </c>
      <c r="BP80" s="59"/>
      <c r="BQ80" s="59"/>
      <c r="BR80" s="59" t="s">
        <v>10</v>
      </c>
      <c r="BS80" s="59" t="s">
        <v>10</v>
      </c>
      <c r="BT80" s="59" t="s">
        <v>10</v>
      </c>
      <c r="BU80" s="59"/>
      <c r="BV80" s="59" t="s">
        <v>10</v>
      </c>
      <c r="BW80" s="565"/>
      <c r="BX80" s="59"/>
      <c r="BY80" s="59" t="s">
        <v>10</v>
      </c>
      <c r="BZ80" s="59" t="s">
        <v>10</v>
      </c>
      <c r="CA80" s="59" t="s">
        <v>10</v>
      </c>
      <c r="CB80" s="59"/>
      <c r="CC80" s="59" t="s">
        <v>10</v>
      </c>
      <c r="CD80" s="59" t="s">
        <v>10</v>
      </c>
      <c r="CE80" s="59"/>
      <c r="CF80" s="59"/>
      <c r="CG80" s="59"/>
      <c r="CH80" s="59"/>
      <c r="CI80" s="59"/>
      <c r="CJ80" s="59"/>
      <c r="CK80" s="59"/>
      <c r="CL80" s="59"/>
      <c r="CM80" s="59"/>
      <c r="CN80" s="565"/>
      <c r="CO80" s="59"/>
      <c r="CP80" s="147"/>
      <c r="CQ80" s="147"/>
      <c r="CR80" s="59"/>
      <c r="CS80" s="59"/>
      <c r="CT80" s="59"/>
      <c r="CU80" s="59"/>
      <c r="CV80" s="59"/>
      <c r="CW80" s="59"/>
      <c r="CX80" s="59"/>
      <c r="CY80" s="147"/>
      <c r="CZ80" s="147"/>
      <c r="DA80" s="59"/>
      <c r="DB80" s="59"/>
      <c r="DC80" s="59"/>
      <c r="DD80" s="59"/>
      <c r="DE80" s="147"/>
      <c r="DF80" s="147"/>
      <c r="DG80" s="147"/>
      <c r="DH80" s="147"/>
      <c r="DI80" s="147"/>
      <c r="DJ80" s="59"/>
      <c r="DK80" s="59"/>
      <c r="DL80" s="59"/>
      <c r="DM80" s="59"/>
      <c r="DN80" s="147"/>
      <c r="DO80" s="59"/>
      <c r="DP80" s="59"/>
      <c r="DQ80" s="59"/>
      <c r="DR80" s="59"/>
      <c r="DS80" s="59"/>
      <c r="DT80" s="59"/>
      <c r="DU80" s="59"/>
      <c r="DV80" s="149"/>
      <c r="DX80" s="158" t="str">
        <f t="shared" si="63"/>
        <v>NAUD François</v>
      </c>
      <c r="DY80" s="26" t="str">
        <f t="shared" si="64"/>
        <v>B</v>
      </c>
      <c r="DZ80" s="23">
        <f t="shared" si="65"/>
        <v>0.89583333333333337</v>
      </c>
      <c r="EA80" s="23">
        <f t="shared" si="66"/>
        <v>0</v>
      </c>
      <c r="EB80" s="23">
        <f t="shared" si="67"/>
        <v>0.2</v>
      </c>
    </row>
    <row r="81" spans="1:132" ht="14.4" customHeight="1">
      <c r="A81" s="11">
        <v>65</v>
      </c>
      <c r="B81" s="158" t="str">
        <f>Choristes!B66</f>
        <v>NELSON Christel</v>
      </c>
      <c r="C81" s="26" t="str">
        <f>Choristes!C66</f>
        <v>S</v>
      </c>
      <c r="D81" s="26" t="str">
        <f>Choristes!G66</f>
        <v>FS</v>
      </c>
      <c r="E81" s="26">
        <f t="shared" si="78"/>
        <v>9</v>
      </c>
      <c r="F81" s="26">
        <f t="shared" ref="F81:F109" si="79">IF(D81&lt;&gt;0,HLOOKUP($C$6,$P$1:$DV$15,E81,FALSE),)</f>
        <v>45</v>
      </c>
      <c r="G81" s="15" t="str">
        <f t="shared" si="74"/>
        <v>D</v>
      </c>
      <c r="H81" s="15">
        <f t="shared" si="75"/>
        <v>25</v>
      </c>
      <c r="I81" s="15">
        <f t="shared" si="76"/>
        <v>16</v>
      </c>
      <c r="J81" s="15">
        <f t="shared" si="77"/>
        <v>1</v>
      </c>
      <c r="K81" s="23">
        <f t="shared" ref="K81:K109" si="80">IF(F81&lt;&gt;0,H81/F81,)</f>
        <v>0.55555555555555558</v>
      </c>
      <c r="L81" s="23">
        <f t="shared" si="61"/>
        <v>0.8</v>
      </c>
      <c r="M81" s="23">
        <f t="shared" si="62"/>
        <v>0.05</v>
      </c>
      <c r="N81" s="23"/>
      <c r="O81" s="60"/>
      <c r="P81" s="59" t="s">
        <v>88</v>
      </c>
      <c r="Q81" s="59" t="s">
        <v>88</v>
      </c>
      <c r="R81" s="59"/>
      <c r="S81" s="59" t="s">
        <v>223</v>
      </c>
      <c r="T81" s="59"/>
      <c r="U81" s="59" t="s">
        <v>223</v>
      </c>
      <c r="V81" s="147" t="s">
        <v>314</v>
      </c>
      <c r="W81" s="59" t="s">
        <v>88</v>
      </c>
      <c r="X81" s="59" t="s">
        <v>88</v>
      </c>
      <c r="Y81" s="59"/>
      <c r="Z81" s="59" t="s">
        <v>88</v>
      </c>
      <c r="AA81" s="59"/>
      <c r="AB81" s="147" t="s">
        <v>88</v>
      </c>
      <c r="AC81" s="59"/>
      <c r="AD81" s="59" t="s">
        <v>223</v>
      </c>
      <c r="AE81" s="59"/>
      <c r="AF81" s="147" t="s">
        <v>223</v>
      </c>
      <c r="AG81" s="59" t="s">
        <v>88</v>
      </c>
      <c r="AH81" s="59"/>
      <c r="AI81" s="147"/>
      <c r="AJ81" s="59" t="s">
        <v>223</v>
      </c>
      <c r="AK81" s="59"/>
      <c r="AL81" s="59" t="s">
        <v>88</v>
      </c>
      <c r="AM81" s="59" t="s">
        <v>88</v>
      </c>
      <c r="AN81" s="147" t="s">
        <v>88</v>
      </c>
      <c r="AO81" s="59"/>
      <c r="AP81" s="59" t="s">
        <v>88</v>
      </c>
      <c r="AQ81" s="59" t="s">
        <v>223</v>
      </c>
      <c r="AR81" s="59" t="s">
        <v>88</v>
      </c>
      <c r="AS81" s="59" t="s">
        <v>88</v>
      </c>
      <c r="AT81" s="59" t="s">
        <v>88</v>
      </c>
      <c r="AU81" s="59"/>
      <c r="AV81" s="147" t="s">
        <v>88</v>
      </c>
      <c r="AW81" s="147"/>
      <c r="AX81" s="147" t="s">
        <v>88</v>
      </c>
      <c r="AY81" s="59"/>
      <c r="AZ81" s="59" t="s">
        <v>88</v>
      </c>
      <c r="BA81" s="59"/>
      <c r="BB81" s="59"/>
      <c r="BC81" s="59" t="s">
        <v>88</v>
      </c>
      <c r="BD81" s="59"/>
      <c r="BE81" s="59" t="s">
        <v>223</v>
      </c>
      <c r="BF81" s="147" t="s">
        <v>88</v>
      </c>
      <c r="BG81" s="59" t="s">
        <v>88</v>
      </c>
      <c r="BH81" s="59" t="s">
        <v>88</v>
      </c>
      <c r="BI81" s="59" t="s">
        <v>88</v>
      </c>
      <c r="BJ81" s="59"/>
      <c r="BK81" s="147"/>
      <c r="BL81" s="59" t="s">
        <v>88</v>
      </c>
      <c r="BM81" s="59" t="s">
        <v>88</v>
      </c>
      <c r="BN81" s="147"/>
      <c r="BO81" s="59" t="s">
        <v>88</v>
      </c>
      <c r="BP81" s="59"/>
      <c r="BQ81" s="59"/>
      <c r="BR81" s="59" t="s">
        <v>223</v>
      </c>
      <c r="BS81" s="59" t="s">
        <v>223</v>
      </c>
      <c r="BT81" s="59" t="s">
        <v>223</v>
      </c>
      <c r="BU81" s="59"/>
      <c r="BV81" s="59" t="s">
        <v>223</v>
      </c>
      <c r="BW81" s="565"/>
      <c r="BX81" s="59"/>
      <c r="BY81" s="59" t="s">
        <v>223</v>
      </c>
      <c r="BZ81" s="59" t="s">
        <v>223</v>
      </c>
      <c r="CA81" s="59" t="s">
        <v>223</v>
      </c>
      <c r="CB81" s="59"/>
      <c r="CC81" s="59" t="s">
        <v>223</v>
      </c>
      <c r="CD81" s="59" t="s">
        <v>223</v>
      </c>
      <c r="CE81" s="59" t="s">
        <v>321</v>
      </c>
      <c r="CF81" s="59" t="s">
        <v>321</v>
      </c>
      <c r="CG81" s="59" t="s">
        <v>321</v>
      </c>
      <c r="CH81" s="59"/>
      <c r="CI81" s="59" t="s">
        <v>321</v>
      </c>
      <c r="CJ81" s="59" t="s">
        <v>321</v>
      </c>
      <c r="CK81" s="59" t="s">
        <v>321</v>
      </c>
      <c r="CL81" s="59" t="s">
        <v>321</v>
      </c>
      <c r="CM81" s="59" t="s">
        <v>321</v>
      </c>
      <c r="CN81" s="565"/>
      <c r="CO81" s="59" t="s">
        <v>321</v>
      </c>
      <c r="CP81" s="59" t="s">
        <v>321</v>
      </c>
      <c r="CQ81" s="59"/>
      <c r="CR81" s="59"/>
      <c r="CS81" s="59"/>
      <c r="CT81" s="59"/>
      <c r="CU81" s="59"/>
      <c r="CV81" s="59"/>
      <c r="CW81" s="59"/>
      <c r="CX81" s="59"/>
      <c r="CY81" s="147"/>
      <c r="CZ81" s="147"/>
      <c r="DA81" s="59"/>
      <c r="DB81" s="59"/>
      <c r="DC81" s="59"/>
      <c r="DD81" s="59"/>
      <c r="DE81" s="147"/>
      <c r="DF81" s="147"/>
      <c r="DG81" s="147"/>
      <c r="DH81" s="147"/>
      <c r="DI81" s="147"/>
      <c r="DJ81" s="59"/>
      <c r="DK81" s="59"/>
      <c r="DL81" s="59"/>
      <c r="DM81" s="59"/>
      <c r="DN81" s="147"/>
      <c r="DO81" s="59"/>
      <c r="DP81" s="59"/>
      <c r="DQ81" s="59"/>
      <c r="DR81" s="59"/>
      <c r="DS81" s="59"/>
      <c r="DT81" s="59"/>
      <c r="DU81" s="59"/>
      <c r="DV81" s="149"/>
      <c r="DX81" s="158" t="str">
        <f t="shared" si="63"/>
        <v>NELSON Christel</v>
      </c>
      <c r="DY81" s="26" t="str">
        <f t="shared" si="64"/>
        <v>S</v>
      </c>
      <c r="DZ81" s="23">
        <f t="shared" si="65"/>
        <v>0.55555555555555558</v>
      </c>
      <c r="EA81" s="23">
        <f t="shared" si="66"/>
        <v>0.8</v>
      </c>
      <c r="EB81" s="23">
        <f t="shared" si="67"/>
        <v>0.05</v>
      </c>
    </row>
    <row r="82" spans="1:132" ht="14.4" customHeight="1">
      <c r="A82" s="11">
        <v>66</v>
      </c>
      <c r="B82" s="158" t="str">
        <f>Choristes!B67</f>
        <v>NOUET Jean-Pierre</v>
      </c>
      <c r="C82" s="26" t="str">
        <f>Choristes!C67</f>
        <v>B</v>
      </c>
      <c r="D82" s="26" t="str">
        <f>Choristes!G67</f>
        <v>HS</v>
      </c>
      <c r="E82" s="26">
        <f t="shared" si="78"/>
        <v>13</v>
      </c>
      <c r="F82" s="26">
        <f t="shared" si="79"/>
        <v>48</v>
      </c>
      <c r="G82" s="15" t="str">
        <f t="shared" si="74"/>
        <v>D</v>
      </c>
      <c r="H82" s="15">
        <f t="shared" si="75"/>
        <v>33</v>
      </c>
      <c r="I82" s="15">
        <f t="shared" si="76"/>
        <v>9</v>
      </c>
      <c r="J82" s="15">
        <f t="shared" si="77"/>
        <v>3</v>
      </c>
      <c r="K82" s="23">
        <f t="shared" si="80"/>
        <v>0.6875</v>
      </c>
      <c r="L82" s="23">
        <f t="shared" ref="L82:L109" si="81">IF(F82-H82&lt;&gt;0,I82/(F82-H82),)</f>
        <v>0.6</v>
      </c>
      <c r="M82" s="23">
        <f t="shared" ref="M82:M109" si="82">IF(F82-H82&lt;&gt;0,J82/(F82-H82),)</f>
        <v>0.2</v>
      </c>
      <c r="N82" s="23"/>
      <c r="O82" s="60"/>
      <c r="P82" s="59" t="s">
        <v>10</v>
      </c>
      <c r="Q82" s="59" t="s">
        <v>10</v>
      </c>
      <c r="R82" s="59"/>
      <c r="S82" s="59" t="s">
        <v>10</v>
      </c>
      <c r="T82" s="59"/>
      <c r="U82" s="59" t="s">
        <v>223</v>
      </c>
      <c r="V82" s="147" t="s">
        <v>223</v>
      </c>
      <c r="W82" s="59" t="s">
        <v>223</v>
      </c>
      <c r="X82" s="59" t="s">
        <v>223</v>
      </c>
      <c r="Y82" s="59"/>
      <c r="Z82" s="59" t="s">
        <v>223</v>
      </c>
      <c r="AA82" s="450" t="s">
        <v>10</v>
      </c>
      <c r="AB82" s="450" t="s">
        <v>10</v>
      </c>
      <c r="AC82" s="59"/>
      <c r="AD82" s="59" t="s">
        <v>10</v>
      </c>
      <c r="AE82" s="59"/>
      <c r="AF82" s="147" t="s">
        <v>10</v>
      </c>
      <c r="AG82" s="59" t="s">
        <v>10</v>
      </c>
      <c r="AH82" s="59" t="s">
        <v>10</v>
      </c>
      <c r="AI82" s="147"/>
      <c r="AJ82" s="59" t="s">
        <v>10</v>
      </c>
      <c r="AK82" s="59" t="s">
        <v>10</v>
      </c>
      <c r="AL82" s="59" t="s">
        <v>10</v>
      </c>
      <c r="AM82" s="59" t="s">
        <v>10</v>
      </c>
      <c r="AN82" s="147" t="s">
        <v>10</v>
      </c>
      <c r="AO82" s="59"/>
      <c r="AP82" s="59" t="s">
        <v>223</v>
      </c>
      <c r="AQ82" s="59" t="s">
        <v>314</v>
      </c>
      <c r="AR82" s="59" t="s">
        <v>10</v>
      </c>
      <c r="AS82" s="59" t="s">
        <v>10</v>
      </c>
      <c r="AT82" s="59" t="s">
        <v>10</v>
      </c>
      <c r="AU82" s="59"/>
      <c r="AV82" s="147" t="s">
        <v>223</v>
      </c>
      <c r="AW82" s="147"/>
      <c r="AX82" s="147" t="s">
        <v>10</v>
      </c>
      <c r="AY82" s="59"/>
      <c r="AZ82" s="59" t="s">
        <v>10</v>
      </c>
      <c r="BA82" s="59"/>
      <c r="BB82" s="59"/>
      <c r="BC82" s="59" t="s">
        <v>10</v>
      </c>
      <c r="BD82" s="59"/>
      <c r="BE82" s="59" t="s">
        <v>10</v>
      </c>
      <c r="BF82" s="147" t="s">
        <v>10</v>
      </c>
      <c r="BG82" s="59" t="s">
        <v>314</v>
      </c>
      <c r="BH82" s="59" t="s">
        <v>10</v>
      </c>
      <c r="BI82" s="59" t="s">
        <v>10</v>
      </c>
      <c r="BJ82" s="59"/>
      <c r="BK82" s="147"/>
      <c r="BL82" s="59" t="s">
        <v>223</v>
      </c>
      <c r="BM82" s="59" t="s">
        <v>223</v>
      </c>
      <c r="BN82" s="147"/>
      <c r="BO82" s="59" t="s">
        <v>10</v>
      </c>
      <c r="BP82" s="59"/>
      <c r="BQ82" s="59"/>
      <c r="BR82" s="59" t="s">
        <v>10</v>
      </c>
      <c r="BS82" s="59" t="s">
        <v>10</v>
      </c>
      <c r="BT82" s="59" t="s">
        <v>10</v>
      </c>
      <c r="BU82" s="59"/>
      <c r="BV82" s="59" t="s">
        <v>314</v>
      </c>
      <c r="BW82" s="565"/>
      <c r="BX82" s="59"/>
      <c r="BY82" s="59" t="s">
        <v>10</v>
      </c>
      <c r="BZ82" s="59" t="s">
        <v>10</v>
      </c>
      <c r="CA82" s="59" t="s">
        <v>10</v>
      </c>
      <c r="CB82" s="59"/>
      <c r="CC82" s="59" t="s">
        <v>10</v>
      </c>
      <c r="CD82" s="59" t="s">
        <v>10</v>
      </c>
      <c r="CE82" s="59"/>
      <c r="CF82" s="59"/>
      <c r="CG82" s="59"/>
      <c r="CH82" s="59"/>
      <c r="CI82" s="59" t="s">
        <v>321</v>
      </c>
      <c r="CJ82" s="59" t="s">
        <v>321</v>
      </c>
      <c r="CK82" s="59" t="s">
        <v>321</v>
      </c>
      <c r="CL82" s="59"/>
      <c r="CM82" s="59"/>
      <c r="CN82" s="565"/>
      <c r="CO82" s="59" t="s">
        <v>321</v>
      </c>
      <c r="CP82" s="147" t="s">
        <v>321</v>
      </c>
      <c r="CQ82" s="147"/>
      <c r="CR82" s="59"/>
      <c r="CS82" s="59"/>
      <c r="CT82" s="59"/>
      <c r="CU82" s="59"/>
      <c r="CV82" s="59"/>
      <c r="CW82" s="59"/>
      <c r="CX82" s="59"/>
      <c r="CY82" s="147"/>
      <c r="CZ82" s="147"/>
      <c r="DA82" s="59"/>
      <c r="DB82" s="59"/>
      <c r="DC82" s="59"/>
      <c r="DD82" s="59"/>
      <c r="DE82" s="147"/>
      <c r="DF82" s="147"/>
      <c r="DG82" s="147"/>
      <c r="DH82" s="147"/>
      <c r="DI82" s="147"/>
      <c r="DJ82" s="59"/>
      <c r="DK82" s="59"/>
      <c r="DL82" s="59"/>
      <c r="DM82" s="59"/>
      <c r="DN82" s="147"/>
      <c r="DO82" s="59"/>
      <c r="DP82" s="59"/>
      <c r="DQ82" s="59"/>
      <c r="DR82" s="59"/>
      <c r="DS82" s="59"/>
      <c r="DT82" s="59"/>
      <c r="DU82" s="59"/>
      <c r="DV82" s="149"/>
      <c r="DX82" s="158" t="str">
        <f t="shared" ref="DX82:DX136" si="83">B82</f>
        <v>NOUET Jean-Pierre</v>
      </c>
      <c r="DY82" s="26" t="str">
        <f t="shared" ref="DY82:DY136" si="84">C82</f>
        <v>B</v>
      </c>
      <c r="DZ82" s="23">
        <f t="shared" ref="DZ82:DZ136" si="85">K82</f>
        <v>0.6875</v>
      </c>
      <c r="EA82" s="463">
        <f t="shared" ref="EA82:EA136" si="86">L82</f>
        <v>0.6</v>
      </c>
      <c r="EB82" s="23">
        <f t="shared" ref="EB82:EB136" si="87">M82</f>
        <v>0.2</v>
      </c>
    </row>
    <row r="83" spans="1:132" ht="14.4" customHeight="1">
      <c r="A83" s="11">
        <v>67</v>
      </c>
      <c r="B83" s="158" t="str">
        <f>Choristes!B68</f>
        <v>OUDET Martial</v>
      </c>
      <c r="C83" s="26" t="str">
        <f>Choristes!C68</f>
        <v>T</v>
      </c>
      <c r="D83" s="26" t="str">
        <f>Choristes!G68</f>
        <v>HS</v>
      </c>
      <c r="E83" s="26">
        <f t="shared" si="78"/>
        <v>13</v>
      </c>
      <c r="F83" s="26">
        <f t="shared" si="79"/>
        <v>48</v>
      </c>
      <c r="G83" s="15">
        <f t="shared" si="74"/>
        <v>0</v>
      </c>
      <c r="H83" s="15">
        <f t="shared" si="75"/>
        <v>42</v>
      </c>
      <c r="I83" s="15">
        <f t="shared" si="76"/>
        <v>1</v>
      </c>
      <c r="J83" s="15">
        <f t="shared" si="77"/>
        <v>1</v>
      </c>
      <c r="K83" s="23">
        <f t="shared" si="80"/>
        <v>0.875</v>
      </c>
      <c r="L83" s="23">
        <f t="shared" si="81"/>
        <v>0.16666666666666666</v>
      </c>
      <c r="M83" s="23">
        <f t="shared" si="82"/>
        <v>0.16666666666666666</v>
      </c>
      <c r="N83" s="23"/>
      <c r="O83" s="60"/>
      <c r="P83" s="59" t="s">
        <v>16</v>
      </c>
      <c r="Q83" s="59" t="s">
        <v>16</v>
      </c>
      <c r="R83" s="59"/>
      <c r="S83" s="59" t="s">
        <v>16</v>
      </c>
      <c r="T83" s="59"/>
      <c r="U83" s="59" t="s">
        <v>16</v>
      </c>
      <c r="V83" s="147" t="s">
        <v>16</v>
      </c>
      <c r="W83" s="59" t="s">
        <v>16</v>
      </c>
      <c r="X83" s="59" t="s">
        <v>16</v>
      </c>
      <c r="Y83" s="59"/>
      <c r="Z83" s="59" t="s">
        <v>16</v>
      </c>
      <c r="AA83" s="59"/>
      <c r="AB83" s="147" t="s">
        <v>16</v>
      </c>
      <c r="AC83" s="59"/>
      <c r="AD83" s="59" t="s">
        <v>16</v>
      </c>
      <c r="AE83" s="59"/>
      <c r="AF83" s="147" t="s">
        <v>16</v>
      </c>
      <c r="AG83" s="59" t="s">
        <v>16</v>
      </c>
      <c r="AH83" s="59" t="s">
        <v>16</v>
      </c>
      <c r="AI83" s="147"/>
      <c r="AJ83" s="59" t="s">
        <v>16</v>
      </c>
      <c r="AK83" s="59" t="s">
        <v>16</v>
      </c>
      <c r="AL83" s="59" t="s">
        <v>16</v>
      </c>
      <c r="AM83" s="59" t="s">
        <v>16</v>
      </c>
      <c r="AN83" s="147" t="s">
        <v>16</v>
      </c>
      <c r="AO83" s="450"/>
      <c r="AP83" s="450" t="s">
        <v>16</v>
      </c>
      <c r="AQ83" s="59" t="s">
        <v>223</v>
      </c>
      <c r="AR83" s="59" t="s">
        <v>16</v>
      </c>
      <c r="AS83" s="59" t="s">
        <v>16</v>
      </c>
      <c r="AT83" s="59" t="s">
        <v>16</v>
      </c>
      <c r="AU83" s="59"/>
      <c r="AV83" s="147" t="s">
        <v>16</v>
      </c>
      <c r="AW83" s="147"/>
      <c r="AX83" s="147" t="s">
        <v>16</v>
      </c>
      <c r="AY83" s="59"/>
      <c r="AZ83" s="59" t="s">
        <v>16</v>
      </c>
      <c r="BA83" s="59"/>
      <c r="BB83" s="59"/>
      <c r="BC83" s="59" t="s">
        <v>16</v>
      </c>
      <c r="BD83" s="59"/>
      <c r="BE83" s="59" t="s">
        <v>16</v>
      </c>
      <c r="BF83" s="147" t="s">
        <v>314</v>
      </c>
      <c r="BG83" s="59" t="s">
        <v>16</v>
      </c>
      <c r="BH83" s="59" t="s">
        <v>16</v>
      </c>
      <c r="BI83" s="59" t="s">
        <v>16</v>
      </c>
      <c r="BJ83" s="59"/>
      <c r="BK83" s="147"/>
      <c r="BL83" s="59" t="s">
        <v>16</v>
      </c>
      <c r="BM83" s="59" t="s">
        <v>16</v>
      </c>
      <c r="BN83" s="147"/>
      <c r="BO83" s="59" t="s">
        <v>16</v>
      </c>
      <c r="BP83" s="59"/>
      <c r="BQ83" s="59"/>
      <c r="BR83" s="59" t="s">
        <v>16</v>
      </c>
      <c r="BS83" s="59" t="s">
        <v>16</v>
      </c>
      <c r="BT83" s="59" t="s">
        <v>16</v>
      </c>
      <c r="BU83" s="59"/>
      <c r="BV83" s="59" t="s">
        <v>16</v>
      </c>
      <c r="BW83" s="565"/>
      <c r="BX83" s="59"/>
      <c r="BY83" s="59" t="s">
        <v>16</v>
      </c>
      <c r="BZ83" s="59" t="s">
        <v>16</v>
      </c>
      <c r="CA83" s="59" t="s">
        <v>16</v>
      </c>
      <c r="CB83" s="59"/>
      <c r="CC83" s="59" t="s">
        <v>16</v>
      </c>
      <c r="CD83" s="59" t="s">
        <v>16</v>
      </c>
      <c r="CE83" s="59"/>
      <c r="CF83" s="59"/>
      <c r="CG83" s="59"/>
      <c r="CH83" s="59"/>
      <c r="CI83" s="59"/>
      <c r="CJ83" s="59"/>
      <c r="CK83" s="59"/>
      <c r="CL83" s="59"/>
      <c r="CM83" s="59"/>
      <c r="CN83" s="565"/>
      <c r="CO83" s="59"/>
      <c r="CP83" s="147"/>
      <c r="CQ83" s="147"/>
      <c r="CR83" s="59"/>
      <c r="CS83" s="59"/>
      <c r="CT83" s="59"/>
      <c r="CU83" s="59"/>
      <c r="CV83" s="59"/>
      <c r="CW83" s="59"/>
      <c r="CX83" s="59"/>
      <c r="CY83" s="147"/>
      <c r="CZ83" s="147"/>
      <c r="DA83" s="59"/>
      <c r="DB83" s="59"/>
      <c r="DC83" s="59"/>
      <c r="DD83" s="59"/>
      <c r="DE83" s="147"/>
      <c r="DF83" s="147"/>
      <c r="DG83" s="147"/>
      <c r="DH83" s="147"/>
      <c r="DI83" s="147"/>
      <c r="DJ83" s="59"/>
      <c r="DK83" s="59"/>
      <c r="DL83" s="59"/>
      <c r="DM83" s="59"/>
      <c r="DN83" s="147"/>
      <c r="DO83" s="59"/>
      <c r="DP83" s="59"/>
      <c r="DQ83" s="59"/>
      <c r="DR83" s="59"/>
      <c r="DS83" s="59"/>
      <c r="DT83" s="59"/>
      <c r="DU83" s="59"/>
      <c r="DV83" s="149"/>
      <c r="DX83" s="158" t="str">
        <f t="shared" si="83"/>
        <v>OUDET Martial</v>
      </c>
      <c r="DY83" s="26" t="str">
        <f t="shared" si="84"/>
        <v>T</v>
      </c>
      <c r="DZ83" s="23">
        <f t="shared" si="85"/>
        <v>0.875</v>
      </c>
      <c r="EA83" s="23">
        <f t="shared" si="86"/>
        <v>0.16666666666666666</v>
      </c>
      <c r="EB83" s="23">
        <f t="shared" si="87"/>
        <v>0.16666666666666666</v>
      </c>
    </row>
    <row r="84" spans="1:132" ht="14.4" customHeight="1">
      <c r="A84" s="11">
        <v>68</v>
      </c>
      <c r="B84" s="158" t="str">
        <f>Choristes!B69</f>
        <v>OUDET Patricia</v>
      </c>
      <c r="C84" s="26" t="str">
        <f>Choristes!C69</f>
        <v>A</v>
      </c>
      <c r="D84" s="26" t="str">
        <f>Choristes!G69</f>
        <v>FS</v>
      </c>
      <c r="E84" s="26">
        <f t="shared" si="78"/>
        <v>9</v>
      </c>
      <c r="F84" s="26">
        <f t="shared" si="79"/>
        <v>45</v>
      </c>
      <c r="G84" s="15">
        <f t="shared" si="74"/>
        <v>0</v>
      </c>
      <c r="H84" s="15">
        <f t="shared" si="75"/>
        <v>41</v>
      </c>
      <c r="I84" s="15">
        <f t="shared" si="76"/>
        <v>1</v>
      </c>
      <c r="J84" s="15">
        <f t="shared" si="77"/>
        <v>0</v>
      </c>
      <c r="K84" s="23">
        <f t="shared" si="80"/>
        <v>0.91111111111111109</v>
      </c>
      <c r="L84" s="23">
        <f t="shared" si="81"/>
        <v>0.25</v>
      </c>
      <c r="M84" s="23">
        <f t="shared" si="82"/>
        <v>0</v>
      </c>
      <c r="N84" s="23"/>
      <c r="O84" s="60"/>
      <c r="P84" s="59" t="s">
        <v>5</v>
      </c>
      <c r="Q84" s="59" t="s">
        <v>5</v>
      </c>
      <c r="R84" s="59"/>
      <c r="S84" s="59" t="s">
        <v>5</v>
      </c>
      <c r="T84" s="59"/>
      <c r="U84" s="59" t="s">
        <v>5</v>
      </c>
      <c r="V84" s="147" t="s">
        <v>5</v>
      </c>
      <c r="W84" s="59" t="s">
        <v>5</v>
      </c>
      <c r="X84" s="59" t="s">
        <v>5</v>
      </c>
      <c r="Y84" s="59"/>
      <c r="Z84" s="59" t="s">
        <v>5</v>
      </c>
      <c r="AA84" s="59"/>
      <c r="AB84" s="147" t="s">
        <v>5</v>
      </c>
      <c r="AC84" s="59"/>
      <c r="AD84" s="59" t="s">
        <v>5</v>
      </c>
      <c r="AE84" s="59"/>
      <c r="AF84" s="147" t="s">
        <v>5</v>
      </c>
      <c r="AG84" s="59" t="s">
        <v>5</v>
      </c>
      <c r="AH84" s="59"/>
      <c r="AI84" s="147"/>
      <c r="AJ84" s="59" t="s">
        <v>5</v>
      </c>
      <c r="AK84" s="59"/>
      <c r="AL84" s="59" t="s">
        <v>5</v>
      </c>
      <c r="AM84" s="59" t="s">
        <v>5</v>
      </c>
      <c r="AN84" s="147" t="s">
        <v>5</v>
      </c>
      <c r="AO84" s="450"/>
      <c r="AP84" s="450" t="s">
        <v>5</v>
      </c>
      <c r="AQ84" s="59" t="s">
        <v>223</v>
      </c>
      <c r="AR84" s="59" t="s">
        <v>5</v>
      </c>
      <c r="AS84" s="59" t="s">
        <v>5</v>
      </c>
      <c r="AT84" s="59" t="s">
        <v>5</v>
      </c>
      <c r="AU84" s="59"/>
      <c r="AV84" s="147" t="s">
        <v>5</v>
      </c>
      <c r="AW84" s="147"/>
      <c r="AX84" s="147" t="s">
        <v>5</v>
      </c>
      <c r="AY84" s="59"/>
      <c r="AZ84" s="59" t="s">
        <v>5</v>
      </c>
      <c r="BA84" s="59"/>
      <c r="BB84" s="59"/>
      <c r="BC84" s="59" t="s">
        <v>5</v>
      </c>
      <c r="BD84" s="59"/>
      <c r="BE84" s="59" t="s">
        <v>5</v>
      </c>
      <c r="BF84" s="147" t="s">
        <v>5</v>
      </c>
      <c r="BG84" s="59" t="s">
        <v>5</v>
      </c>
      <c r="BH84" s="59" t="s">
        <v>5</v>
      </c>
      <c r="BI84" s="59" t="s">
        <v>5</v>
      </c>
      <c r="BJ84" s="59"/>
      <c r="BK84" s="147"/>
      <c r="BL84" s="59" t="s">
        <v>5</v>
      </c>
      <c r="BM84" s="59" t="s">
        <v>5</v>
      </c>
      <c r="BN84" s="147"/>
      <c r="BO84" s="59" t="s">
        <v>5</v>
      </c>
      <c r="BP84" s="59"/>
      <c r="BQ84" s="59"/>
      <c r="BR84" s="59" t="s">
        <v>5</v>
      </c>
      <c r="BS84" s="59" t="s">
        <v>5</v>
      </c>
      <c r="BT84" s="59" t="s">
        <v>5</v>
      </c>
      <c r="BU84" s="59"/>
      <c r="BV84" s="59" t="s">
        <v>5</v>
      </c>
      <c r="BW84" s="565"/>
      <c r="BX84" s="59"/>
      <c r="BY84" s="59" t="s">
        <v>5</v>
      </c>
      <c r="BZ84" s="59" t="s">
        <v>5</v>
      </c>
      <c r="CA84" s="59" t="s">
        <v>5</v>
      </c>
      <c r="CB84" s="59"/>
      <c r="CC84" s="59" t="s">
        <v>5</v>
      </c>
      <c r="CD84" s="59" t="s">
        <v>5</v>
      </c>
      <c r="CE84" s="59"/>
      <c r="CF84" s="59"/>
      <c r="CG84" s="59"/>
      <c r="CH84" s="59"/>
      <c r="CI84" s="59"/>
      <c r="CJ84" s="59"/>
      <c r="CK84" s="59"/>
      <c r="CL84" s="59"/>
      <c r="CM84" s="59"/>
      <c r="CN84" s="565"/>
      <c r="CO84" s="59"/>
      <c r="CP84" s="147"/>
      <c r="CQ84" s="147"/>
      <c r="CR84" s="59"/>
      <c r="CS84" s="59"/>
      <c r="CT84" s="59"/>
      <c r="CU84" s="59"/>
      <c r="CV84" s="59"/>
      <c r="CW84" s="59"/>
      <c r="CX84" s="59"/>
      <c r="CY84" s="147"/>
      <c r="CZ84" s="147"/>
      <c r="DA84" s="59"/>
      <c r="DB84" s="59"/>
      <c r="DC84" s="59"/>
      <c r="DD84" s="59"/>
      <c r="DE84" s="147"/>
      <c r="DF84" s="147"/>
      <c r="DG84" s="147"/>
      <c r="DH84" s="147"/>
      <c r="DI84" s="147"/>
      <c r="DJ84" s="59"/>
      <c r="DK84" s="59"/>
      <c r="DL84" s="59"/>
      <c r="DM84" s="59"/>
      <c r="DN84" s="147"/>
      <c r="DO84" s="59"/>
      <c r="DP84" s="59"/>
      <c r="DQ84" s="59"/>
      <c r="DR84" s="59"/>
      <c r="DS84" s="59"/>
      <c r="DT84" s="59"/>
      <c r="DU84" s="59"/>
      <c r="DV84" s="149"/>
      <c r="DX84" s="158" t="str">
        <f t="shared" si="83"/>
        <v>OUDET Patricia</v>
      </c>
      <c r="DY84" s="26" t="str">
        <f t="shared" si="84"/>
        <v>A</v>
      </c>
      <c r="DZ84" s="23">
        <f t="shared" si="85"/>
        <v>0.91111111111111109</v>
      </c>
      <c r="EA84" s="23">
        <f t="shared" si="86"/>
        <v>0.25</v>
      </c>
      <c r="EB84" s="23">
        <f t="shared" si="87"/>
        <v>0</v>
      </c>
    </row>
    <row r="85" spans="1:132" ht="14.4" customHeight="1">
      <c r="A85" s="11"/>
      <c r="B85" s="158"/>
      <c r="C85" s="26"/>
      <c r="D85" s="26"/>
      <c r="E85" s="26"/>
      <c r="F85" s="26"/>
      <c r="G85" s="15"/>
      <c r="H85" s="15"/>
      <c r="I85" s="15"/>
      <c r="J85" s="15"/>
      <c r="K85" s="23"/>
      <c r="L85" s="23"/>
      <c r="M85" s="23"/>
      <c r="N85" s="23"/>
      <c r="O85" s="60"/>
      <c r="P85" s="59"/>
      <c r="Q85" s="59"/>
      <c r="R85" s="59"/>
      <c r="S85" s="59"/>
      <c r="T85" s="59"/>
      <c r="U85" s="59"/>
      <c r="V85" s="147"/>
      <c r="W85" s="59"/>
      <c r="X85" s="59"/>
      <c r="Y85" s="59"/>
      <c r="Z85" s="59"/>
      <c r="AA85" s="59"/>
      <c r="AB85" s="147"/>
      <c r="AC85" s="59"/>
      <c r="AD85" s="59"/>
      <c r="AE85" s="59"/>
      <c r="AF85" s="147"/>
      <c r="AG85" s="59"/>
      <c r="AH85" s="59"/>
      <c r="AI85" s="147"/>
      <c r="AJ85" s="59"/>
      <c r="AK85" s="59"/>
      <c r="AL85" s="59"/>
      <c r="AM85" s="59"/>
      <c r="AN85" s="147"/>
      <c r="AO85" s="59"/>
      <c r="AP85" s="59"/>
      <c r="AQ85" s="59"/>
      <c r="AR85" s="59"/>
      <c r="AS85" s="59"/>
      <c r="AT85" s="59"/>
      <c r="AU85" s="59"/>
      <c r="AV85" s="147"/>
      <c r="AW85" s="147"/>
      <c r="AX85" s="147"/>
      <c r="AY85" s="59"/>
      <c r="AZ85" s="59"/>
      <c r="BA85" s="59"/>
      <c r="BB85" s="59"/>
      <c r="BC85" s="59"/>
      <c r="BD85" s="59"/>
      <c r="BE85" s="59"/>
      <c r="BF85" s="147"/>
      <c r="BG85" s="59"/>
      <c r="BH85" s="59"/>
      <c r="BI85" s="59"/>
      <c r="BJ85" s="59"/>
      <c r="BK85" s="147"/>
      <c r="BL85" s="59"/>
      <c r="BM85" s="59"/>
      <c r="BN85" s="147"/>
      <c r="BO85" s="59"/>
      <c r="BP85" s="59"/>
      <c r="BQ85" s="59"/>
      <c r="BR85" s="59"/>
      <c r="BS85" s="59"/>
      <c r="BT85" s="59"/>
      <c r="BU85" s="59"/>
      <c r="BV85" s="59"/>
      <c r="BW85" s="565"/>
      <c r="BX85" s="59"/>
      <c r="BY85" s="59"/>
      <c r="BZ85" s="59"/>
      <c r="CA85" s="59"/>
      <c r="CB85" s="59"/>
      <c r="CC85" s="59"/>
      <c r="CD85" s="59"/>
      <c r="CE85" s="59"/>
      <c r="CF85" s="59"/>
      <c r="CG85" s="59"/>
      <c r="CH85" s="59"/>
      <c r="CI85" s="59"/>
      <c r="CJ85" s="59"/>
      <c r="CK85" s="59"/>
      <c r="CL85" s="59"/>
      <c r="CM85" s="59"/>
      <c r="CN85" s="565"/>
      <c r="CO85" s="59"/>
      <c r="CP85" s="147"/>
      <c r="CQ85" s="147"/>
      <c r="CR85" s="59"/>
      <c r="CS85" s="59"/>
      <c r="CT85" s="59"/>
      <c r="CU85" s="59"/>
      <c r="CV85" s="59"/>
      <c r="CW85" s="59"/>
      <c r="CX85" s="59"/>
      <c r="CY85" s="147"/>
      <c r="CZ85" s="147"/>
      <c r="DA85" s="59"/>
      <c r="DB85" s="59"/>
      <c r="DC85" s="59"/>
      <c r="DD85" s="59"/>
      <c r="DE85" s="147"/>
      <c r="DF85" s="147"/>
      <c r="DG85" s="147"/>
      <c r="DH85" s="147"/>
      <c r="DI85" s="147"/>
      <c r="DJ85" s="59"/>
      <c r="DK85" s="59"/>
      <c r="DL85" s="59"/>
      <c r="DM85" s="59"/>
      <c r="DN85" s="147"/>
      <c r="DO85" s="59"/>
      <c r="DP85" s="59"/>
      <c r="DQ85" s="59"/>
      <c r="DR85" s="59"/>
      <c r="DS85" s="59"/>
      <c r="DT85" s="59"/>
      <c r="DU85" s="59"/>
      <c r="DV85" s="149"/>
      <c r="DX85" s="158"/>
      <c r="DY85" s="26"/>
      <c r="DZ85" s="23"/>
      <c r="EA85" s="23"/>
      <c r="EB85" s="23"/>
    </row>
    <row r="86" spans="1:132" ht="14.4" customHeight="1">
      <c r="A86" s="11">
        <v>70</v>
      </c>
      <c r="B86" s="158" t="str">
        <f>Choristes!B71</f>
        <v>PARFAIT Marie-Hélène</v>
      </c>
      <c r="C86" s="26" t="str">
        <f>Choristes!C71</f>
        <v>A</v>
      </c>
      <c r="D86" s="26" t="str">
        <f>Choristes!G71</f>
        <v>FS</v>
      </c>
      <c r="E86" s="26">
        <f t="shared" si="78"/>
        <v>9</v>
      </c>
      <c r="F86" s="26">
        <f t="shared" si="79"/>
        <v>45</v>
      </c>
      <c r="G86" s="15">
        <f t="shared" si="74"/>
        <v>0</v>
      </c>
      <c r="H86" s="15">
        <f t="shared" ref="H86:H100" si="88">COUNTIF($P86:$DV86,"S")+COUNTIF($P86:$DV86,"A")+COUNTIF($P86:$DV86,"T")+COUNTIF($P86:$DV86,"B")</f>
        <v>31</v>
      </c>
      <c r="I86" s="15">
        <f t="shared" ref="I86:I100" si="89">COUNTIF($P86:$DV86,"E")</f>
        <v>7</v>
      </c>
      <c r="J86" s="15">
        <f t="shared" ref="J86:J100" si="90">COUNTIF($P86:$DV86,"X")</f>
        <v>4</v>
      </c>
      <c r="K86" s="23">
        <f t="shared" si="80"/>
        <v>0.68888888888888888</v>
      </c>
      <c r="L86" s="23">
        <f t="shared" si="81"/>
        <v>0.5</v>
      </c>
      <c r="M86" s="23">
        <f t="shared" si="82"/>
        <v>0.2857142857142857</v>
      </c>
      <c r="N86" s="23"/>
      <c r="O86" s="60"/>
      <c r="P86" s="59" t="s">
        <v>223</v>
      </c>
      <c r="Q86" s="59" t="s">
        <v>223</v>
      </c>
      <c r="R86" s="59"/>
      <c r="S86" s="59" t="s">
        <v>5</v>
      </c>
      <c r="T86" s="59"/>
      <c r="U86" s="59" t="s">
        <v>5</v>
      </c>
      <c r="V86" s="147" t="s">
        <v>5</v>
      </c>
      <c r="W86" s="59" t="s">
        <v>5</v>
      </c>
      <c r="X86" s="59" t="s">
        <v>314</v>
      </c>
      <c r="Y86" s="59"/>
      <c r="Z86" s="59" t="s">
        <v>5</v>
      </c>
      <c r="AA86" s="59"/>
      <c r="AB86" s="147" t="s">
        <v>5</v>
      </c>
      <c r="AC86" s="59"/>
      <c r="AD86" s="59" t="s">
        <v>5</v>
      </c>
      <c r="AE86" s="59"/>
      <c r="AF86" s="147" t="s">
        <v>223</v>
      </c>
      <c r="AG86" s="59" t="s">
        <v>223</v>
      </c>
      <c r="AH86" s="59"/>
      <c r="AI86" s="147"/>
      <c r="AJ86" s="59" t="s">
        <v>5</v>
      </c>
      <c r="AK86" s="59"/>
      <c r="AL86" s="59" t="s">
        <v>5</v>
      </c>
      <c r="AM86" s="59" t="s">
        <v>5</v>
      </c>
      <c r="AN86" s="147" t="s">
        <v>5</v>
      </c>
      <c r="AO86" s="59"/>
      <c r="AP86" s="59" t="s">
        <v>5</v>
      </c>
      <c r="AQ86" s="59" t="s">
        <v>314</v>
      </c>
      <c r="AR86" s="59" t="s">
        <v>5</v>
      </c>
      <c r="AS86" s="59" t="s">
        <v>5</v>
      </c>
      <c r="AT86" s="59" t="s">
        <v>5</v>
      </c>
      <c r="AU86" s="59"/>
      <c r="AV86" s="147" t="s">
        <v>223</v>
      </c>
      <c r="AW86" s="147"/>
      <c r="AX86" s="147" t="s">
        <v>223</v>
      </c>
      <c r="AY86" s="59"/>
      <c r="AZ86" s="59" t="s">
        <v>5</v>
      </c>
      <c r="BA86" s="59"/>
      <c r="BB86" s="59"/>
      <c r="BC86" s="59" t="s">
        <v>5</v>
      </c>
      <c r="BD86" s="59"/>
      <c r="BE86" s="59" t="s">
        <v>5</v>
      </c>
      <c r="BF86" s="147" t="s">
        <v>314</v>
      </c>
      <c r="BG86" s="59" t="s">
        <v>5</v>
      </c>
      <c r="BH86" s="59" t="s">
        <v>5</v>
      </c>
      <c r="BI86" s="59" t="s">
        <v>5</v>
      </c>
      <c r="BJ86" s="59"/>
      <c r="BK86" s="147"/>
      <c r="BL86" s="59" t="s">
        <v>5</v>
      </c>
      <c r="BM86" s="59" t="s">
        <v>5</v>
      </c>
      <c r="BN86" s="147" t="s">
        <v>321</v>
      </c>
      <c r="BO86" s="59" t="s">
        <v>314</v>
      </c>
      <c r="BP86" s="59"/>
      <c r="BQ86" s="59"/>
      <c r="BR86" s="59" t="s">
        <v>5</v>
      </c>
      <c r="BS86" s="59" t="s">
        <v>5</v>
      </c>
      <c r="BT86" s="59" t="s">
        <v>5</v>
      </c>
      <c r="BU86" s="59"/>
      <c r="BV86" s="59" t="s">
        <v>5</v>
      </c>
      <c r="BW86" s="565"/>
      <c r="BX86" s="59"/>
      <c r="BY86" s="59" t="s">
        <v>5</v>
      </c>
      <c r="BZ86" s="59" t="s">
        <v>5</v>
      </c>
      <c r="CA86" s="59" t="s">
        <v>5</v>
      </c>
      <c r="CB86" s="59"/>
      <c r="CC86" s="59" t="s">
        <v>223</v>
      </c>
      <c r="CD86" s="59" t="s">
        <v>5</v>
      </c>
      <c r="CE86" s="59"/>
      <c r="CF86" s="59"/>
      <c r="CG86" s="59"/>
      <c r="CH86" s="59"/>
      <c r="CI86" s="59"/>
      <c r="CJ86" s="59"/>
      <c r="CK86" s="59"/>
      <c r="CL86" s="59"/>
      <c r="CM86" s="59"/>
      <c r="CN86" s="565"/>
      <c r="CO86" s="59"/>
      <c r="CP86" s="147"/>
      <c r="CQ86" s="147"/>
      <c r="CR86" s="59"/>
      <c r="CS86" s="59"/>
      <c r="CT86" s="59"/>
      <c r="CU86" s="59"/>
      <c r="CV86" s="59"/>
      <c r="CW86" s="59"/>
      <c r="CX86" s="59"/>
      <c r="CY86" s="147"/>
      <c r="CZ86" s="147"/>
      <c r="DA86" s="59"/>
      <c r="DB86" s="59"/>
      <c r="DC86" s="59"/>
      <c r="DD86" s="59"/>
      <c r="DE86" s="147"/>
      <c r="DF86" s="147"/>
      <c r="DG86" s="147"/>
      <c r="DH86" s="147"/>
      <c r="DI86" s="147"/>
      <c r="DJ86" s="59"/>
      <c r="DK86" s="59"/>
      <c r="DL86" s="59"/>
      <c r="DM86" s="59"/>
      <c r="DN86" s="147"/>
      <c r="DO86" s="59"/>
      <c r="DP86" s="59"/>
      <c r="DQ86" s="59"/>
      <c r="DR86" s="59"/>
      <c r="DS86" s="59"/>
      <c r="DT86" s="59"/>
      <c r="DU86" s="59"/>
      <c r="DV86" s="149"/>
      <c r="DX86" s="158" t="str">
        <f t="shared" si="83"/>
        <v>PARFAIT Marie-Hélène</v>
      </c>
      <c r="DY86" s="26" t="str">
        <f t="shared" si="84"/>
        <v>A</v>
      </c>
      <c r="DZ86" s="23">
        <f t="shared" si="85"/>
        <v>0.68888888888888888</v>
      </c>
      <c r="EA86" s="23">
        <f t="shared" si="86"/>
        <v>0.5</v>
      </c>
      <c r="EB86" s="23">
        <f t="shared" si="87"/>
        <v>0.2857142857142857</v>
      </c>
    </row>
    <row r="87" spans="1:132" ht="14.4" customHeight="1">
      <c r="A87" s="11">
        <v>71</v>
      </c>
      <c r="B87" s="158" t="str">
        <f>Choristes!B72</f>
        <v>PITOIS Christian</v>
      </c>
      <c r="C87" s="26" t="str">
        <f>Choristes!C72</f>
        <v>T</v>
      </c>
      <c r="D87" s="26" t="str">
        <f>Choristes!G72</f>
        <v>HR</v>
      </c>
      <c r="E87" s="26">
        <f t="shared" si="78"/>
        <v>15</v>
      </c>
      <c r="F87" s="26">
        <f t="shared" si="79"/>
        <v>48</v>
      </c>
      <c r="G87" s="15">
        <f t="shared" si="74"/>
        <v>0</v>
      </c>
      <c r="H87" s="15">
        <f t="shared" si="88"/>
        <v>29</v>
      </c>
      <c r="I87" s="15">
        <f t="shared" si="89"/>
        <v>0</v>
      </c>
      <c r="J87" s="15">
        <f t="shared" si="90"/>
        <v>15</v>
      </c>
      <c r="K87" s="23">
        <f t="shared" si="80"/>
        <v>0.60416666666666663</v>
      </c>
      <c r="L87" s="23">
        <f t="shared" si="81"/>
        <v>0</v>
      </c>
      <c r="M87" s="23">
        <f t="shared" si="82"/>
        <v>0.78947368421052633</v>
      </c>
      <c r="N87" s="23"/>
      <c r="O87" s="60"/>
      <c r="P87" s="59" t="s">
        <v>16</v>
      </c>
      <c r="Q87" s="59" t="s">
        <v>16</v>
      </c>
      <c r="R87" s="59" t="s">
        <v>16</v>
      </c>
      <c r="S87" s="59"/>
      <c r="T87" s="59" t="s">
        <v>16</v>
      </c>
      <c r="U87" s="59"/>
      <c r="V87" s="147" t="s">
        <v>314</v>
      </c>
      <c r="W87" s="59" t="s">
        <v>314</v>
      </c>
      <c r="X87" s="59" t="s">
        <v>314</v>
      </c>
      <c r="Y87" s="59" t="s">
        <v>16</v>
      </c>
      <c r="Z87" s="59"/>
      <c r="AA87" s="59" t="s">
        <v>16</v>
      </c>
      <c r="AB87" s="147"/>
      <c r="AC87" s="59" t="s">
        <v>16</v>
      </c>
      <c r="AD87" s="59"/>
      <c r="AE87" s="59"/>
      <c r="AF87" s="147" t="s">
        <v>16</v>
      </c>
      <c r="AG87" s="59" t="s">
        <v>16</v>
      </c>
      <c r="AH87" s="59" t="s">
        <v>16</v>
      </c>
      <c r="AI87" s="147" t="s">
        <v>314</v>
      </c>
      <c r="AJ87" s="59"/>
      <c r="AK87" s="59" t="s">
        <v>16</v>
      </c>
      <c r="AL87" s="59" t="s">
        <v>16</v>
      </c>
      <c r="AM87" s="59" t="s">
        <v>314</v>
      </c>
      <c r="AN87" s="147" t="s">
        <v>314</v>
      </c>
      <c r="AO87" s="59" t="s">
        <v>314</v>
      </c>
      <c r="AP87" s="59"/>
      <c r="AQ87" s="59" t="s">
        <v>314</v>
      </c>
      <c r="AR87" s="59" t="s">
        <v>314</v>
      </c>
      <c r="AS87" s="59" t="s">
        <v>314</v>
      </c>
      <c r="AT87" s="59" t="s">
        <v>314</v>
      </c>
      <c r="AU87" s="59" t="s">
        <v>16</v>
      </c>
      <c r="AV87" s="147"/>
      <c r="AW87" s="147"/>
      <c r="AX87" s="147" t="s">
        <v>16</v>
      </c>
      <c r="AY87" s="59"/>
      <c r="AZ87" s="59" t="s">
        <v>16</v>
      </c>
      <c r="BA87" s="59"/>
      <c r="BB87" s="59" t="s">
        <v>16</v>
      </c>
      <c r="BC87" s="59"/>
      <c r="BD87" s="59" t="s">
        <v>16</v>
      </c>
      <c r="BE87" s="59"/>
      <c r="BF87" s="147" t="s">
        <v>314</v>
      </c>
      <c r="BG87" s="59" t="s">
        <v>314</v>
      </c>
      <c r="BH87" s="59" t="s">
        <v>16</v>
      </c>
      <c r="BI87" s="59" t="s">
        <v>314</v>
      </c>
      <c r="BJ87" s="59"/>
      <c r="BK87" s="147" t="s">
        <v>16</v>
      </c>
      <c r="BL87" s="59"/>
      <c r="BM87" s="59" t="s">
        <v>16</v>
      </c>
      <c r="BN87" s="147" t="s">
        <v>16</v>
      </c>
      <c r="BO87" s="59"/>
      <c r="BP87" s="59"/>
      <c r="BQ87" s="59"/>
      <c r="BR87" s="59" t="s">
        <v>16</v>
      </c>
      <c r="BS87" s="59" t="s">
        <v>16</v>
      </c>
      <c r="BT87" s="59" t="s">
        <v>16</v>
      </c>
      <c r="BU87" s="59" t="s">
        <v>16</v>
      </c>
      <c r="BV87" s="59"/>
      <c r="BW87" s="565"/>
      <c r="BX87" s="59"/>
      <c r="BY87" s="59" t="s">
        <v>314</v>
      </c>
      <c r="BZ87" s="59" t="s">
        <v>16</v>
      </c>
      <c r="CA87" s="59" t="s">
        <v>16</v>
      </c>
      <c r="CB87" s="59" t="s">
        <v>16</v>
      </c>
      <c r="CC87" s="59"/>
      <c r="CD87" s="59" t="s">
        <v>16</v>
      </c>
      <c r="CE87" s="59"/>
      <c r="CF87" s="59"/>
      <c r="CG87" s="59"/>
      <c r="CH87" s="59"/>
      <c r="CI87" s="59"/>
      <c r="CJ87" s="59"/>
      <c r="CK87" s="59"/>
      <c r="CL87" s="59"/>
      <c r="CM87" s="59"/>
      <c r="CN87" s="565"/>
      <c r="CO87" s="59"/>
      <c r="CP87" s="147"/>
      <c r="CQ87" s="147"/>
      <c r="CR87" s="59"/>
      <c r="CS87" s="59"/>
      <c r="CT87" s="59"/>
      <c r="CU87" s="59"/>
      <c r="CV87" s="59"/>
      <c r="CW87" s="59"/>
      <c r="CX87" s="59"/>
      <c r="CY87" s="147"/>
      <c r="CZ87" s="147"/>
      <c r="DA87" s="59"/>
      <c r="DB87" s="59"/>
      <c r="DC87" s="59"/>
      <c r="DD87" s="59"/>
      <c r="DE87" s="147"/>
      <c r="DF87" s="147"/>
      <c r="DG87" s="147"/>
      <c r="DH87" s="147"/>
      <c r="DI87" s="147"/>
      <c r="DJ87" s="59"/>
      <c r="DK87" s="59"/>
      <c r="DL87" s="59"/>
      <c r="DM87" s="59"/>
      <c r="DN87" s="147"/>
      <c r="DO87" s="59"/>
      <c r="DP87" s="59"/>
      <c r="DQ87" s="59"/>
      <c r="DR87" s="59"/>
      <c r="DS87" s="59"/>
      <c r="DT87" s="59"/>
      <c r="DU87" s="59"/>
      <c r="DV87" s="149"/>
      <c r="DX87" s="158" t="str">
        <f t="shared" si="83"/>
        <v>PITOIS Christian</v>
      </c>
      <c r="DY87" s="26" t="str">
        <f t="shared" si="84"/>
        <v>T</v>
      </c>
      <c r="DZ87" s="23">
        <f t="shared" si="85"/>
        <v>0.60416666666666663</v>
      </c>
      <c r="EA87" s="23">
        <f t="shared" si="86"/>
        <v>0</v>
      </c>
      <c r="EB87" s="23">
        <f t="shared" si="87"/>
        <v>0.78947368421052633</v>
      </c>
    </row>
    <row r="88" spans="1:132" ht="14.4" customHeight="1">
      <c r="A88" s="17">
        <v>72</v>
      </c>
      <c r="B88" s="158" t="str">
        <f>Choristes!B73</f>
        <v>POITOU Sylvie</v>
      </c>
      <c r="C88" s="26" t="str">
        <f>Choristes!C73</f>
        <v>A</v>
      </c>
      <c r="D88" s="26" t="str">
        <f>Choristes!G73</f>
        <v>FS</v>
      </c>
      <c r="E88" s="26">
        <f t="shared" si="78"/>
        <v>9</v>
      </c>
      <c r="F88" s="26">
        <f t="shared" si="79"/>
        <v>45</v>
      </c>
      <c r="G88" s="15">
        <f t="shared" si="74"/>
        <v>0</v>
      </c>
      <c r="H88" s="15">
        <f t="shared" si="88"/>
        <v>34</v>
      </c>
      <c r="I88" s="15">
        <f t="shared" si="89"/>
        <v>7</v>
      </c>
      <c r="J88" s="15">
        <f t="shared" si="90"/>
        <v>1</v>
      </c>
      <c r="K88" s="23">
        <f t="shared" si="80"/>
        <v>0.75555555555555554</v>
      </c>
      <c r="L88" s="23">
        <f t="shared" si="81"/>
        <v>0.63636363636363635</v>
      </c>
      <c r="M88" s="23">
        <f t="shared" si="82"/>
        <v>9.0909090909090912E-2</v>
      </c>
      <c r="N88" s="23"/>
      <c r="O88" s="61"/>
      <c r="P88" s="59" t="s">
        <v>5</v>
      </c>
      <c r="Q88" s="59" t="s">
        <v>5</v>
      </c>
      <c r="R88" s="59"/>
      <c r="S88" s="59" t="s">
        <v>5</v>
      </c>
      <c r="T88" s="59"/>
      <c r="U88" s="59" t="s">
        <v>5</v>
      </c>
      <c r="V88" s="147" t="s">
        <v>223</v>
      </c>
      <c r="W88" s="59" t="s">
        <v>5</v>
      </c>
      <c r="X88" s="59" t="s">
        <v>5</v>
      </c>
      <c r="Y88" s="59"/>
      <c r="Z88" s="59" t="s">
        <v>5</v>
      </c>
      <c r="AA88" s="59"/>
      <c r="AB88" s="147" t="s">
        <v>223</v>
      </c>
      <c r="AC88" s="59"/>
      <c r="AD88" s="59" t="s">
        <v>223</v>
      </c>
      <c r="AE88" s="59"/>
      <c r="AF88" s="147" t="s">
        <v>5</v>
      </c>
      <c r="AG88" s="59" t="s">
        <v>5</v>
      </c>
      <c r="AH88" s="59"/>
      <c r="AI88" s="147"/>
      <c r="AJ88" s="59" t="s">
        <v>5</v>
      </c>
      <c r="AK88" s="59"/>
      <c r="AL88" s="59" t="s">
        <v>5</v>
      </c>
      <c r="AM88" s="59" t="s">
        <v>5</v>
      </c>
      <c r="AN88" s="147" t="s">
        <v>5</v>
      </c>
      <c r="AO88" s="59"/>
      <c r="AP88" s="59" t="s">
        <v>5</v>
      </c>
      <c r="AQ88" s="59" t="s">
        <v>5</v>
      </c>
      <c r="AR88" s="59" t="s">
        <v>223</v>
      </c>
      <c r="AS88" s="59" t="s">
        <v>5</v>
      </c>
      <c r="AT88" s="59" t="s">
        <v>5</v>
      </c>
      <c r="AU88" s="59"/>
      <c r="AV88" s="147" t="s">
        <v>223</v>
      </c>
      <c r="AW88" s="147"/>
      <c r="AX88" s="147" t="s">
        <v>5</v>
      </c>
      <c r="AY88" s="59"/>
      <c r="AZ88" s="59" t="s">
        <v>5</v>
      </c>
      <c r="BA88" s="59"/>
      <c r="BB88" s="59"/>
      <c r="BC88" s="59" t="s">
        <v>5</v>
      </c>
      <c r="BD88" s="59"/>
      <c r="BE88" s="59" t="s">
        <v>5</v>
      </c>
      <c r="BF88" s="147" t="s">
        <v>314</v>
      </c>
      <c r="BG88" s="59" t="s">
        <v>5</v>
      </c>
      <c r="BH88" s="59" t="s">
        <v>5</v>
      </c>
      <c r="BI88" s="59" t="s">
        <v>5</v>
      </c>
      <c r="BJ88" s="59" t="s">
        <v>321</v>
      </c>
      <c r="BK88" s="147"/>
      <c r="BL88" s="59" t="s">
        <v>223</v>
      </c>
      <c r="BM88" s="59" t="s">
        <v>5</v>
      </c>
      <c r="BN88" s="147"/>
      <c r="BO88" s="59" t="s">
        <v>5</v>
      </c>
      <c r="BP88" s="59" t="s">
        <v>321</v>
      </c>
      <c r="BQ88" s="59"/>
      <c r="BR88" s="59" t="s">
        <v>5</v>
      </c>
      <c r="BS88" s="59" t="s">
        <v>5</v>
      </c>
      <c r="BT88" s="59" t="s">
        <v>5</v>
      </c>
      <c r="BU88" s="59"/>
      <c r="BV88" s="59" t="s">
        <v>5</v>
      </c>
      <c r="BW88" s="565"/>
      <c r="BX88" s="59"/>
      <c r="BY88" s="59" t="s">
        <v>5</v>
      </c>
      <c r="BZ88" s="59" t="s">
        <v>5</v>
      </c>
      <c r="CA88" s="59" t="s">
        <v>5</v>
      </c>
      <c r="CB88" s="59"/>
      <c r="CC88" s="59" t="s">
        <v>223</v>
      </c>
      <c r="CD88" s="59" t="s">
        <v>5</v>
      </c>
      <c r="CE88" s="59"/>
      <c r="CF88" s="59"/>
      <c r="CG88" s="59"/>
      <c r="CH88" s="59" t="s">
        <v>321</v>
      </c>
      <c r="CI88" s="59"/>
      <c r="CJ88" s="59"/>
      <c r="CK88" s="59"/>
      <c r="CL88" s="59"/>
      <c r="CM88" s="59"/>
      <c r="CN88" s="565"/>
      <c r="CO88" s="59"/>
      <c r="CP88" s="147"/>
      <c r="CQ88" s="147"/>
      <c r="CR88" s="59"/>
      <c r="CS88" s="59"/>
      <c r="CT88" s="59"/>
      <c r="CU88" s="59"/>
      <c r="CV88" s="59"/>
      <c r="CW88" s="59"/>
      <c r="CX88" s="59"/>
      <c r="CY88" s="147"/>
      <c r="CZ88" s="147"/>
      <c r="DA88" s="59"/>
      <c r="DB88" s="59"/>
      <c r="DC88" s="59"/>
      <c r="DD88" s="59"/>
      <c r="DE88" s="147"/>
      <c r="DF88" s="147"/>
      <c r="DG88" s="147"/>
      <c r="DH88" s="147"/>
      <c r="DI88" s="147"/>
      <c r="DJ88" s="59"/>
      <c r="DK88" s="59"/>
      <c r="DL88" s="59"/>
      <c r="DM88" s="59"/>
      <c r="DN88" s="147"/>
      <c r="DO88" s="59"/>
      <c r="DP88" s="59"/>
      <c r="DQ88" s="59"/>
      <c r="DR88" s="59"/>
      <c r="DS88" s="59"/>
      <c r="DT88" s="59"/>
      <c r="DU88" s="59"/>
      <c r="DV88" s="149"/>
      <c r="DX88" s="158" t="str">
        <f t="shared" si="83"/>
        <v>POITOU Sylvie</v>
      </c>
      <c r="DY88" s="26" t="str">
        <f t="shared" si="84"/>
        <v>A</v>
      </c>
      <c r="DZ88" s="23">
        <f t="shared" si="85"/>
        <v>0.75555555555555554</v>
      </c>
      <c r="EA88" s="23">
        <f t="shared" si="86"/>
        <v>0.63636363636363635</v>
      </c>
      <c r="EB88" s="23">
        <f t="shared" si="87"/>
        <v>9.0909090909090912E-2</v>
      </c>
    </row>
    <row r="89" spans="1:132" ht="14.4" customHeight="1">
      <c r="A89" s="11">
        <v>73</v>
      </c>
      <c r="B89" s="158" t="str">
        <f>Choristes!B74</f>
        <v>REDOIS Antoine</v>
      </c>
      <c r="C89" s="26" t="str">
        <f>Choristes!C74</f>
        <v>B</v>
      </c>
      <c r="D89" s="26" t="str">
        <f>Choristes!G74</f>
        <v>HR</v>
      </c>
      <c r="E89" s="26">
        <f t="shared" si="78"/>
        <v>15</v>
      </c>
      <c r="F89" s="26">
        <f t="shared" si="79"/>
        <v>48</v>
      </c>
      <c r="G89" s="15" t="str">
        <f t="shared" ref="G89:G109" si="91">IF(F89&lt;&gt;0,HLOOKUP($C$6,$P$1:$DV$136,(A89+16),FALSE),)</f>
        <v>D</v>
      </c>
      <c r="H89" s="15">
        <f t="shared" si="88"/>
        <v>39</v>
      </c>
      <c r="I89" s="15">
        <f t="shared" si="89"/>
        <v>5</v>
      </c>
      <c r="J89" s="15">
        <f t="shared" si="90"/>
        <v>0</v>
      </c>
      <c r="K89" s="23">
        <f t="shared" si="80"/>
        <v>0.8125</v>
      </c>
      <c r="L89" s="23">
        <f t="shared" si="81"/>
        <v>0.55555555555555558</v>
      </c>
      <c r="M89" s="23">
        <f t="shared" si="82"/>
        <v>0</v>
      </c>
      <c r="N89" s="23"/>
      <c r="O89" s="60"/>
      <c r="P89" s="59" t="s">
        <v>223</v>
      </c>
      <c r="Q89" s="59" t="s">
        <v>10</v>
      </c>
      <c r="R89" s="59" t="s">
        <v>10</v>
      </c>
      <c r="S89" s="59"/>
      <c r="T89" s="59" t="s">
        <v>10</v>
      </c>
      <c r="U89" s="59"/>
      <c r="V89" s="147" t="s">
        <v>10</v>
      </c>
      <c r="W89" s="59" t="s">
        <v>223</v>
      </c>
      <c r="X89" s="59" t="s">
        <v>223</v>
      </c>
      <c r="Y89" s="59" t="s">
        <v>10</v>
      </c>
      <c r="Z89" s="59"/>
      <c r="AA89" s="59" t="s">
        <v>10</v>
      </c>
      <c r="AB89" s="147"/>
      <c r="AC89" s="59" t="s">
        <v>10</v>
      </c>
      <c r="AD89" s="59"/>
      <c r="AE89" s="59"/>
      <c r="AF89" s="147" t="s">
        <v>10</v>
      </c>
      <c r="AG89" s="59" t="s">
        <v>10</v>
      </c>
      <c r="AH89" s="59" t="s">
        <v>223</v>
      </c>
      <c r="AI89" s="147" t="s">
        <v>10</v>
      </c>
      <c r="AJ89" s="59"/>
      <c r="AK89" s="59" t="s">
        <v>10</v>
      </c>
      <c r="AL89" s="59" t="s">
        <v>10</v>
      </c>
      <c r="AM89" s="59" t="s">
        <v>10</v>
      </c>
      <c r="AN89" s="147" t="s">
        <v>10</v>
      </c>
      <c r="AO89" s="59" t="s">
        <v>10</v>
      </c>
      <c r="AP89" s="59"/>
      <c r="AQ89" s="59" t="s">
        <v>10</v>
      </c>
      <c r="AR89" s="59" t="s">
        <v>10</v>
      </c>
      <c r="AS89" s="59" t="s">
        <v>10</v>
      </c>
      <c r="AT89" s="59" t="s">
        <v>10</v>
      </c>
      <c r="AU89" s="59" t="s">
        <v>10</v>
      </c>
      <c r="AV89" s="147"/>
      <c r="AW89" s="147"/>
      <c r="AX89" s="147" t="s">
        <v>10</v>
      </c>
      <c r="AY89" s="59"/>
      <c r="AZ89" s="59" t="s">
        <v>10</v>
      </c>
      <c r="BA89" s="59"/>
      <c r="BB89" s="59" t="s">
        <v>10</v>
      </c>
      <c r="BC89" s="59"/>
      <c r="BD89" s="59" t="s">
        <v>223</v>
      </c>
      <c r="BE89" s="59"/>
      <c r="BF89" s="147" t="s">
        <v>10</v>
      </c>
      <c r="BG89" s="59" t="s">
        <v>10</v>
      </c>
      <c r="BH89" s="59" t="s">
        <v>10</v>
      </c>
      <c r="BI89" s="59" t="s">
        <v>10</v>
      </c>
      <c r="BJ89" s="59"/>
      <c r="BK89" s="147" t="s">
        <v>10</v>
      </c>
      <c r="BL89" s="59"/>
      <c r="BM89" s="59" t="s">
        <v>10</v>
      </c>
      <c r="BN89" s="147" t="s">
        <v>10</v>
      </c>
      <c r="BO89" s="59"/>
      <c r="BP89" s="59"/>
      <c r="BQ89" s="59"/>
      <c r="BR89" s="59" t="s">
        <v>10</v>
      </c>
      <c r="BS89" s="59" t="s">
        <v>10</v>
      </c>
      <c r="BT89" s="59" t="s">
        <v>10</v>
      </c>
      <c r="BU89" s="59" t="s">
        <v>10</v>
      </c>
      <c r="BV89" s="59"/>
      <c r="BW89" s="565" t="s">
        <v>321</v>
      </c>
      <c r="BX89" s="59"/>
      <c r="BY89" s="59" t="s">
        <v>10</v>
      </c>
      <c r="BZ89" s="59" t="s">
        <v>10</v>
      </c>
      <c r="CA89" s="59" t="s">
        <v>10</v>
      </c>
      <c r="CB89" s="59" t="s">
        <v>10</v>
      </c>
      <c r="CC89" s="59"/>
      <c r="CD89" s="59" t="s">
        <v>10</v>
      </c>
      <c r="CE89" s="59"/>
      <c r="CF89" s="59"/>
      <c r="CG89" s="59"/>
      <c r="CH89" s="59" t="s">
        <v>321</v>
      </c>
      <c r="CI89" s="59" t="s">
        <v>321</v>
      </c>
      <c r="CJ89" s="59" t="s">
        <v>321</v>
      </c>
      <c r="CK89" s="59" t="s">
        <v>321</v>
      </c>
      <c r="CL89" s="59" t="s">
        <v>321</v>
      </c>
      <c r="CM89" s="59" t="s">
        <v>321</v>
      </c>
      <c r="CN89" s="565"/>
      <c r="CO89" s="59" t="s">
        <v>321</v>
      </c>
      <c r="CP89" s="147" t="s">
        <v>321</v>
      </c>
      <c r="CQ89" s="147" t="s">
        <v>321</v>
      </c>
      <c r="CR89" s="59"/>
      <c r="CS89" s="59"/>
      <c r="CT89" s="59"/>
      <c r="CU89" s="59"/>
      <c r="CV89" s="59"/>
      <c r="CW89" s="59"/>
      <c r="CX89" s="59"/>
      <c r="CY89" s="147"/>
      <c r="CZ89" s="147"/>
      <c r="DA89" s="59"/>
      <c r="DB89" s="59"/>
      <c r="DC89" s="59"/>
      <c r="DD89" s="59"/>
      <c r="DE89" s="147"/>
      <c r="DF89" s="147"/>
      <c r="DG89" s="147"/>
      <c r="DH89" s="147"/>
      <c r="DI89" s="147"/>
      <c r="DJ89" s="59"/>
      <c r="DK89" s="59"/>
      <c r="DL89" s="59"/>
      <c r="DM89" s="59"/>
      <c r="DN89" s="147"/>
      <c r="DO89" s="59"/>
      <c r="DP89" s="59"/>
      <c r="DQ89" s="59"/>
      <c r="DR89" s="59"/>
      <c r="DS89" s="59"/>
      <c r="DT89" s="59"/>
      <c r="DU89" s="59"/>
      <c r="DV89" s="149"/>
      <c r="DX89" s="158" t="str">
        <f t="shared" si="83"/>
        <v>REDOIS Antoine</v>
      </c>
      <c r="DY89" s="26" t="str">
        <f t="shared" si="84"/>
        <v>B</v>
      </c>
      <c r="DZ89" s="23">
        <f t="shared" si="85"/>
        <v>0.8125</v>
      </c>
      <c r="EA89" s="23">
        <f t="shared" si="86"/>
        <v>0.55555555555555558</v>
      </c>
      <c r="EB89" s="23">
        <f t="shared" si="87"/>
        <v>0</v>
      </c>
    </row>
    <row r="90" spans="1:132" ht="14.4" customHeight="1">
      <c r="A90" s="11">
        <v>74</v>
      </c>
      <c r="B90" s="158" t="str">
        <f>Choristes!B75</f>
        <v>REDOIS Sylviane</v>
      </c>
      <c r="C90" s="26" t="str">
        <f>Choristes!C75</f>
        <v>S</v>
      </c>
      <c r="D90" s="26" t="str">
        <f>Choristes!G75</f>
        <v>FR</v>
      </c>
      <c r="E90" s="26">
        <f t="shared" si="78"/>
        <v>11</v>
      </c>
      <c r="F90" s="26">
        <f t="shared" si="79"/>
        <v>45</v>
      </c>
      <c r="G90" s="15" t="str">
        <f t="shared" si="91"/>
        <v>D</v>
      </c>
      <c r="H90" s="15">
        <f t="shared" si="88"/>
        <v>40</v>
      </c>
      <c r="I90" s="15">
        <f t="shared" si="89"/>
        <v>2</v>
      </c>
      <c r="J90" s="15">
        <f t="shared" si="90"/>
        <v>0</v>
      </c>
      <c r="K90" s="23">
        <f t="shared" si="80"/>
        <v>0.88888888888888884</v>
      </c>
      <c r="L90" s="23">
        <f t="shared" si="81"/>
        <v>0.4</v>
      </c>
      <c r="M90" s="23">
        <f t="shared" si="82"/>
        <v>0</v>
      </c>
      <c r="N90" s="23"/>
      <c r="O90" s="60"/>
      <c r="P90" s="59" t="s">
        <v>88</v>
      </c>
      <c r="Q90" s="59" t="s">
        <v>88</v>
      </c>
      <c r="R90" s="59" t="s">
        <v>88</v>
      </c>
      <c r="S90" s="59"/>
      <c r="T90" s="59" t="s">
        <v>88</v>
      </c>
      <c r="U90" s="59"/>
      <c r="V90" s="147" t="s">
        <v>88</v>
      </c>
      <c r="W90" s="59" t="s">
        <v>223</v>
      </c>
      <c r="X90" s="59" t="s">
        <v>223</v>
      </c>
      <c r="Y90" s="59" t="s">
        <v>88</v>
      </c>
      <c r="Z90" s="59"/>
      <c r="AA90" s="59" t="s">
        <v>88</v>
      </c>
      <c r="AB90" s="147"/>
      <c r="AC90" s="147" t="s">
        <v>88</v>
      </c>
      <c r="AD90" s="59"/>
      <c r="AE90" s="59"/>
      <c r="AF90" s="147" t="s">
        <v>88</v>
      </c>
      <c r="AG90" s="59" t="s">
        <v>88</v>
      </c>
      <c r="AH90" s="59"/>
      <c r="AI90" s="147" t="s">
        <v>88</v>
      </c>
      <c r="AJ90" s="59"/>
      <c r="AK90" s="59"/>
      <c r="AL90" s="59" t="s">
        <v>88</v>
      </c>
      <c r="AM90" s="59" t="s">
        <v>88</v>
      </c>
      <c r="AN90" s="147" t="s">
        <v>88</v>
      </c>
      <c r="AO90" s="59" t="s">
        <v>88</v>
      </c>
      <c r="AP90" s="59"/>
      <c r="AQ90" s="59" t="s">
        <v>88</v>
      </c>
      <c r="AR90" s="59" t="s">
        <v>88</v>
      </c>
      <c r="AS90" s="59" t="s">
        <v>88</v>
      </c>
      <c r="AT90" s="59" t="s">
        <v>88</v>
      </c>
      <c r="AU90" s="59" t="s">
        <v>88</v>
      </c>
      <c r="AV90" s="147"/>
      <c r="AW90" s="147"/>
      <c r="AX90" s="147" t="s">
        <v>88</v>
      </c>
      <c r="AY90" s="59"/>
      <c r="AZ90" s="59" t="s">
        <v>88</v>
      </c>
      <c r="BA90" s="59"/>
      <c r="BB90" s="59" t="s">
        <v>88</v>
      </c>
      <c r="BC90" s="59"/>
      <c r="BD90" s="59" t="s">
        <v>88</v>
      </c>
      <c r="BE90" s="59"/>
      <c r="BF90" s="147" t="s">
        <v>88</v>
      </c>
      <c r="BG90" s="59" t="s">
        <v>88</v>
      </c>
      <c r="BH90" s="59" t="s">
        <v>88</v>
      </c>
      <c r="BI90" s="59" t="s">
        <v>88</v>
      </c>
      <c r="BJ90" s="59"/>
      <c r="BK90" s="147" t="s">
        <v>88</v>
      </c>
      <c r="BL90" s="59"/>
      <c r="BM90" s="59" t="s">
        <v>88</v>
      </c>
      <c r="BN90" s="147" t="s">
        <v>88</v>
      </c>
      <c r="BO90" s="59"/>
      <c r="BP90" s="59"/>
      <c r="BQ90" s="59"/>
      <c r="BR90" s="59" t="s">
        <v>88</v>
      </c>
      <c r="BS90" s="59" t="s">
        <v>88</v>
      </c>
      <c r="BT90" s="59" t="s">
        <v>88</v>
      </c>
      <c r="BU90" s="59" t="s">
        <v>88</v>
      </c>
      <c r="BV90" s="59"/>
      <c r="BW90" s="565"/>
      <c r="BX90" s="59"/>
      <c r="BY90" s="59" t="s">
        <v>88</v>
      </c>
      <c r="BZ90" s="59" t="s">
        <v>88</v>
      </c>
      <c r="CA90" s="59" t="s">
        <v>88</v>
      </c>
      <c r="CB90" s="59" t="s">
        <v>88</v>
      </c>
      <c r="CC90" s="59"/>
      <c r="CD90" s="59" t="s">
        <v>88</v>
      </c>
      <c r="CE90" s="59"/>
      <c r="CF90" s="59"/>
      <c r="CG90" s="59"/>
      <c r="CH90" s="59"/>
      <c r="CI90" s="59" t="s">
        <v>321</v>
      </c>
      <c r="CJ90" s="59" t="s">
        <v>321</v>
      </c>
      <c r="CK90" s="59" t="s">
        <v>321</v>
      </c>
      <c r="CL90" s="59"/>
      <c r="CM90" s="59"/>
      <c r="CN90" s="565"/>
      <c r="CO90" s="59" t="s">
        <v>321</v>
      </c>
      <c r="CP90" s="147" t="s">
        <v>321</v>
      </c>
      <c r="CQ90" s="147" t="s">
        <v>321</v>
      </c>
      <c r="CR90" s="59"/>
      <c r="CS90" s="59"/>
      <c r="CT90" s="59"/>
      <c r="CU90" s="59"/>
      <c r="CV90" s="59"/>
      <c r="CW90" s="59"/>
      <c r="CX90" s="59"/>
      <c r="CY90" s="147"/>
      <c r="CZ90" s="147"/>
      <c r="DA90" s="59"/>
      <c r="DB90" s="59"/>
      <c r="DC90" s="59"/>
      <c r="DD90" s="59"/>
      <c r="DE90" s="147"/>
      <c r="DF90" s="147"/>
      <c r="DG90" s="147"/>
      <c r="DH90" s="147"/>
      <c r="DI90" s="147"/>
      <c r="DJ90" s="59"/>
      <c r="DK90" s="59"/>
      <c r="DL90" s="59"/>
      <c r="DM90" s="59"/>
      <c r="DN90" s="147"/>
      <c r="DO90" s="59"/>
      <c r="DP90" s="59"/>
      <c r="DQ90" s="59"/>
      <c r="DR90" s="59"/>
      <c r="DS90" s="59"/>
      <c r="DT90" s="59"/>
      <c r="DU90" s="59"/>
      <c r="DV90" s="149"/>
      <c r="DX90" s="158" t="str">
        <f t="shared" si="83"/>
        <v>REDOIS Sylviane</v>
      </c>
      <c r="DY90" s="26" t="str">
        <f t="shared" si="84"/>
        <v>S</v>
      </c>
      <c r="DZ90" s="23">
        <f t="shared" si="85"/>
        <v>0.88888888888888884</v>
      </c>
      <c r="EA90" s="23">
        <f t="shared" si="86"/>
        <v>0.4</v>
      </c>
      <c r="EB90" s="23">
        <f t="shared" si="87"/>
        <v>0</v>
      </c>
    </row>
    <row r="91" spans="1:132" ht="14.4" customHeight="1">
      <c r="A91" s="11">
        <v>75</v>
      </c>
      <c r="B91" s="158" t="str">
        <f>Choristes!B76</f>
        <v>REVAULT Chantal</v>
      </c>
      <c r="C91" s="26" t="str">
        <f>Choristes!C76</f>
        <v>S</v>
      </c>
      <c r="D91" s="26" t="str">
        <f>Choristes!G76</f>
        <v>FS</v>
      </c>
      <c r="E91" s="26">
        <f t="shared" si="78"/>
        <v>9</v>
      </c>
      <c r="F91" s="26">
        <f t="shared" si="79"/>
        <v>45</v>
      </c>
      <c r="G91" s="15">
        <f t="shared" si="91"/>
        <v>0</v>
      </c>
      <c r="H91" s="15">
        <f t="shared" si="88"/>
        <v>41</v>
      </c>
      <c r="I91" s="15">
        <f t="shared" si="89"/>
        <v>1</v>
      </c>
      <c r="J91" s="15">
        <f t="shared" si="90"/>
        <v>0</v>
      </c>
      <c r="K91" s="23">
        <f t="shared" si="80"/>
        <v>0.91111111111111109</v>
      </c>
      <c r="L91" s="23">
        <f t="shared" si="81"/>
        <v>0.25</v>
      </c>
      <c r="M91" s="23">
        <f t="shared" si="82"/>
        <v>0</v>
      </c>
      <c r="N91" s="23"/>
      <c r="O91" s="60"/>
      <c r="P91" s="148" t="s">
        <v>88</v>
      </c>
      <c r="Q91" s="148" t="s">
        <v>88</v>
      </c>
      <c r="R91" s="148"/>
      <c r="S91" s="148" t="s">
        <v>88</v>
      </c>
      <c r="T91" s="148"/>
      <c r="U91" s="148" t="s">
        <v>88</v>
      </c>
      <c r="V91" s="148" t="s">
        <v>88</v>
      </c>
      <c r="W91" s="148" t="s">
        <v>88</v>
      </c>
      <c r="X91" s="148" t="s">
        <v>88</v>
      </c>
      <c r="Y91" s="148"/>
      <c r="Z91" s="148" t="s">
        <v>88</v>
      </c>
      <c r="AA91" s="148"/>
      <c r="AB91" s="148" t="s">
        <v>88</v>
      </c>
      <c r="AC91" s="148"/>
      <c r="AD91" s="148" t="s">
        <v>88</v>
      </c>
      <c r="AE91" s="148"/>
      <c r="AF91" s="148" t="s">
        <v>88</v>
      </c>
      <c r="AG91" s="148" t="s">
        <v>88</v>
      </c>
      <c r="AH91" s="148"/>
      <c r="AI91" s="148"/>
      <c r="AJ91" s="148" t="s">
        <v>88</v>
      </c>
      <c r="AK91" s="148"/>
      <c r="AL91" s="148" t="s">
        <v>88</v>
      </c>
      <c r="AM91" s="148" t="s">
        <v>88</v>
      </c>
      <c r="AN91" s="148" t="s">
        <v>88</v>
      </c>
      <c r="AO91" s="148"/>
      <c r="AP91" s="148" t="s">
        <v>88</v>
      </c>
      <c r="AQ91" s="148" t="s">
        <v>223</v>
      </c>
      <c r="AR91" s="148" t="s">
        <v>88</v>
      </c>
      <c r="AS91" s="148" t="s">
        <v>88</v>
      </c>
      <c r="AT91" s="148" t="s">
        <v>88</v>
      </c>
      <c r="AU91" s="148"/>
      <c r="AV91" s="148" t="s">
        <v>88</v>
      </c>
      <c r="AW91" s="148"/>
      <c r="AX91" s="148" t="s">
        <v>88</v>
      </c>
      <c r="AY91" s="148"/>
      <c r="AZ91" s="148" t="s">
        <v>88</v>
      </c>
      <c r="BA91" s="148"/>
      <c r="BB91" s="148"/>
      <c r="BC91" s="148" t="s">
        <v>88</v>
      </c>
      <c r="BD91" s="148"/>
      <c r="BE91" s="148" t="s">
        <v>88</v>
      </c>
      <c r="BF91" s="148" t="s">
        <v>88</v>
      </c>
      <c r="BG91" s="148" t="s">
        <v>88</v>
      </c>
      <c r="BH91" s="148" t="s">
        <v>88</v>
      </c>
      <c r="BI91" s="148" t="s">
        <v>88</v>
      </c>
      <c r="BJ91" s="148"/>
      <c r="BK91" s="148"/>
      <c r="BL91" s="148" t="s">
        <v>88</v>
      </c>
      <c r="BM91" s="148" t="s">
        <v>88</v>
      </c>
      <c r="BN91" s="148"/>
      <c r="BO91" s="148" t="s">
        <v>88</v>
      </c>
      <c r="BP91" s="148"/>
      <c r="BQ91" s="148"/>
      <c r="BR91" s="239" t="s">
        <v>88</v>
      </c>
      <c r="BS91" s="239" t="s">
        <v>88</v>
      </c>
      <c r="BT91" s="239" t="s">
        <v>88</v>
      </c>
      <c r="BU91" s="239"/>
      <c r="BV91" s="239" t="s">
        <v>88</v>
      </c>
      <c r="BW91" s="565"/>
      <c r="BX91" s="239"/>
      <c r="BY91" s="239" t="s">
        <v>88</v>
      </c>
      <c r="BZ91" s="239" t="s">
        <v>88</v>
      </c>
      <c r="CA91" s="239" t="s">
        <v>88</v>
      </c>
      <c r="CB91" s="239"/>
      <c r="CC91" s="239" t="s">
        <v>88</v>
      </c>
      <c r="CD91" s="239" t="s">
        <v>88</v>
      </c>
      <c r="CE91" s="239"/>
      <c r="CF91" s="239"/>
      <c r="CG91" s="239"/>
      <c r="CH91" s="239"/>
      <c r="CI91" s="239"/>
      <c r="CJ91" s="239"/>
      <c r="CK91" s="239"/>
      <c r="CL91" s="239"/>
      <c r="CM91" s="239"/>
      <c r="CN91" s="565"/>
      <c r="CO91" s="239"/>
      <c r="CP91" s="239"/>
      <c r="CQ91" s="239"/>
      <c r="CR91" s="239"/>
      <c r="CS91" s="239"/>
      <c r="CT91" s="239"/>
      <c r="CU91" s="239"/>
      <c r="CV91" s="239"/>
      <c r="CW91" s="239"/>
      <c r="CX91" s="239"/>
      <c r="CY91" s="239"/>
      <c r="CZ91" s="239"/>
      <c r="DA91" s="239"/>
      <c r="DB91" s="239"/>
      <c r="DC91" s="148"/>
      <c r="DD91" s="239"/>
      <c r="DE91" s="239"/>
      <c r="DF91" s="239"/>
      <c r="DG91" s="239"/>
      <c r="DH91" s="239"/>
      <c r="DI91" s="239"/>
      <c r="DJ91" s="239"/>
      <c r="DK91" s="239"/>
      <c r="DL91" s="148"/>
      <c r="DM91" s="239"/>
      <c r="DN91" s="239"/>
      <c r="DO91" s="239"/>
      <c r="DP91" s="239"/>
      <c r="DQ91" s="239"/>
      <c r="DR91" s="148"/>
      <c r="DS91" s="239"/>
      <c r="DT91" s="239"/>
      <c r="DU91" s="239"/>
      <c r="DV91" s="149"/>
      <c r="DX91" s="158" t="str">
        <f t="shared" si="83"/>
        <v>REVAULT Chantal</v>
      </c>
      <c r="DY91" s="26" t="str">
        <f t="shared" si="84"/>
        <v>S</v>
      </c>
      <c r="DZ91" s="23">
        <f t="shared" si="85"/>
        <v>0.91111111111111109</v>
      </c>
      <c r="EA91" s="23">
        <f t="shared" si="86"/>
        <v>0.25</v>
      </c>
      <c r="EB91" s="23">
        <f t="shared" si="87"/>
        <v>0</v>
      </c>
    </row>
    <row r="92" spans="1:132" ht="14.4" customHeight="1">
      <c r="A92" s="11">
        <v>76</v>
      </c>
      <c r="B92" s="158" t="str">
        <f>Choristes!B77</f>
        <v>RIGOLLET Elisabeth</v>
      </c>
      <c r="C92" s="26" t="str">
        <f>Choristes!C77</f>
        <v>A</v>
      </c>
      <c r="D92" s="26" t="str">
        <f>Choristes!G77</f>
        <v>FS</v>
      </c>
      <c r="E92" s="26">
        <f t="shared" si="78"/>
        <v>9</v>
      </c>
      <c r="F92" s="26">
        <f t="shared" si="79"/>
        <v>45</v>
      </c>
      <c r="G92" s="15">
        <f t="shared" si="91"/>
        <v>0</v>
      </c>
      <c r="H92" s="15">
        <f t="shared" si="88"/>
        <v>38</v>
      </c>
      <c r="I92" s="15">
        <f t="shared" si="89"/>
        <v>4</v>
      </c>
      <c r="J92" s="15">
        <f t="shared" si="90"/>
        <v>0</v>
      </c>
      <c r="K92" s="23">
        <f t="shared" si="80"/>
        <v>0.84444444444444444</v>
      </c>
      <c r="L92" s="23">
        <f t="shared" si="81"/>
        <v>0.5714285714285714</v>
      </c>
      <c r="M92" s="23">
        <f t="shared" si="82"/>
        <v>0</v>
      </c>
      <c r="N92" s="23"/>
      <c r="O92" s="60"/>
      <c r="P92" s="59" t="s">
        <v>5</v>
      </c>
      <c r="Q92" s="59" t="s">
        <v>5</v>
      </c>
      <c r="R92" s="59"/>
      <c r="S92" s="59" t="s">
        <v>5</v>
      </c>
      <c r="T92" s="59"/>
      <c r="U92" s="59" t="s">
        <v>223</v>
      </c>
      <c r="V92" s="147" t="s">
        <v>5</v>
      </c>
      <c r="W92" s="59" t="s">
        <v>5</v>
      </c>
      <c r="X92" s="59" t="s">
        <v>5</v>
      </c>
      <c r="Y92" s="59"/>
      <c r="Z92" s="59" t="s">
        <v>5</v>
      </c>
      <c r="AA92" s="59"/>
      <c r="AB92" s="147" t="s">
        <v>5</v>
      </c>
      <c r="AC92" s="59"/>
      <c r="AD92" s="59" t="s">
        <v>5</v>
      </c>
      <c r="AE92" s="59"/>
      <c r="AF92" s="147" t="s">
        <v>5</v>
      </c>
      <c r="AG92" s="59" t="s">
        <v>5</v>
      </c>
      <c r="AH92" s="59"/>
      <c r="AI92" s="147"/>
      <c r="AJ92" s="59" t="s">
        <v>5</v>
      </c>
      <c r="AK92" s="59"/>
      <c r="AL92" s="59" t="s">
        <v>5</v>
      </c>
      <c r="AM92" s="59" t="s">
        <v>5</v>
      </c>
      <c r="AN92" s="147" t="s">
        <v>5</v>
      </c>
      <c r="AO92" s="59"/>
      <c r="AP92" s="59" t="s">
        <v>5</v>
      </c>
      <c r="AQ92" s="59" t="s">
        <v>5</v>
      </c>
      <c r="AR92" s="59" t="s">
        <v>5</v>
      </c>
      <c r="AS92" s="59" t="s">
        <v>5</v>
      </c>
      <c r="AT92" s="59" t="s">
        <v>5</v>
      </c>
      <c r="AU92" s="450"/>
      <c r="AV92" s="522" t="s">
        <v>5</v>
      </c>
      <c r="AW92" s="147"/>
      <c r="AX92" s="147" t="s">
        <v>5</v>
      </c>
      <c r="AY92" s="59"/>
      <c r="AZ92" s="59" t="s">
        <v>5</v>
      </c>
      <c r="BA92" s="59"/>
      <c r="BB92" s="59"/>
      <c r="BC92" s="59" t="s">
        <v>223</v>
      </c>
      <c r="BD92" s="59"/>
      <c r="BE92" s="59" t="s">
        <v>5</v>
      </c>
      <c r="BF92" s="147" t="s">
        <v>5</v>
      </c>
      <c r="BG92" s="59" t="s">
        <v>5</v>
      </c>
      <c r="BH92" s="59" t="s">
        <v>5</v>
      </c>
      <c r="BI92" s="59" t="s">
        <v>5</v>
      </c>
      <c r="BJ92" s="59"/>
      <c r="BK92" s="147"/>
      <c r="BL92" s="59" t="s">
        <v>5</v>
      </c>
      <c r="BM92" s="59" t="s">
        <v>5</v>
      </c>
      <c r="BN92" s="147"/>
      <c r="BO92" s="59" t="s">
        <v>223</v>
      </c>
      <c r="BP92" s="59"/>
      <c r="BQ92" s="59"/>
      <c r="BR92" s="59" t="s">
        <v>5</v>
      </c>
      <c r="BS92" s="59" t="s">
        <v>5</v>
      </c>
      <c r="BT92" s="59" t="s">
        <v>5</v>
      </c>
      <c r="BU92" s="59"/>
      <c r="BV92" s="59" t="s">
        <v>5</v>
      </c>
      <c r="BW92" s="565" t="s">
        <v>321</v>
      </c>
      <c r="BX92" s="59"/>
      <c r="BY92" s="59" t="s">
        <v>5</v>
      </c>
      <c r="BZ92" s="59" t="s">
        <v>5</v>
      </c>
      <c r="CA92" s="59" t="s">
        <v>5</v>
      </c>
      <c r="CB92" s="59"/>
      <c r="CC92" s="59" t="s">
        <v>223</v>
      </c>
      <c r="CD92" s="59" t="s">
        <v>5</v>
      </c>
      <c r="CE92" s="59"/>
      <c r="CF92" s="59"/>
      <c r="CG92" s="59"/>
      <c r="CH92" s="59"/>
      <c r="CI92" s="59"/>
      <c r="CJ92" s="59"/>
      <c r="CK92" s="59"/>
      <c r="CL92" s="59"/>
      <c r="CM92" s="59"/>
      <c r="CN92" s="565"/>
      <c r="CO92" s="59"/>
      <c r="CP92" s="147"/>
      <c r="CQ92" s="147"/>
      <c r="CR92" s="59"/>
      <c r="CS92" s="59"/>
      <c r="CT92" s="59"/>
      <c r="CU92" s="59"/>
      <c r="CV92" s="59"/>
      <c r="CW92" s="59"/>
      <c r="CX92" s="59"/>
      <c r="CY92" s="147"/>
      <c r="CZ92" s="147"/>
      <c r="DA92" s="59"/>
      <c r="DB92" s="59"/>
      <c r="DC92" s="59"/>
      <c r="DD92" s="59"/>
      <c r="DE92" s="147"/>
      <c r="DF92" s="147"/>
      <c r="DG92" s="147"/>
      <c r="DH92" s="147"/>
      <c r="DI92" s="147"/>
      <c r="DJ92" s="59"/>
      <c r="DK92" s="59"/>
      <c r="DL92" s="59"/>
      <c r="DM92" s="59"/>
      <c r="DN92" s="147"/>
      <c r="DO92" s="59"/>
      <c r="DP92" s="59"/>
      <c r="DQ92" s="59"/>
      <c r="DR92" s="59"/>
      <c r="DS92" s="59"/>
      <c r="DT92" s="59"/>
      <c r="DU92" s="59"/>
      <c r="DV92" s="149"/>
      <c r="DX92" s="158" t="str">
        <f t="shared" si="83"/>
        <v>RIGOLLET Elisabeth</v>
      </c>
      <c r="DY92" s="26" t="str">
        <f t="shared" si="84"/>
        <v>A</v>
      </c>
      <c r="DZ92" s="23">
        <f t="shared" si="85"/>
        <v>0.84444444444444444</v>
      </c>
      <c r="EA92" s="23">
        <f t="shared" si="86"/>
        <v>0.5714285714285714</v>
      </c>
      <c r="EB92" s="23">
        <f t="shared" si="87"/>
        <v>0</v>
      </c>
    </row>
    <row r="93" spans="1:132" ht="14.4" customHeight="1">
      <c r="A93" s="11">
        <v>77</v>
      </c>
      <c r="B93" s="158" t="str">
        <f>Choristes!B78</f>
        <v>ROCCHI Estelle</v>
      </c>
      <c r="C93" s="26" t="str">
        <f>Choristes!C78</f>
        <v>A</v>
      </c>
      <c r="D93" s="26" t="str">
        <f>Choristes!G78</f>
        <v>FR</v>
      </c>
      <c r="E93" s="26">
        <f t="shared" si="78"/>
        <v>11</v>
      </c>
      <c r="F93" s="26">
        <f t="shared" si="79"/>
        <v>45</v>
      </c>
      <c r="G93" s="15">
        <f t="shared" si="91"/>
        <v>0</v>
      </c>
      <c r="H93" s="15">
        <f t="shared" si="88"/>
        <v>32</v>
      </c>
      <c r="I93" s="15">
        <f t="shared" si="89"/>
        <v>9</v>
      </c>
      <c r="J93" s="15">
        <f t="shared" si="90"/>
        <v>1</v>
      </c>
      <c r="K93" s="23">
        <f t="shared" si="80"/>
        <v>0.71111111111111114</v>
      </c>
      <c r="L93" s="23">
        <f t="shared" si="81"/>
        <v>0.69230769230769229</v>
      </c>
      <c r="M93" s="23">
        <f t="shared" si="82"/>
        <v>7.6923076923076927E-2</v>
      </c>
      <c r="N93" s="23"/>
      <c r="O93" s="60"/>
      <c r="P93" s="59" t="s">
        <v>5</v>
      </c>
      <c r="Q93" s="59" t="s">
        <v>5</v>
      </c>
      <c r="R93" s="59" t="s">
        <v>223</v>
      </c>
      <c r="S93" s="59"/>
      <c r="T93" s="59" t="s">
        <v>5</v>
      </c>
      <c r="U93" s="59"/>
      <c r="V93" s="147" t="s">
        <v>5</v>
      </c>
      <c r="W93" s="59" t="s">
        <v>5</v>
      </c>
      <c r="X93" s="59" t="s">
        <v>5</v>
      </c>
      <c r="Y93" s="59" t="s">
        <v>5</v>
      </c>
      <c r="Z93" s="59"/>
      <c r="AA93" s="59" t="s">
        <v>5</v>
      </c>
      <c r="AB93" s="147"/>
      <c r="AC93" s="59" t="s">
        <v>223</v>
      </c>
      <c r="AD93" s="59"/>
      <c r="AE93" s="59"/>
      <c r="AF93" s="147" t="s">
        <v>223</v>
      </c>
      <c r="AG93" s="59" t="s">
        <v>223</v>
      </c>
      <c r="AH93" s="59"/>
      <c r="AI93" s="147" t="s">
        <v>5</v>
      </c>
      <c r="AJ93" s="59"/>
      <c r="AK93" s="59"/>
      <c r="AL93" s="59" t="s">
        <v>5</v>
      </c>
      <c r="AM93" s="59" t="s">
        <v>223</v>
      </c>
      <c r="AN93" s="147" t="s">
        <v>223</v>
      </c>
      <c r="AO93" s="59" t="s">
        <v>5</v>
      </c>
      <c r="AP93" s="59"/>
      <c r="AQ93" s="59" t="s">
        <v>5</v>
      </c>
      <c r="AR93" s="59" t="s">
        <v>5</v>
      </c>
      <c r="AS93" s="59" t="s">
        <v>5</v>
      </c>
      <c r="AT93" s="59" t="s">
        <v>5</v>
      </c>
      <c r="AU93" s="59" t="s">
        <v>5</v>
      </c>
      <c r="AV93" s="147"/>
      <c r="AW93" s="147"/>
      <c r="AX93" s="147" t="s">
        <v>5</v>
      </c>
      <c r="AY93" s="59"/>
      <c r="AZ93" s="59" t="s">
        <v>223</v>
      </c>
      <c r="BA93" s="59"/>
      <c r="BB93" s="59" t="s">
        <v>5</v>
      </c>
      <c r="BC93" s="59"/>
      <c r="BD93" s="59" t="s">
        <v>5</v>
      </c>
      <c r="BE93" s="59"/>
      <c r="BF93" s="147" t="s">
        <v>5</v>
      </c>
      <c r="BG93" s="59" t="s">
        <v>314</v>
      </c>
      <c r="BH93" s="59" t="s">
        <v>223</v>
      </c>
      <c r="BI93" s="59" t="s">
        <v>223</v>
      </c>
      <c r="BJ93" s="59"/>
      <c r="BK93" s="147" t="s">
        <v>5</v>
      </c>
      <c r="BL93" s="59"/>
      <c r="BM93" s="59" t="s">
        <v>5</v>
      </c>
      <c r="BN93" s="522" t="s">
        <v>5</v>
      </c>
      <c r="BO93" s="450"/>
      <c r="BP93" s="59"/>
      <c r="BQ93" s="59"/>
      <c r="BR93" s="59" t="s">
        <v>5</v>
      </c>
      <c r="BS93" s="59" t="s">
        <v>5</v>
      </c>
      <c r="BT93" s="59" t="s">
        <v>5</v>
      </c>
      <c r="BU93" s="59" t="s">
        <v>5</v>
      </c>
      <c r="BV93" s="59"/>
      <c r="BW93" s="565"/>
      <c r="BX93" s="59"/>
      <c r="BY93" s="59" t="s">
        <v>5</v>
      </c>
      <c r="BZ93" s="59" t="s">
        <v>5</v>
      </c>
      <c r="CA93" s="59" t="s">
        <v>5</v>
      </c>
      <c r="CB93" s="59" t="s">
        <v>5</v>
      </c>
      <c r="CC93" s="59"/>
      <c r="CD93" s="59" t="s">
        <v>5</v>
      </c>
      <c r="CE93" s="59" t="s">
        <v>321</v>
      </c>
      <c r="CF93" s="59"/>
      <c r="CG93" s="59"/>
      <c r="CH93" s="59"/>
      <c r="CI93" s="59"/>
      <c r="CJ93" s="59" t="s">
        <v>321</v>
      </c>
      <c r="CK93" s="59" t="s">
        <v>321</v>
      </c>
      <c r="CL93" s="59"/>
      <c r="CM93" s="59"/>
      <c r="CN93" s="565"/>
      <c r="CO93" s="59" t="s">
        <v>321</v>
      </c>
      <c r="CP93" s="147" t="s">
        <v>321</v>
      </c>
      <c r="CQ93" s="147"/>
      <c r="CR93" s="59"/>
      <c r="CS93" s="59"/>
      <c r="CT93" s="59"/>
      <c r="CU93" s="59"/>
      <c r="CV93" s="59"/>
      <c r="CW93" s="59"/>
      <c r="CX93" s="59"/>
      <c r="CY93" s="147"/>
      <c r="CZ93" s="147"/>
      <c r="DA93" s="59"/>
      <c r="DB93" s="59"/>
      <c r="DC93" s="59"/>
      <c r="DD93" s="59"/>
      <c r="DE93" s="147"/>
      <c r="DF93" s="147"/>
      <c r="DG93" s="147"/>
      <c r="DH93" s="147"/>
      <c r="DI93" s="147"/>
      <c r="DJ93" s="59"/>
      <c r="DK93" s="59"/>
      <c r="DL93" s="59"/>
      <c r="DM93" s="59"/>
      <c r="DN93" s="147"/>
      <c r="DO93" s="59"/>
      <c r="DP93" s="59"/>
      <c r="DQ93" s="59"/>
      <c r="DR93" s="59"/>
      <c r="DS93" s="59"/>
      <c r="DT93" s="59"/>
      <c r="DU93" s="59"/>
      <c r="DV93" s="149"/>
      <c r="DX93" s="158" t="str">
        <f t="shared" si="83"/>
        <v>ROCCHI Estelle</v>
      </c>
      <c r="DY93" s="26" t="str">
        <f t="shared" si="84"/>
        <v>A</v>
      </c>
      <c r="DZ93" s="23">
        <f t="shared" si="85"/>
        <v>0.71111111111111114</v>
      </c>
      <c r="EA93" s="23">
        <f t="shared" si="86"/>
        <v>0.69230769230769229</v>
      </c>
      <c r="EB93" s="23">
        <f t="shared" si="87"/>
        <v>7.6923076923076927E-2</v>
      </c>
    </row>
    <row r="94" spans="1:132" ht="14.4" customHeight="1">
      <c r="A94" s="11">
        <v>78</v>
      </c>
      <c r="B94" s="158" t="str">
        <f>Choristes!B79</f>
        <v>SABATIER Michèle</v>
      </c>
      <c r="C94" s="26" t="str">
        <f>Choristes!C79</f>
        <v>S</v>
      </c>
      <c r="D94" s="26" t="str">
        <f>Choristes!G79</f>
        <v>FR</v>
      </c>
      <c r="E94" s="26">
        <f t="shared" si="78"/>
        <v>11</v>
      </c>
      <c r="F94" s="26">
        <f t="shared" si="79"/>
        <v>45</v>
      </c>
      <c r="G94" s="15">
        <f t="shared" si="91"/>
        <v>0</v>
      </c>
      <c r="H94" s="15">
        <f t="shared" si="88"/>
        <v>30</v>
      </c>
      <c r="I94" s="15">
        <f t="shared" si="89"/>
        <v>7</v>
      </c>
      <c r="J94" s="15">
        <f t="shared" si="90"/>
        <v>5</v>
      </c>
      <c r="K94" s="23">
        <f t="shared" si="80"/>
        <v>0.66666666666666663</v>
      </c>
      <c r="L94" s="23">
        <f t="shared" si="81"/>
        <v>0.46666666666666667</v>
      </c>
      <c r="M94" s="23">
        <f t="shared" si="82"/>
        <v>0.33333333333333331</v>
      </c>
      <c r="N94" s="23"/>
      <c r="O94" s="60"/>
      <c r="P94" s="59" t="s">
        <v>88</v>
      </c>
      <c r="Q94" s="59" t="s">
        <v>88</v>
      </c>
      <c r="R94" s="59" t="s">
        <v>88</v>
      </c>
      <c r="S94" s="59"/>
      <c r="T94" s="59" t="s">
        <v>314</v>
      </c>
      <c r="U94" s="59"/>
      <c r="V94" s="147" t="s">
        <v>88</v>
      </c>
      <c r="W94" s="59" t="s">
        <v>223</v>
      </c>
      <c r="X94" s="59" t="s">
        <v>223</v>
      </c>
      <c r="Y94" s="450" t="s">
        <v>88</v>
      </c>
      <c r="Z94" s="450"/>
      <c r="AA94" s="59" t="s">
        <v>88</v>
      </c>
      <c r="AB94" s="147"/>
      <c r="AC94" s="147" t="s">
        <v>88</v>
      </c>
      <c r="AD94" s="59"/>
      <c r="AE94" s="59"/>
      <c r="AF94" s="147" t="s">
        <v>314</v>
      </c>
      <c r="AG94" s="59" t="s">
        <v>88</v>
      </c>
      <c r="AH94" s="59"/>
      <c r="AI94" s="147" t="s">
        <v>88</v>
      </c>
      <c r="AJ94" s="59"/>
      <c r="AK94" s="59"/>
      <c r="AL94" s="59" t="s">
        <v>223</v>
      </c>
      <c r="AM94" s="59" t="s">
        <v>223</v>
      </c>
      <c r="AN94" s="147" t="s">
        <v>223</v>
      </c>
      <c r="AO94" s="59" t="s">
        <v>223</v>
      </c>
      <c r="AP94" s="59"/>
      <c r="AQ94" s="59" t="s">
        <v>223</v>
      </c>
      <c r="AR94" s="59" t="s">
        <v>88</v>
      </c>
      <c r="AS94" s="59" t="s">
        <v>314</v>
      </c>
      <c r="AT94" s="59" t="s">
        <v>88</v>
      </c>
      <c r="AU94" s="59" t="s">
        <v>88</v>
      </c>
      <c r="AV94" s="147"/>
      <c r="AW94" s="147"/>
      <c r="AX94" s="147" t="s">
        <v>88</v>
      </c>
      <c r="AY94" s="59"/>
      <c r="AZ94" s="59" t="s">
        <v>88</v>
      </c>
      <c r="BA94" s="59"/>
      <c r="BB94" s="59" t="s">
        <v>314</v>
      </c>
      <c r="BC94" s="59"/>
      <c r="BD94" s="59" t="s">
        <v>88</v>
      </c>
      <c r="BE94" s="59"/>
      <c r="BF94" s="147" t="s">
        <v>314</v>
      </c>
      <c r="BG94" s="59" t="s">
        <v>88</v>
      </c>
      <c r="BH94" s="59" t="s">
        <v>88</v>
      </c>
      <c r="BI94" s="59" t="s">
        <v>88</v>
      </c>
      <c r="BJ94" s="59"/>
      <c r="BK94" s="147" t="s">
        <v>88</v>
      </c>
      <c r="BL94" s="59"/>
      <c r="BM94" s="59" t="s">
        <v>88</v>
      </c>
      <c r="BN94" s="147" t="s">
        <v>88</v>
      </c>
      <c r="BO94" s="59"/>
      <c r="BP94" s="59"/>
      <c r="BQ94" s="59"/>
      <c r="BR94" s="59" t="s">
        <v>88</v>
      </c>
      <c r="BS94" s="59" t="s">
        <v>88</v>
      </c>
      <c r="BT94" s="59" t="s">
        <v>88</v>
      </c>
      <c r="BU94" s="59" t="s">
        <v>88</v>
      </c>
      <c r="BV94" s="59"/>
      <c r="BW94" s="565"/>
      <c r="BX94" s="59"/>
      <c r="BY94" s="59" t="s">
        <v>88</v>
      </c>
      <c r="BZ94" s="59" t="s">
        <v>88</v>
      </c>
      <c r="CA94" s="59" t="s">
        <v>88</v>
      </c>
      <c r="CB94" s="59" t="s">
        <v>88</v>
      </c>
      <c r="CC94" s="59"/>
      <c r="CD94" s="59" t="s">
        <v>88</v>
      </c>
      <c r="CE94" s="59"/>
      <c r="CF94" s="59"/>
      <c r="CG94" s="59"/>
      <c r="CH94" s="59"/>
      <c r="CI94" s="59"/>
      <c r="CJ94" s="59"/>
      <c r="CK94" s="59" t="s">
        <v>321</v>
      </c>
      <c r="CL94" s="59"/>
      <c r="CM94" s="59"/>
      <c r="CN94" s="565"/>
      <c r="CO94" s="59"/>
      <c r="CP94" s="147"/>
      <c r="CQ94" s="147"/>
      <c r="CR94" s="59"/>
      <c r="CS94" s="59"/>
      <c r="CT94" s="59"/>
      <c r="CU94" s="59"/>
      <c r="CV94" s="59"/>
      <c r="CW94" s="59"/>
      <c r="CX94" s="59"/>
      <c r="CY94" s="147"/>
      <c r="CZ94" s="147"/>
      <c r="DA94" s="59"/>
      <c r="DB94" s="59"/>
      <c r="DC94" s="59"/>
      <c r="DD94" s="59"/>
      <c r="DE94" s="147"/>
      <c r="DF94" s="147"/>
      <c r="DG94" s="147"/>
      <c r="DH94" s="147"/>
      <c r="DI94" s="147"/>
      <c r="DJ94" s="59"/>
      <c r="DK94" s="59"/>
      <c r="DL94" s="59"/>
      <c r="DM94" s="59"/>
      <c r="DN94" s="147"/>
      <c r="DO94" s="59"/>
      <c r="DP94" s="59"/>
      <c r="DQ94" s="59"/>
      <c r="DR94" s="59"/>
      <c r="DS94" s="59"/>
      <c r="DT94" s="59"/>
      <c r="DU94" s="59"/>
      <c r="DV94" s="149"/>
      <c r="DX94" s="158" t="str">
        <f t="shared" si="83"/>
        <v>SABATIER Michèle</v>
      </c>
      <c r="DY94" s="26" t="str">
        <f t="shared" si="84"/>
        <v>S</v>
      </c>
      <c r="DZ94" s="23">
        <f t="shared" si="85"/>
        <v>0.66666666666666663</v>
      </c>
      <c r="EA94" s="23">
        <f t="shared" si="86"/>
        <v>0.46666666666666667</v>
      </c>
      <c r="EB94" s="23">
        <f t="shared" si="87"/>
        <v>0.33333333333333331</v>
      </c>
    </row>
    <row r="95" spans="1:132" ht="14.4" customHeight="1">
      <c r="A95" s="11">
        <v>79</v>
      </c>
      <c r="B95" s="158">
        <f>Choristes!B80</f>
        <v>0</v>
      </c>
      <c r="C95" s="26">
        <f>Choristes!C80</f>
        <v>0</v>
      </c>
      <c r="D95" s="26">
        <f>Choristes!G80</f>
        <v>0</v>
      </c>
      <c r="E95" s="26">
        <f t="shared" si="78"/>
        <v>0</v>
      </c>
      <c r="F95" s="26">
        <f t="shared" si="79"/>
        <v>0</v>
      </c>
      <c r="G95" s="15">
        <f t="shared" si="91"/>
        <v>0</v>
      </c>
      <c r="H95" s="15">
        <f t="shared" si="88"/>
        <v>0</v>
      </c>
      <c r="I95" s="15">
        <f t="shared" si="89"/>
        <v>0</v>
      </c>
      <c r="J95" s="15">
        <f t="shared" si="90"/>
        <v>0</v>
      </c>
      <c r="K95" s="23">
        <f t="shared" si="80"/>
        <v>0</v>
      </c>
      <c r="L95" s="23">
        <f t="shared" si="81"/>
        <v>0</v>
      </c>
      <c r="M95" s="23">
        <f t="shared" si="82"/>
        <v>0</v>
      </c>
      <c r="N95" s="23"/>
      <c r="O95" s="60"/>
      <c r="P95" s="59"/>
      <c r="Q95" s="59"/>
      <c r="R95" s="59"/>
      <c r="S95" s="59"/>
      <c r="T95" s="59"/>
      <c r="U95" s="59"/>
      <c r="V95" s="147"/>
      <c r="W95" s="59"/>
      <c r="X95" s="59"/>
      <c r="Y95" s="59"/>
      <c r="Z95" s="59"/>
      <c r="AA95" s="59"/>
      <c r="AB95" s="147"/>
      <c r="AC95" s="59"/>
      <c r="AD95" s="59"/>
      <c r="AE95" s="59"/>
      <c r="AF95" s="147"/>
      <c r="AG95" s="59"/>
      <c r="AH95" s="59"/>
      <c r="AI95" s="147"/>
      <c r="AJ95" s="59"/>
      <c r="AK95" s="59"/>
      <c r="AL95" s="59"/>
      <c r="AM95" s="59"/>
      <c r="AN95" s="147"/>
      <c r="AO95" s="59"/>
      <c r="AP95" s="59"/>
      <c r="AQ95" s="59"/>
      <c r="AR95" s="59"/>
      <c r="AS95" s="59"/>
      <c r="AT95" s="59"/>
      <c r="AU95" s="59"/>
      <c r="AV95" s="147"/>
      <c r="AW95" s="147"/>
      <c r="AX95" s="147"/>
      <c r="AY95" s="59"/>
      <c r="AZ95" s="59"/>
      <c r="BA95" s="59"/>
      <c r="BB95" s="59"/>
      <c r="BC95" s="59"/>
      <c r="BD95" s="59"/>
      <c r="BE95" s="59"/>
      <c r="BF95" s="147"/>
      <c r="BG95" s="59"/>
      <c r="BH95" s="59"/>
      <c r="BI95" s="59"/>
      <c r="BJ95" s="59"/>
      <c r="BK95" s="147"/>
      <c r="BL95" s="59"/>
      <c r="BM95" s="59"/>
      <c r="BN95" s="147"/>
      <c r="BO95" s="59"/>
      <c r="BP95" s="59"/>
      <c r="BQ95" s="59"/>
      <c r="BR95" s="59"/>
      <c r="BS95" s="59"/>
      <c r="BT95" s="59"/>
      <c r="BU95" s="59"/>
      <c r="BV95" s="59"/>
      <c r="BW95" s="565"/>
      <c r="BX95" s="59"/>
      <c r="BY95" s="59"/>
      <c r="BZ95" s="59"/>
      <c r="CA95" s="59"/>
      <c r="CB95" s="59"/>
      <c r="CC95" s="59"/>
      <c r="CD95" s="59"/>
      <c r="CE95" s="59"/>
      <c r="CF95" s="59"/>
      <c r="CG95" s="59"/>
      <c r="CH95" s="59"/>
      <c r="CI95" s="59"/>
      <c r="CJ95" s="59"/>
      <c r="CK95" s="59"/>
      <c r="CL95" s="59"/>
      <c r="CM95" s="59"/>
      <c r="CN95" s="565"/>
      <c r="CO95" s="59"/>
      <c r="CP95" s="147"/>
      <c r="CQ95" s="147"/>
      <c r="CR95" s="59"/>
      <c r="CS95" s="59"/>
      <c r="CT95" s="59"/>
      <c r="CU95" s="59"/>
      <c r="CV95" s="59"/>
      <c r="CW95" s="59"/>
      <c r="CX95" s="59"/>
      <c r="CY95" s="147"/>
      <c r="CZ95" s="147"/>
      <c r="DA95" s="59"/>
      <c r="DB95" s="59"/>
      <c r="DC95" s="59"/>
      <c r="DD95" s="59"/>
      <c r="DE95" s="147"/>
      <c r="DF95" s="147"/>
      <c r="DG95" s="147"/>
      <c r="DH95" s="147"/>
      <c r="DI95" s="147"/>
      <c r="DJ95" s="59"/>
      <c r="DK95" s="59"/>
      <c r="DL95" s="59"/>
      <c r="DM95" s="59"/>
      <c r="DN95" s="147"/>
      <c r="DO95" s="59"/>
      <c r="DP95" s="59"/>
      <c r="DQ95" s="59"/>
      <c r="DR95" s="59"/>
      <c r="DS95" s="59"/>
      <c r="DT95" s="59"/>
      <c r="DU95" s="59"/>
      <c r="DV95" s="149"/>
      <c r="DX95" s="158">
        <f t="shared" si="83"/>
        <v>0</v>
      </c>
      <c r="DY95" s="26">
        <f t="shared" si="84"/>
        <v>0</v>
      </c>
      <c r="DZ95" s="23">
        <f t="shared" si="85"/>
        <v>0</v>
      </c>
      <c r="EA95" s="23">
        <f t="shared" si="86"/>
        <v>0</v>
      </c>
      <c r="EB95" s="23">
        <f t="shared" si="87"/>
        <v>0</v>
      </c>
    </row>
    <row r="96" spans="1:132" ht="14.4" customHeight="1">
      <c r="A96" s="11">
        <v>80</v>
      </c>
      <c r="B96" s="158" t="str">
        <f>Choristes!B81</f>
        <v>SAVALL Armand</v>
      </c>
      <c r="C96" s="26" t="str">
        <f>Choristes!C81</f>
        <v>B</v>
      </c>
      <c r="D96" s="26" t="str">
        <f>Choristes!G81</f>
        <v>HS</v>
      </c>
      <c r="E96" s="26">
        <f t="shared" si="78"/>
        <v>13</v>
      </c>
      <c r="F96" s="26">
        <f t="shared" si="79"/>
        <v>48</v>
      </c>
      <c r="G96" s="15">
        <f t="shared" si="91"/>
        <v>0</v>
      </c>
      <c r="H96" s="15">
        <f t="shared" si="88"/>
        <v>22</v>
      </c>
      <c r="I96" s="15">
        <f t="shared" si="89"/>
        <v>13</v>
      </c>
      <c r="J96" s="15">
        <f t="shared" si="90"/>
        <v>9</v>
      </c>
      <c r="K96" s="23">
        <f t="shared" si="80"/>
        <v>0.45833333333333331</v>
      </c>
      <c r="L96" s="23">
        <f t="shared" si="81"/>
        <v>0.5</v>
      </c>
      <c r="M96" s="23">
        <f t="shared" si="82"/>
        <v>0.34615384615384615</v>
      </c>
      <c r="N96" s="23"/>
      <c r="O96" s="60"/>
      <c r="P96" s="59" t="s">
        <v>10</v>
      </c>
      <c r="Q96" s="59" t="s">
        <v>10</v>
      </c>
      <c r="R96" s="59"/>
      <c r="S96" s="59" t="s">
        <v>223</v>
      </c>
      <c r="T96" s="59"/>
      <c r="U96" s="59" t="s">
        <v>314</v>
      </c>
      <c r="V96" s="147" t="s">
        <v>10</v>
      </c>
      <c r="W96" s="59" t="s">
        <v>10</v>
      </c>
      <c r="X96" s="59" t="s">
        <v>10</v>
      </c>
      <c r="Y96" s="59"/>
      <c r="Z96" s="59" t="s">
        <v>223</v>
      </c>
      <c r="AA96" s="59"/>
      <c r="AB96" s="147" t="s">
        <v>223</v>
      </c>
      <c r="AC96" s="59"/>
      <c r="AD96" s="59" t="s">
        <v>223</v>
      </c>
      <c r="AE96" s="59"/>
      <c r="AF96" s="147" t="s">
        <v>223</v>
      </c>
      <c r="AG96" s="59" t="s">
        <v>223</v>
      </c>
      <c r="AH96" s="59" t="s">
        <v>223</v>
      </c>
      <c r="AI96" s="147"/>
      <c r="AJ96" s="59" t="s">
        <v>314</v>
      </c>
      <c r="AK96" s="59" t="s">
        <v>10</v>
      </c>
      <c r="AL96" s="59" t="s">
        <v>10</v>
      </c>
      <c r="AM96" s="59" t="s">
        <v>10</v>
      </c>
      <c r="AN96" s="147" t="s">
        <v>10</v>
      </c>
      <c r="AO96" s="59"/>
      <c r="AP96" s="59" t="s">
        <v>314</v>
      </c>
      <c r="AQ96" s="59" t="s">
        <v>314</v>
      </c>
      <c r="AR96" s="59" t="s">
        <v>10</v>
      </c>
      <c r="AS96" s="59" t="s">
        <v>314</v>
      </c>
      <c r="AT96" s="59" t="s">
        <v>314</v>
      </c>
      <c r="AU96" s="59"/>
      <c r="AV96" s="147" t="s">
        <v>223</v>
      </c>
      <c r="AW96" s="147"/>
      <c r="AX96" s="147" t="s">
        <v>10</v>
      </c>
      <c r="AY96" s="59"/>
      <c r="AZ96" s="59" t="s">
        <v>10</v>
      </c>
      <c r="BA96" s="59"/>
      <c r="BB96" s="59"/>
      <c r="BC96" s="59" t="s">
        <v>223</v>
      </c>
      <c r="BD96" s="59"/>
      <c r="BE96" s="59" t="s">
        <v>223</v>
      </c>
      <c r="BF96" s="147" t="s">
        <v>10</v>
      </c>
      <c r="BG96" s="59" t="s">
        <v>10</v>
      </c>
      <c r="BH96" s="59" t="s">
        <v>10</v>
      </c>
      <c r="BI96" s="59" t="s">
        <v>10</v>
      </c>
      <c r="BJ96" s="59"/>
      <c r="BK96" s="147"/>
      <c r="BL96" s="59" t="s">
        <v>314</v>
      </c>
      <c r="BM96" s="59" t="s">
        <v>314</v>
      </c>
      <c r="BN96" s="147"/>
      <c r="BO96" s="59" t="s">
        <v>314</v>
      </c>
      <c r="BP96" s="59"/>
      <c r="BQ96" s="59"/>
      <c r="BR96" s="59" t="s">
        <v>10</v>
      </c>
      <c r="BS96" s="59" t="s">
        <v>10</v>
      </c>
      <c r="BT96" s="59" t="s">
        <v>10</v>
      </c>
      <c r="BU96" s="59"/>
      <c r="BV96" s="59" t="s">
        <v>223</v>
      </c>
      <c r="BW96" s="565" t="s">
        <v>321</v>
      </c>
      <c r="BX96" s="59"/>
      <c r="BY96" s="59" t="s">
        <v>10</v>
      </c>
      <c r="BZ96" s="59" t="s">
        <v>10</v>
      </c>
      <c r="CA96" s="59" t="s">
        <v>223</v>
      </c>
      <c r="CB96" s="59"/>
      <c r="CC96" s="59" t="s">
        <v>223</v>
      </c>
      <c r="CD96" s="59" t="s">
        <v>10</v>
      </c>
      <c r="CE96" s="59"/>
      <c r="CF96" s="59"/>
      <c r="CG96" s="59"/>
      <c r="CH96" s="59"/>
      <c r="CI96" s="59"/>
      <c r="CJ96" s="59"/>
      <c r="CK96" s="59"/>
      <c r="CL96" s="59"/>
      <c r="CM96" s="59"/>
      <c r="CN96" s="565"/>
      <c r="CO96" s="59"/>
      <c r="CP96" s="147"/>
      <c r="CQ96" s="147"/>
      <c r="CR96" s="59"/>
      <c r="CS96" s="59"/>
      <c r="CT96" s="59"/>
      <c r="CU96" s="59"/>
      <c r="CV96" s="59"/>
      <c r="CW96" s="59"/>
      <c r="CX96" s="59"/>
      <c r="CY96" s="147"/>
      <c r="CZ96" s="147"/>
      <c r="DA96" s="59"/>
      <c r="DB96" s="59"/>
      <c r="DC96" s="59"/>
      <c r="DD96" s="59"/>
      <c r="DE96" s="147"/>
      <c r="DF96" s="147"/>
      <c r="DG96" s="147"/>
      <c r="DH96" s="147"/>
      <c r="DI96" s="147"/>
      <c r="DJ96" s="59"/>
      <c r="DK96" s="59"/>
      <c r="DL96" s="59"/>
      <c r="DM96" s="59"/>
      <c r="DN96" s="147"/>
      <c r="DO96" s="59"/>
      <c r="DP96" s="59"/>
      <c r="DQ96" s="59"/>
      <c r="DR96" s="59"/>
      <c r="DS96" s="59"/>
      <c r="DT96" s="59"/>
      <c r="DU96" s="59"/>
      <c r="DV96" s="149"/>
      <c r="DX96" s="158" t="str">
        <f t="shared" si="83"/>
        <v>SAVALL Armand</v>
      </c>
      <c r="DY96" s="26" t="str">
        <f t="shared" si="84"/>
        <v>B</v>
      </c>
      <c r="DZ96" s="23">
        <f t="shared" si="85"/>
        <v>0.45833333333333331</v>
      </c>
      <c r="EA96" s="23">
        <f t="shared" si="86"/>
        <v>0.5</v>
      </c>
      <c r="EB96" s="23">
        <f t="shared" si="87"/>
        <v>0.34615384615384615</v>
      </c>
    </row>
    <row r="97" spans="1:132" ht="14.4" customHeight="1">
      <c r="A97" s="17">
        <v>81</v>
      </c>
      <c r="B97" s="158" t="str">
        <f>Choristes!B82</f>
        <v>SEMON Gérard</v>
      </c>
      <c r="C97" s="26" t="str">
        <f>Choristes!C82</f>
        <v>B</v>
      </c>
      <c r="D97" s="26" t="str">
        <f>Choristes!G82</f>
        <v>HS</v>
      </c>
      <c r="E97" s="26">
        <f t="shared" si="78"/>
        <v>13</v>
      </c>
      <c r="F97" s="26">
        <f t="shared" si="79"/>
        <v>48</v>
      </c>
      <c r="G97" s="15">
        <f t="shared" si="91"/>
        <v>0</v>
      </c>
      <c r="H97" s="15">
        <f t="shared" si="88"/>
        <v>34</v>
      </c>
      <c r="I97" s="15">
        <f t="shared" si="89"/>
        <v>3</v>
      </c>
      <c r="J97" s="15">
        <f t="shared" si="90"/>
        <v>7</v>
      </c>
      <c r="K97" s="23">
        <f t="shared" si="80"/>
        <v>0.70833333333333337</v>
      </c>
      <c r="L97" s="23">
        <f t="shared" si="81"/>
        <v>0.21428571428571427</v>
      </c>
      <c r="M97" s="23">
        <f t="shared" si="82"/>
        <v>0.5</v>
      </c>
      <c r="N97" s="23"/>
      <c r="O97" s="60"/>
      <c r="P97" s="59" t="s">
        <v>223</v>
      </c>
      <c r="Q97" s="59" t="s">
        <v>223</v>
      </c>
      <c r="R97" s="59"/>
      <c r="S97" s="59" t="s">
        <v>223</v>
      </c>
      <c r="T97" s="59"/>
      <c r="U97" s="59" t="s">
        <v>10</v>
      </c>
      <c r="V97" s="147" t="s">
        <v>10</v>
      </c>
      <c r="W97" s="59" t="s">
        <v>10</v>
      </c>
      <c r="X97" s="59" t="s">
        <v>10</v>
      </c>
      <c r="Y97" s="59"/>
      <c r="Z97" s="59" t="s">
        <v>10</v>
      </c>
      <c r="AA97" s="59"/>
      <c r="AB97" s="147" t="s">
        <v>10</v>
      </c>
      <c r="AC97" s="59"/>
      <c r="AD97" s="59" t="s">
        <v>314</v>
      </c>
      <c r="AE97" s="59"/>
      <c r="AF97" s="147" t="s">
        <v>10</v>
      </c>
      <c r="AG97" s="59" t="s">
        <v>10</v>
      </c>
      <c r="AH97" s="59" t="s">
        <v>10</v>
      </c>
      <c r="AI97" s="147"/>
      <c r="AJ97" s="59" t="s">
        <v>314</v>
      </c>
      <c r="AK97" s="59" t="s">
        <v>10</v>
      </c>
      <c r="AL97" s="59" t="s">
        <v>10</v>
      </c>
      <c r="AM97" s="59" t="s">
        <v>10</v>
      </c>
      <c r="AN97" s="147" t="s">
        <v>10</v>
      </c>
      <c r="AO97" s="59"/>
      <c r="AP97" s="59" t="s">
        <v>10</v>
      </c>
      <c r="AQ97" s="59" t="s">
        <v>10</v>
      </c>
      <c r="AR97" s="59" t="s">
        <v>10</v>
      </c>
      <c r="AS97" s="59" t="s">
        <v>10</v>
      </c>
      <c r="AT97" s="59" t="s">
        <v>10</v>
      </c>
      <c r="AU97" s="59"/>
      <c r="AV97" s="147" t="s">
        <v>314</v>
      </c>
      <c r="AW97" s="147"/>
      <c r="AX97" s="147" t="s">
        <v>10</v>
      </c>
      <c r="AY97" s="59"/>
      <c r="AZ97" s="59" t="s">
        <v>10</v>
      </c>
      <c r="BA97" s="59"/>
      <c r="BB97" s="59"/>
      <c r="BC97" s="59" t="s">
        <v>10</v>
      </c>
      <c r="BD97" s="59"/>
      <c r="BE97" s="59" t="s">
        <v>10</v>
      </c>
      <c r="BF97" s="147" t="s">
        <v>314</v>
      </c>
      <c r="BG97" s="59" t="s">
        <v>10</v>
      </c>
      <c r="BH97" s="59" t="s">
        <v>10</v>
      </c>
      <c r="BI97" s="59" t="s">
        <v>10</v>
      </c>
      <c r="BJ97" s="59"/>
      <c r="BK97" s="147"/>
      <c r="BL97" s="59" t="s">
        <v>314</v>
      </c>
      <c r="BM97" s="59" t="s">
        <v>10</v>
      </c>
      <c r="BN97" s="147"/>
      <c r="BO97" s="59" t="s">
        <v>10</v>
      </c>
      <c r="BP97" s="59"/>
      <c r="BQ97" s="59"/>
      <c r="BR97" s="59" t="s">
        <v>10</v>
      </c>
      <c r="BS97" s="59" t="s">
        <v>10</v>
      </c>
      <c r="BT97" s="59" t="s">
        <v>10</v>
      </c>
      <c r="BU97" s="59"/>
      <c r="BV97" s="59" t="s">
        <v>314</v>
      </c>
      <c r="BW97" s="565"/>
      <c r="BX97" s="59"/>
      <c r="BY97" s="59" t="s">
        <v>10</v>
      </c>
      <c r="BZ97" s="59" t="s">
        <v>10</v>
      </c>
      <c r="CA97" s="59" t="s">
        <v>10</v>
      </c>
      <c r="CB97" s="59"/>
      <c r="CC97" s="59" t="s">
        <v>314</v>
      </c>
      <c r="CD97" s="59" t="s">
        <v>10</v>
      </c>
      <c r="CE97" s="59"/>
      <c r="CF97" s="59"/>
      <c r="CG97" s="59"/>
      <c r="CH97" s="59"/>
      <c r="CI97" s="59"/>
      <c r="CJ97" s="59"/>
      <c r="CK97" s="59"/>
      <c r="CL97" s="59"/>
      <c r="CM97" s="59"/>
      <c r="CN97" s="565"/>
      <c r="CO97" s="59"/>
      <c r="CP97" s="147"/>
      <c r="CQ97" s="147"/>
      <c r="CR97" s="59"/>
      <c r="CS97" s="59"/>
      <c r="CT97" s="59"/>
      <c r="CU97" s="59"/>
      <c r="CV97" s="59"/>
      <c r="CW97" s="59"/>
      <c r="CX97" s="59"/>
      <c r="CY97" s="147"/>
      <c r="CZ97" s="147"/>
      <c r="DA97" s="59"/>
      <c r="DB97" s="59"/>
      <c r="DC97" s="59"/>
      <c r="DD97" s="59"/>
      <c r="DE97" s="147"/>
      <c r="DF97" s="147"/>
      <c r="DG97" s="147"/>
      <c r="DH97" s="147"/>
      <c r="DI97" s="147"/>
      <c r="DJ97" s="59"/>
      <c r="DK97" s="59"/>
      <c r="DL97" s="59"/>
      <c r="DM97" s="59"/>
      <c r="DN97" s="147"/>
      <c r="DO97" s="59"/>
      <c r="DP97" s="59"/>
      <c r="DQ97" s="59"/>
      <c r="DR97" s="59"/>
      <c r="DS97" s="59"/>
      <c r="DT97" s="59"/>
      <c r="DU97" s="59"/>
      <c r="DV97" s="149"/>
      <c r="DX97" s="158" t="str">
        <f t="shared" si="83"/>
        <v>SEMON Gérard</v>
      </c>
      <c r="DY97" s="26" t="str">
        <f t="shared" si="84"/>
        <v>B</v>
      </c>
      <c r="DZ97" s="23">
        <f t="shared" si="85"/>
        <v>0.70833333333333337</v>
      </c>
      <c r="EA97" s="23">
        <f t="shared" si="86"/>
        <v>0.21428571428571427</v>
      </c>
      <c r="EB97" s="23">
        <f t="shared" si="87"/>
        <v>0.5</v>
      </c>
    </row>
    <row r="98" spans="1:132" ht="14.4" customHeight="1">
      <c r="A98" s="17">
        <v>82</v>
      </c>
      <c r="B98" s="158" t="str">
        <f>Choristes!B83</f>
        <v>SITAUD Pascale</v>
      </c>
      <c r="C98" s="26" t="str">
        <f>Choristes!C83</f>
        <v>A</v>
      </c>
      <c r="D98" s="26" t="str">
        <f>Choristes!G83</f>
        <v>FR</v>
      </c>
      <c r="E98" s="26">
        <f t="shared" si="78"/>
        <v>11</v>
      </c>
      <c r="F98" s="26">
        <f t="shared" si="79"/>
        <v>45</v>
      </c>
      <c r="G98" s="15">
        <f t="shared" si="91"/>
        <v>0</v>
      </c>
      <c r="H98" s="15">
        <f t="shared" si="88"/>
        <v>35</v>
      </c>
      <c r="I98" s="15">
        <f t="shared" si="89"/>
        <v>7</v>
      </c>
      <c r="J98" s="15">
        <f t="shared" si="90"/>
        <v>0</v>
      </c>
      <c r="K98" s="23">
        <f t="shared" si="80"/>
        <v>0.77777777777777779</v>
      </c>
      <c r="L98" s="23">
        <f t="shared" si="81"/>
        <v>0.7</v>
      </c>
      <c r="M98" s="23">
        <f t="shared" si="82"/>
        <v>0</v>
      </c>
      <c r="N98" s="23"/>
      <c r="O98" s="61"/>
      <c r="P98" s="59" t="s">
        <v>223</v>
      </c>
      <c r="Q98" s="59" t="s">
        <v>223</v>
      </c>
      <c r="R98" s="59" t="s">
        <v>223</v>
      </c>
      <c r="S98" s="59"/>
      <c r="T98" s="59" t="s">
        <v>5</v>
      </c>
      <c r="U98" s="59"/>
      <c r="V98" s="147" t="s">
        <v>5</v>
      </c>
      <c r="W98" s="59" t="s">
        <v>5</v>
      </c>
      <c r="X98" s="59" t="s">
        <v>5</v>
      </c>
      <c r="Y98" s="59" t="s">
        <v>5</v>
      </c>
      <c r="Z98" s="59"/>
      <c r="AA98" s="59" t="s">
        <v>5</v>
      </c>
      <c r="AB98" s="147"/>
      <c r="AC98" s="59" t="s">
        <v>5</v>
      </c>
      <c r="AD98" s="59"/>
      <c r="AE98" s="59"/>
      <c r="AF98" s="147" t="s">
        <v>5</v>
      </c>
      <c r="AG98" s="59" t="s">
        <v>5</v>
      </c>
      <c r="AH98" s="59"/>
      <c r="AI98" s="147" t="s">
        <v>5</v>
      </c>
      <c r="AJ98" s="59"/>
      <c r="AK98" s="59"/>
      <c r="AL98" s="59" t="s">
        <v>5</v>
      </c>
      <c r="AM98" s="59" t="s">
        <v>5</v>
      </c>
      <c r="AN98" s="147" t="s">
        <v>5</v>
      </c>
      <c r="AO98" s="59" t="s">
        <v>5</v>
      </c>
      <c r="AP98" s="59"/>
      <c r="AQ98" s="59" t="s">
        <v>5</v>
      </c>
      <c r="AR98" s="59" t="s">
        <v>5</v>
      </c>
      <c r="AS98" s="59" t="s">
        <v>5</v>
      </c>
      <c r="AT98" s="59" t="s">
        <v>5</v>
      </c>
      <c r="AU98" s="59" t="s">
        <v>5</v>
      </c>
      <c r="AV98" s="147"/>
      <c r="AW98" s="147"/>
      <c r="AX98" s="147" t="s">
        <v>223</v>
      </c>
      <c r="AY98" s="59"/>
      <c r="AZ98" s="59" t="s">
        <v>223</v>
      </c>
      <c r="BA98" s="59"/>
      <c r="BB98" s="59" t="s">
        <v>5</v>
      </c>
      <c r="BC98" s="59"/>
      <c r="BD98" s="59" t="s">
        <v>5</v>
      </c>
      <c r="BE98" s="59"/>
      <c r="BF98" s="147" t="s">
        <v>223</v>
      </c>
      <c r="BG98" s="59" t="s">
        <v>223</v>
      </c>
      <c r="BH98" s="59" t="s">
        <v>5</v>
      </c>
      <c r="BI98" s="59" t="s">
        <v>5</v>
      </c>
      <c r="BJ98" s="59"/>
      <c r="BK98" s="147" t="s">
        <v>5</v>
      </c>
      <c r="BL98" s="59"/>
      <c r="BM98" s="59" t="s">
        <v>5</v>
      </c>
      <c r="BN98" s="147" t="s">
        <v>5</v>
      </c>
      <c r="BO98" s="59"/>
      <c r="BP98" s="59"/>
      <c r="BQ98" s="59"/>
      <c r="BR98" s="59" t="s">
        <v>5</v>
      </c>
      <c r="BS98" s="59" t="s">
        <v>5</v>
      </c>
      <c r="BT98" s="59" t="s">
        <v>5</v>
      </c>
      <c r="BU98" s="59" t="s">
        <v>5</v>
      </c>
      <c r="BV98" s="59"/>
      <c r="BW98" s="565"/>
      <c r="BX98" s="59"/>
      <c r="BY98" s="59" t="s">
        <v>5</v>
      </c>
      <c r="BZ98" s="59" t="s">
        <v>5</v>
      </c>
      <c r="CA98" s="59" t="s">
        <v>5</v>
      </c>
      <c r="CB98" s="59" t="s">
        <v>5</v>
      </c>
      <c r="CC98" s="59"/>
      <c r="CD98" s="59" t="s">
        <v>5</v>
      </c>
      <c r="CE98" s="59"/>
      <c r="CF98" s="59"/>
      <c r="CG98" s="59"/>
      <c r="CH98" s="59"/>
      <c r="CI98" s="59"/>
      <c r="CJ98" s="59"/>
      <c r="CK98" s="59"/>
      <c r="CL98" s="59"/>
      <c r="CM98" s="59"/>
      <c r="CN98" s="565"/>
      <c r="CO98" s="59"/>
      <c r="CP98" s="147"/>
      <c r="CQ98" s="147"/>
      <c r="CR98" s="59"/>
      <c r="CS98" s="59"/>
      <c r="CT98" s="59"/>
      <c r="CU98" s="59"/>
      <c r="CV98" s="59"/>
      <c r="CW98" s="59"/>
      <c r="CX98" s="59"/>
      <c r="CY98" s="147"/>
      <c r="CZ98" s="147"/>
      <c r="DA98" s="59"/>
      <c r="DB98" s="59"/>
      <c r="DC98" s="59"/>
      <c r="DD98" s="59"/>
      <c r="DE98" s="147"/>
      <c r="DF98" s="147"/>
      <c r="DG98" s="147"/>
      <c r="DH98" s="147"/>
      <c r="DI98" s="147"/>
      <c r="DJ98" s="59"/>
      <c r="DK98" s="59"/>
      <c r="DL98" s="59"/>
      <c r="DM98" s="59"/>
      <c r="DN98" s="147"/>
      <c r="DO98" s="59"/>
      <c r="DP98" s="59"/>
      <c r="DQ98" s="59"/>
      <c r="DR98" s="59"/>
      <c r="DS98" s="59"/>
      <c r="DT98" s="59"/>
      <c r="DU98" s="59"/>
      <c r="DV98" s="149"/>
      <c r="DX98" s="158" t="str">
        <f t="shared" si="83"/>
        <v>SITAUD Pascale</v>
      </c>
      <c r="DY98" s="26" t="str">
        <f t="shared" si="84"/>
        <v>A</v>
      </c>
      <c r="DZ98" s="23">
        <f t="shared" si="85"/>
        <v>0.77777777777777779</v>
      </c>
      <c r="EA98" s="23">
        <f t="shared" si="86"/>
        <v>0.7</v>
      </c>
      <c r="EB98" s="23">
        <f t="shared" si="87"/>
        <v>0</v>
      </c>
    </row>
    <row r="99" spans="1:132" ht="14.4" customHeight="1">
      <c r="A99" s="17">
        <v>83</v>
      </c>
      <c r="B99" s="158" t="str">
        <f>Choristes!B84</f>
        <v>SULPIE Isabelle</v>
      </c>
      <c r="C99" s="26" t="str">
        <f>Choristes!C84</f>
        <v>S</v>
      </c>
      <c r="D99" s="26" t="str">
        <f>Choristes!G84</f>
        <v>FS</v>
      </c>
      <c r="E99" s="26">
        <f t="shared" si="78"/>
        <v>9</v>
      </c>
      <c r="F99" s="26">
        <f t="shared" si="79"/>
        <v>45</v>
      </c>
      <c r="G99" s="15">
        <f t="shared" si="91"/>
        <v>0</v>
      </c>
      <c r="H99" s="15">
        <f t="shared" si="88"/>
        <v>41</v>
      </c>
      <c r="I99" s="15">
        <f t="shared" si="89"/>
        <v>0</v>
      </c>
      <c r="J99" s="15">
        <f t="shared" si="90"/>
        <v>1</v>
      </c>
      <c r="K99" s="23">
        <f t="shared" si="80"/>
        <v>0.91111111111111109</v>
      </c>
      <c r="L99" s="23">
        <f t="shared" si="81"/>
        <v>0</v>
      </c>
      <c r="M99" s="23">
        <f t="shared" si="82"/>
        <v>0.25</v>
      </c>
      <c r="N99" s="23"/>
      <c r="O99" s="61"/>
      <c r="P99" s="59" t="s">
        <v>88</v>
      </c>
      <c r="Q99" s="59" t="s">
        <v>88</v>
      </c>
      <c r="R99" s="59"/>
      <c r="S99" s="59" t="s">
        <v>88</v>
      </c>
      <c r="T99" s="59"/>
      <c r="U99" s="59" t="s">
        <v>88</v>
      </c>
      <c r="V99" s="147" t="s">
        <v>88</v>
      </c>
      <c r="W99" s="59" t="s">
        <v>88</v>
      </c>
      <c r="X99" s="59" t="s">
        <v>88</v>
      </c>
      <c r="Y99" s="59"/>
      <c r="Z99" s="59" t="s">
        <v>88</v>
      </c>
      <c r="AA99" s="59"/>
      <c r="AB99" s="147" t="s">
        <v>88</v>
      </c>
      <c r="AC99" s="59"/>
      <c r="AD99" s="59" t="s">
        <v>88</v>
      </c>
      <c r="AE99" s="59"/>
      <c r="AF99" s="147" t="s">
        <v>88</v>
      </c>
      <c r="AG99" s="59" t="s">
        <v>88</v>
      </c>
      <c r="AH99" s="59"/>
      <c r="AI99" s="147"/>
      <c r="AJ99" s="59" t="s">
        <v>88</v>
      </c>
      <c r="AK99" s="59"/>
      <c r="AL99" s="59" t="s">
        <v>88</v>
      </c>
      <c r="AM99" s="59" t="s">
        <v>88</v>
      </c>
      <c r="AN99" s="147" t="s">
        <v>88</v>
      </c>
      <c r="AO99" s="59"/>
      <c r="AP99" s="59" t="s">
        <v>88</v>
      </c>
      <c r="AQ99" s="59" t="s">
        <v>88</v>
      </c>
      <c r="AR99" s="59" t="s">
        <v>88</v>
      </c>
      <c r="AS99" s="59" t="s">
        <v>88</v>
      </c>
      <c r="AT99" s="59" t="s">
        <v>88</v>
      </c>
      <c r="AU99" s="59"/>
      <c r="AV99" s="147" t="s">
        <v>88</v>
      </c>
      <c r="AW99" s="147"/>
      <c r="AX99" s="147" t="s">
        <v>88</v>
      </c>
      <c r="AY99" s="59"/>
      <c r="AZ99" s="59" t="s">
        <v>88</v>
      </c>
      <c r="BA99" s="59"/>
      <c r="BB99" s="59"/>
      <c r="BC99" s="59" t="s">
        <v>314</v>
      </c>
      <c r="BD99" s="59"/>
      <c r="BE99" s="59" t="s">
        <v>88</v>
      </c>
      <c r="BF99" s="147" t="s">
        <v>88</v>
      </c>
      <c r="BG99" s="59" t="s">
        <v>88</v>
      </c>
      <c r="BH99" s="59" t="s">
        <v>88</v>
      </c>
      <c r="BI99" s="59" t="s">
        <v>88</v>
      </c>
      <c r="BJ99" s="59"/>
      <c r="BK99" s="147"/>
      <c r="BL99" s="59" t="s">
        <v>88</v>
      </c>
      <c r="BM99" s="59" t="s">
        <v>88</v>
      </c>
      <c r="BN99" s="147"/>
      <c r="BO99" s="59" t="s">
        <v>88</v>
      </c>
      <c r="BP99" s="59"/>
      <c r="BQ99" s="59"/>
      <c r="BR99" s="59" t="s">
        <v>88</v>
      </c>
      <c r="BS99" s="59" t="s">
        <v>88</v>
      </c>
      <c r="BT99" s="59" t="s">
        <v>88</v>
      </c>
      <c r="BU99" s="59"/>
      <c r="BV99" s="59" t="s">
        <v>88</v>
      </c>
      <c r="BW99" s="565"/>
      <c r="BX99" s="59"/>
      <c r="BY99" s="59" t="s">
        <v>88</v>
      </c>
      <c r="BZ99" s="59" t="s">
        <v>88</v>
      </c>
      <c r="CA99" s="59" t="s">
        <v>88</v>
      </c>
      <c r="CB99" s="59"/>
      <c r="CC99" s="59" t="s">
        <v>88</v>
      </c>
      <c r="CD99" s="59" t="s">
        <v>88</v>
      </c>
      <c r="CE99" s="59"/>
      <c r="CF99" s="59"/>
      <c r="CG99" s="59"/>
      <c r="CH99" s="59"/>
      <c r="CI99" s="59"/>
      <c r="CJ99" s="59"/>
      <c r="CK99" s="59"/>
      <c r="CL99" s="59"/>
      <c r="CM99" s="59"/>
      <c r="CN99" s="565"/>
      <c r="CO99" s="59"/>
      <c r="CP99" s="147"/>
      <c r="CQ99" s="147"/>
      <c r="CR99" s="59"/>
      <c r="CS99" s="59"/>
      <c r="CT99" s="59"/>
      <c r="CU99" s="59"/>
      <c r="CV99" s="59"/>
      <c r="CW99" s="59"/>
      <c r="CX99" s="59"/>
      <c r="CY99" s="147"/>
      <c r="CZ99" s="147"/>
      <c r="DA99" s="59"/>
      <c r="DB99" s="59"/>
      <c r="DC99" s="59"/>
      <c r="DD99" s="59"/>
      <c r="DE99" s="147"/>
      <c r="DF99" s="147"/>
      <c r="DG99" s="147"/>
      <c r="DH99" s="147"/>
      <c r="DI99" s="147"/>
      <c r="DJ99" s="59"/>
      <c r="DK99" s="59"/>
      <c r="DL99" s="59"/>
      <c r="DM99" s="59"/>
      <c r="DN99" s="147"/>
      <c r="DO99" s="59"/>
      <c r="DP99" s="59"/>
      <c r="DQ99" s="59"/>
      <c r="DR99" s="59"/>
      <c r="DS99" s="59"/>
      <c r="DT99" s="59"/>
      <c r="DU99" s="59"/>
      <c r="DV99" s="149"/>
      <c r="DX99" s="158" t="str">
        <f t="shared" si="83"/>
        <v>SULPIE Isabelle</v>
      </c>
      <c r="DY99" s="26" t="str">
        <f t="shared" si="84"/>
        <v>S</v>
      </c>
      <c r="DZ99" s="23">
        <f t="shared" si="85"/>
        <v>0.91111111111111109</v>
      </c>
      <c r="EA99" s="23">
        <f t="shared" si="86"/>
        <v>0</v>
      </c>
      <c r="EB99" s="23">
        <f t="shared" si="87"/>
        <v>0.25</v>
      </c>
    </row>
    <row r="100" spans="1:132" ht="14.4" customHeight="1">
      <c r="A100" s="17">
        <v>84</v>
      </c>
      <c r="B100" s="158" t="str">
        <f>Choristes!B85</f>
        <v>SULPIE Jean-Luc</v>
      </c>
      <c r="C100" s="26" t="str">
        <f>Choristes!C85</f>
        <v>T</v>
      </c>
      <c r="D100" s="26" t="str">
        <f>Choristes!G85</f>
        <v>HS</v>
      </c>
      <c r="E100" s="26">
        <f t="shared" si="78"/>
        <v>13</v>
      </c>
      <c r="F100" s="26">
        <f t="shared" si="79"/>
        <v>48</v>
      </c>
      <c r="G100" s="15">
        <f t="shared" si="91"/>
        <v>0</v>
      </c>
      <c r="H100" s="15">
        <f t="shared" si="88"/>
        <v>42</v>
      </c>
      <c r="I100" s="15">
        <f t="shared" si="89"/>
        <v>0</v>
      </c>
      <c r="J100" s="15">
        <f t="shared" si="90"/>
        <v>2</v>
      </c>
      <c r="K100" s="23">
        <f t="shared" si="80"/>
        <v>0.875</v>
      </c>
      <c r="L100" s="23">
        <f t="shared" si="81"/>
        <v>0</v>
      </c>
      <c r="M100" s="23">
        <f t="shared" si="82"/>
        <v>0.33333333333333331</v>
      </c>
      <c r="N100" s="23"/>
      <c r="O100" s="61"/>
      <c r="P100" s="148" t="s">
        <v>16</v>
      </c>
      <c r="Q100" s="148" t="s">
        <v>16</v>
      </c>
      <c r="R100" s="148"/>
      <c r="S100" s="148" t="s">
        <v>16</v>
      </c>
      <c r="T100" s="148"/>
      <c r="U100" s="148" t="s">
        <v>16</v>
      </c>
      <c r="V100" s="148" t="s">
        <v>16</v>
      </c>
      <c r="W100" s="148" t="s">
        <v>16</v>
      </c>
      <c r="X100" s="148" t="s">
        <v>16</v>
      </c>
      <c r="Y100" s="148"/>
      <c r="Z100" s="148" t="s">
        <v>16</v>
      </c>
      <c r="AA100" s="148"/>
      <c r="AB100" s="148" t="s">
        <v>16</v>
      </c>
      <c r="AC100" s="148"/>
      <c r="AD100" s="148" t="s">
        <v>16</v>
      </c>
      <c r="AE100" s="148"/>
      <c r="AF100" s="148" t="s">
        <v>16</v>
      </c>
      <c r="AG100" s="148" t="s">
        <v>16</v>
      </c>
      <c r="AH100" s="148" t="s">
        <v>16</v>
      </c>
      <c r="AI100" s="148"/>
      <c r="AJ100" s="148" t="s">
        <v>16</v>
      </c>
      <c r="AK100" s="148" t="s">
        <v>16</v>
      </c>
      <c r="AL100" s="148" t="s">
        <v>16</v>
      </c>
      <c r="AM100" s="148" t="s">
        <v>16</v>
      </c>
      <c r="AN100" s="148" t="s">
        <v>16</v>
      </c>
      <c r="AO100" s="148"/>
      <c r="AP100" s="148" t="s">
        <v>16</v>
      </c>
      <c r="AQ100" s="148" t="s">
        <v>16</v>
      </c>
      <c r="AR100" s="148" t="s">
        <v>16</v>
      </c>
      <c r="AS100" s="148" t="s">
        <v>16</v>
      </c>
      <c r="AT100" s="148" t="s">
        <v>16</v>
      </c>
      <c r="AU100" s="148"/>
      <c r="AV100" s="148" t="s">
        <v>16</v>
      </c>
      <c r="AW100" s="148"/>
      <c r="AX100" s="148" t="s">
        <v>16</v>
      </c>
      <c r="AY100" s="148"/>
      <c r="AZ100" s="148" t="s">
        <v>16</v>
      </c>
      <c r="BA100" s="148"/>
      <c r="BB100" s="148"/>
      <c r="BC100" s="148" t="s">
        <v>314</v>
      </c>
      <c r="BD100" s="148"/>
      <c r="BE100" s="148" t="s">
        <v>16</v>
      </c>
      <c r="BF100" s="148" t="s">
        <v>16</v>
      </c>
      <c r="BG100" s="148" t="s">
        <v>16</v>
      </c>
      <c r="BH100" s="148" t="s">
        <v>314</v>
      </c>
      <c r="BI100" s="148" t="s">
        <v>16</v>
      </c>
      <c r="BJ100" s="148"/>
      <c r="BK100" s="148"/>
      <c r="BL100" s="148" t="s">
        <v>16</v>
      </c>
      <c r="BM100" s="148" t="s">
        <v>16</v>
      </c>
      <c r="BN100" s="148"/>
      <c r="BO100" s="148" t="s">
        <v>16</v>
      </c>
      <c r="BP100" s="148"/>
      <c r="BQ100" s="148"/>
      <c r="BR100" s="239" t="s">
        <v>16</v>
      </c>
      <c r="BS100" s="239" t="s">
        <v>16</v>
      </c>
      <c r="BT100" s="239" t="s">
        <v>16</v>
      </c>
      <c r="BU100" s="239"/>
      <c r="BV100" s="239" t="s">
        <v>16</v>
      </c>
      <c r="BW100" s="565"/>
      <c r="BX100" s="239"/>
      <c r="BY100" s="239" t="s">
        <v>16</v>
      </c>
      <c r="BZ100" s="239" t="s">
        <v>16</v>
      </c>
      <c r="CA100" s="239" t="s">
        <v>16</v>
      </c>
      <c r="CB100" s="239"/>
      <c r="CC100" s="239" t="s">
        <v>16</v>
      </c>
      <c r="CD100" s="239" t="s">
        <v>16</v>
      </c>
      <c r="CE100" s="239"/>
      <c r="CF100" s="239"/>
      <c r="CG100" s="239"/>
      <c r="CH100" s="239"/>
      <c r="CI100" s="239"/>
      <c r="CJ100" s="239"/>
      <c r="CK100" s="239"/>
      <c r="CL100" s="239"/>
      <c r="CM100" s="239"/>
      <c r="CN100" s="565"/>
      <c r="CO100" s="239"/>
      <c r="CP100" s="148"/>
      <c r="CQ100" s="148"/>
      <c r="CR100" s="239"/>
      <c r="CS100" s="239"/>
      <c r="CT100" s="239"/>
      <c r="CU100" s="239"/>
      <c r="CV100" s="239"/>
      <c r="CW100" s="239"/>
      <c r="CX100" s="239"/>
      <c r="CY100" s="148"/>
      <c r="CZ100" s="148"/>
      <c r="DA100" s="239"/>
      <c r="DB100" s="239"/>
      <c r="DC100" s="239"/>
      <c r="DD100" s="239"/>
      <c r="DE100" s="148"/>
      <c r="DF100" s="148"/>
      <c r="DG100" s="148"/>
      <c r="DH100" s="148"/>
      <c r="DI100" s="148"/>
      <c r="DJ100" s="239"/>
      <c r="DK100" s="239"/>
      <c r="DL100" s="239"/>
      <c r="DM100" s="239"/>
      <c r="DN100" s="239"/>
      <c r="DO100" s="239"/>
      <c r="DP100" s="239"/>
      <c r="DQ100" s="239"/>
      <c r="DR100" s="239"/>
      <c r="DS100" s="239"/>
      <c r="DT100" s="239"/>
      <c r="DU100" s="239"/>
      <c r="DV100" s="149"/>
      <c r="DX100" s="158" t="str">
        <f t="shared" si="83"/>
        <v>SULPIE Jean-Luc</v>
      </c>
      <c r="DY100" s="26" t="str">
        <f t="shared" si="84"/>
        <v>T</v>
      </c>
      <c r="DZ100" s="23">
        <f t="shared" si="85"/>
        <v>0.875</v>
      </c>
      <c r="EA100" s="23">
        <f t="shared" si="86"/>
        <v>0</v>
      </c>
      <c r="EB100" s="23">
        <f t="shared" si="87"/>
        <v>0.33333333333333331</v>
      </c>
    </row>
    <row r="101" spans="1:132" ht="14.4" customHeight="1">
      <c r="A101" s="17"/>
      <c r="B101" s="158"/>
      <c r="C101" s="26"/>
      <c r="D101" s="26"/>
      <c r="E101" s="26"/>
      <c r="F101" s="26"/>
      <c r="G101" s="15"/>
      <c r="H101" s="15"/>
      <c r="I101" s="15"/>
      <c r="J101" s="15"/>
      <c r="K101" s="23"/>
      <c r="L101" s="23"/>
      <c r="M101" s="23"/>
      <c r="N101" s="23"/>
      <c r="O101" s="61"/>
      <c r="P101" s="148"/>
      <c r="Q101" s="148"/>
      <c r="R101" s="148"/>
      <c r="S101" s="148"/>
      <c r="T101" s="148"/>
      <c r="U101" s="148"/>
      <c r="V101" s="148"/>
      <c r="W101" s="148"/>
      <c r="X101" s="148"/>
      <c r="Y101" s="148"/>
      <c r="Z101" s="148"/>
      <c r="AA101" s="148"/>
      <c r="AB101" s="148"/>
      <c r="AC101" s="148"/>
      <c r="AD101" s="148"/>
      <c r="AE101" s="148"/>
      <c r="AF101" s="148"/>
      <c r="AG101" s="148"/>
      <c r="AH101" s="148"/>
      <c r="AI101" s="148"/>
      <c r="AJ101" s="148"/>
      <c r="AK101" s="148"/>
      <c r="AL101" s="148"/>
      <c r="AM101" s="148"/>
      <c r="AN101" s="148"/>
      <c r="AO101" s="148"/>
      <c r="AP101" s="148"/>
      <c r="AQ101" s="148"/>
      <c r="AR101" s="148"/>
      <c r="AS101" s="148"/>
      <c r="AT101" s="148"/>
      <c r="AU101" s="148"/>
      <c r="AV101" s="148"/>
      <c r="AW101" s="148"/>
      <c r="AX101" s="148"/>
      <c r="AY101" s="148"/>
      <c r="AZ101" s="148"/>
      <c r="BA101" s="148"/>
      <c r="BB101" s="148"/>
      <c r="BC101" s="148"/>
      <c r="BD101" s="148"/>
      <c r="BE101" s="148"/>
      <c r="BF101" s="148"/>
      <c r="BG101" s="148"/>
      <c r="BH101" s="148"/>
      <c r="BI101" s="148"/>
      <c r="BJ101" s="148"/>
      <c r="BK101" s="148"/>
      <c r="BL101" s="148"/>
      <c r="BM101" s="148"/>
      <c r="BN101" s="148"/>
      <c r="BO101" s="148"/>
      <c r="BP101" s="148"/>
      <c r="BQ101" s="148"/>
      <c r="BR101" s="239"/>
      <c r="BS101" s="239"/>
      <c r="BT101" s="239"/>
      <c r="BU101" s="239"/>
      <c r="BV101" s="239"/>
      <c r="BW101" s="565"/>
      <c r="BX101" s="239"/>
      <c r="BY101" s="239"/>
      <c r="BZ101" s="239"/>
      <c r="CA101" s="239"/>
      <c r="CB101" s="239"/>
      <c r="CC101" s="239"/>
      <c r="CD101" s="239"/>
      <c r="CE101" s="239"/>
      <c r="CF101" s="239"/>
      <c r="CG101" s="239"/>
      <c r="CH101" s="239"/>
      <c r="CI101" s="239"/>
      <c r="CJ101" s="239"/>
      <c r="CK101" s="239"/>
      <c r="CL101" s="239"/>
      <c r="CM101" s="239"/>
      <c r="CN101" s="565"/>
      <c r="CO101" s="239"/>
      <c r="CP101" s="148"/>
      <c r="CQ101" s="148"/>
      <c r="CR101" s="239"/>
      <c r="CS101" s="239"/>
      <c r="CT101" s="239"/>
      <c r="CU101" s="239"/>
      <c r="CV101" s="239"/>
      <c r="CW101" s="239"/>
      <c r="CX101" s="239"/>
      <c r="CY101" s="148"/>
      <c r="CZ101" s="148"/>
      <c r="DA101" s="239"/>
      <c r="DB101" s="239"/>
      <c r="DC101" s="239"/>
      <c r="DD101" s="239"/>
      <c r="DE101" s="148"/>
      <c r="DF101" s="148"/>
      <c r="DG101" s="148"/>
      <c r="DH101" s="148"/>
      <c r="DI101" s="148"/>
      <c r="DJ101" s="239"/>
      <c r="DK101" s="239"/>
      <c r="DL101" s="239"/>
      <c r="DM101" s="239"/>
      <c r="DN101" s="239"/>
      <c r="DO101" s="239"/>
      <c r="DP101" s="239"/>
      <c r="DQ101" s="239"/>
      <c r="DR101" s="239"/>
      <c r="DS101" s="239"/>
      <c r="DT101" s="239"/>
      <c r="DU101" s="239"/>
      <c r="DV101" s="149"/>
      <c r="DX101" s="158"/>
      <c r="DY101" s="26"/>
      <c r="DZ101" s="23"/>
      <c r="EA101" s="23"/>
      <c r="EB101" s="23"/>
    </row>
    <row r="102" spans="1:132" ht="14.4" customHeight="1">
      <c r="A102" s="17">
        <v>86</v>
      </c>
      <c r="B102" s="158" t="str">
        <f>Choristes!B87</f>
        <v>TOULAT Isabelle</v>
      </c>
      <c r="C102" s="26" t="str">
        <f>Choristes!C87</f>
        <v>A</v>
      </c>
      <c r="D102" s="26" t="str">
        <f>Choristes!G87</f>
        <v>FS</v>
      </c>
      <c r="E102" s="26">
        <f t="shared" si="78"/>
        <v>9</v>
      </c>
      <c r="F102" s="26">
        <f t="shared" si="79"/>
        <v>45</v>
      </c>
      <c r="G102" s="15">
        <f t="shared" si="91"/>
        <v>0</v>
      </c>
      <c r="H102" s="15">
        <f t="shared" ref="H102:H136" si="92">COUNTIF($P102:$DV102,"S")+COUNTIF($P102:$DV102,"A")+COUNTIF($P102:$DV102,"T")+COUNTIF($P102:$DV102,"B")</f>
        <v>38</v>
      </c>
      <c r="I102" s="15">
        <f t="shared" ref="I102:I136" si="93">COUNTIF($P102:$DV102,"E")</f>
        <v>2</v>
      </c>
      <c r="J102" s="15">
        <f t="shared" ref="J102:J136" si="94">COUNTIF($P102:$DV102,"X")</f>
        <v>2</v>
      </c>
      <c r="K102" s="23">
        <f t="shared" si="80"/>
        <v>0.84444444444444444</v>
      </c>
      <c r="L102" s="23">
        <f t="shared" si="81"/>
        <v>0.2857142857142857</v>
      </c>
      <c r="M102" s="23">
        <f t="shared" si="82"/>
        <v>0.2857142857142857</v>
      </c>
      <c r="N102" s="23"/>
      <c r="O102" s="61"/>
      <c r="P102" s="148" t="s">
        <v>5</v>
      </c>
      <c r="Q102" s="148" t="s">
        <v>5</v>
      </c>
      <c r="R102" s="148"/>
      <c r="S102" s="148" t="s">
        <v>5</v>
      </c>
      <c r="T102" s="148"/>
      <c r="U102" s="148" t="s">
        <v>5</v>
      </c>
      <c r="V102" s="148" t="s">
        <v>314</v>
      </c>
      <c r="W102" s="148" t="s">
        <v>5</v>
      </c>
      <c r="X102" s="148" t="s">
        <v>5</v>
      </c>
      <c r="Y102" s="148"/>
      <c r="Z102" s="148" t="s">
        <v>5</v>
      </c>
      <c r="AA102" s="148"/>
      <c r="AB102" s="148" t="s">
        <v>5</v>
      </c>
      <c r="AC102" s="148"/>
      <c r="AD102" s="148" t="s">
        <v>5</v>
      </c>
      <c r="AE102" s="148"/>
      <c r="AF102" s="148" t="s">
        <v>5</v>
      </c>
      <c r="AG102" s="148" t="s">
        <v>5</v>
      </c>
      <c r="AH102" s="148"/>
      <c r="AI102" s="148"/>
      <c r="AJ102" s="148" t="s">
        <v>5</v>
      </c>
      <c r="AK102" s="148"/>
      <c r="AL102" s="148" t="s">
        <v>5</v>
      </c>
      <c r="AM102" s="148" t="s">
        <v>5</v>
      </c>
      <c r="AN102" s="148" t="s">
        <v>5</v>
      </c>
      <c r="AO102" s="148"/>
      <c r="AP102" s="148" t="s">
        <v>5</v>
      </c>
      <c r="AQ102" s="148" t="s">
        <v>314</v>
      </c>
      <c r="AR102" s="148" t="s">
        <v>5</v>
      </c>
      <c r="AS102" s="148" t="s">
        <v>5</v>
      </c>
      <c r="AT102" s="148" t="s">
        <v>5</v>
      </c>
      <c r="AU102" s="148"/>
      <c r="AV102" s="148" t="s">
        <v>5</v>
      </c>
      <c r="AW102" s="148"/>
      <c r="AX102" s="148" t="s">
        <v>5</v>
      </c>
      <c r="AY102" s="148"/>
      <c r="AZ102" s="148" t="s">
        <v>5</v>
      </c>
      <c r="BA102" s="148"/>
      <c r="BB102" s="148"/>
      <c r="BC102" s="148" t="s">
        <v>5</v>
      </c>
      <c r="BD102" s="148"/>
      <c r="BE102" s="148" t="s">
        <v>223</v>
      </c>
      <c r="BF102" s="148" t="s">
        <v>5</v>
      </c>
      <c r="BG102" s="148" t="s">
        <v>5</v>
      </c>
      <c r="BH102" s="148" t="s">
        <v>5</v>
      </c>
      <c r="BI102" s="148" t="s">
        <v>5</v>
      </c>
      <c r="BJ102" s="148"/>
      <c r="BK102" s="148"/>
      <c r="BL102" s="148" t="s">
        <v>5</v>
      </c>
      <c r="BM102" s="148" t="s">
        <v>223</v>
      </c>
      <c r="BN102" s="148"/>
      <c r="BO102" s="148" t="s">
        <v>5</v>
      </c>
      <c r="BP102" s="148"/>
      <c r="BQ102" s="148"/>
      <c r="BR102" s="239" t="s">
        <v>5</v>
      </c>
      <c r="BS102" s="239" t="s">
        <v>5</v>
      </c>
      <c r="BT102" s="239" t="s">
        <v>5</v>
      </c>
      <c r="BU102" s="239"/>
      <c r="BV102" s="239" t="s">
        <v>5</v>
      </c>
      <c r="BW102" s="565"/>
      <c r="BX102" s="239"/>
      <c r="BY102" s="239" t="s">
        <v>5</v>
      </c>
      <c r="BZ102" s="239" t="s">
        <v>5</v>
      </c>
      <c r="CA102" s="239" t="s">
        <v>5</v>
      </c>
      <c r="CB102" s="239"/>
      <c r="CC102" s="239" t="s">
        <v>5</v>
      </c>
      <c r="CD102" s="239" t="s">
        <v>5</v>
      </c>
      <c r="CE102" s="239"/>
      <c r="CF102" s="239"/>
      <c r="CG102" s="239"/>
      <c r="CH102" s="239"/>
      <c r="CI102" s="239"/>
      <c r="CJ102" s="239"/>
      <c r="CK102" s="239"/>
      <c r="CL102" s="239"/>
      <c r="CM102" s="239"/>
      <c r="CN102" s="565"/>
      <c r="CO102" s="239"/>
      <c r="CP102" s="148"/>
      <c r="CQ102" s="148"/>
      <c r="CR102" s="239" t="s">
        <v>90</v>
      </c>
      <c r="CS102" s="239"/>
      <c r="CT102" s="239"/>
      <c r="CU102" s="239"/>
      <c r="CV102" s="239"/>
      <c r="CW102" s="239"/>
      <c r="CX102" s="239"/>
      <c r="CY102" s="148"/>
      <c r="CZ102" s="148"/>
      <c r="DA102" s="239"/>
      <c r="DB102" s="239"/>
      <c r="DC102" s="239"/>
      <c r="DD102" s="239"/>
      <c r="DE102" s="148"/>
      <c r="DF102" s="148"/>
      <c r="DG102" s="148"/>
      <c r="DH102" s="148"/>
      <c r="DI102" s="148"/>
      <c r="DJ102" s="239"/>
      <c r="DK102" s="239"/>
      <c r="DL102" s="239"/>
      <c r="DM102" s="239"/>
      <c r="DN102" s="239"/>
      <c r="DO102" s="239"/>
      <c r="DP102" s="239"/>
      <c r="DQ102" s="239"/>
      <c r="DR102" s="239"/>
      <c r="DS102" s="239"/>
      <c r="DT102" s="239"/>
      <c r="DU102" s="239"/>
      <c r="DV102" s="149"/>
      <c r="DX102" s="158" t="str">
        <f t="shared" si="83"/>
        <v>TOULAT Isabelle</v>
      </c>
      <c r="DY102" s="26" t="str">
        <f t="shared" si="84"/>
        <v>A</v>
      </c>
      <c r="DZ102" s="23">
        <f t="shared" si="85"/>
        <v>0.84444444444444444</v>
      </c>
      <c r="EA102" s="23">
        <f t="shared" si="86"/>
        <v>0.2857142857142857</v>
      </c>
      <c r="EB102" s="23">
        <f t="shared" si="87"/>
        <v>0.2857142857142857</v>
      </c>
    </row>
    <row r="103" spans="1:132" ht="14.4" customHeight="1">
      <c r="A103" s="17">
        <v>87</v>
      </c>
      <c r="B103" s="158" t="str">
        <f>Choristes!B88</f>
        <v>VAN CUYCK Hélène</v>
      </c>
      <c r="C103" s="26" t="str">
        <f>Choristes!C88</f>
        <v>A</v>
      </c>
      <c r="D103" s="26" t="str">
        <f>Choristes!G88</f>
        <v>FS</v>
      </c>
      <c r="E103" s="26">
        <f t="shared" si="78"/>
        <v>9</v>
      </c>
      <c r="F103" s="26">
        <f t="shared" si="79"/>
        <v>45</v>
      </c>
      <c r="G103" s="15">
        <f t="shared" si="91"/>
        <v>0</v>
      </c>
      <c r="H103" s="15">
        <f t="shared" si="92"/>
        <v>34</v>
      </c>
      <c r="I103" s="15">
        <f t="shared" si="93"/>
        <v>5</v>
      </c>
      <c r="J103" s="15">
        <f t="shared" si="94"/>
        <v>3</v>
      </c>
      <c r="K103" s="23">
        <f t="shared" si="80"/>
        <v>0.75555555555555554</v>
      </c>
      <c r="L103" s="23">
        <f t="shared" si="81"/>
        <v>0.45454545454545453</v>
      </c>
      <c r="M103" s="23">
        <f t="shared" si="82"/>
        <v>0.27272727272727271</v>
      </c>
      <c r="N103" s="23"/>
      <c r="O103" s="61"/>
      <c r="P103" s="148" t="s">
        <v>5</v>
      </c>
      <c r="Q103" s="148" t="s">
        <v>314</v>
      </c>
      <c r="R103" s="148"/>
      <c r="S103" s="148" t="s">
        <v>5</v>
      </c>
      <c r="T103" s="148"/>
      <c r="U103" s="148" t="s">
        <v>5</v>
      </c>
      <c r="V103" s="148" t="s">
        <v>5</v>
      </c>
      <c r="W103" s="148" t="s">
        <v>5</v>
      </c>
      <c r="X103" s="148" t="s">
        <v>5</v>
      </c>
      <c r="Y103" s="148"/>
      <c r="Z103" s="148" t="s">
        <v>5</v>
      </c>
      <c r="AA103" s="148"/>
      <c r="AB103" s="148" t="s">
        <v>223</v>
      </c>
      <c r="AC103" s="148"/>
      <c r="AD103" s="148" t="s">
        <v>5</v>
      </c>
      <c r="AE103" s="148"/>
      <c r="AF103" s="148" t="s">
        <v>5</v>
      </c>
      <c r="AG103" s="148" t="s">
        <v>5</v>
      </c>
      <c r="AH103" s="148"/>
      <c r="AI103" s="148"/>
      <c r="AJ103" s="148" t="s">
        <v>5</v>
      </c>
      <c r="AK103" s="148"/>
      <c r="AL103" s="148" t="s">
        <v>5</v>
      </c>
      <c r="AM103" s="148" t="s">
        <v>5</v>
      </c>
      <c r="AN103" s="148" t="s">
        <v>5</v>
      </c>
      <c r="AO103" s="148"/>
      <c r="AP103" s="148" t="s">
        <v>5</v>
      </c>
      <c r="AQ103" s="148" t="s">
        <v>5</v>
      </c>
      <c r="AR103" s="148" t="s">
        <v>223</v>
      </c>
      <c r="AS103" s="148" t="s">
        <v>223</v>
      </c>
      <c r="AT103" s="148" t="s">
        <v>223</v>
      </c>
      <c r="AU103" s="148"/>
      <c r="AV103" s="148" t="s">
        <v>5</v>
      </c>
      <c r="AW103" s="148"/>
      <c r="AX103" s="148" t="s">
        <v>5</v>
      </c>
      <c r="AY103" s="148"/>
      <c r="AZ103" s="148" t="s">
        <v>5</v>
      </c>
      <c r="BA103" s="148"/>
      <c r="BB103" s="148"/>
      <c r="BC103" s="148" t="s">
        <v>5</v>
      </c>
      <c r="BD103" s="148"/>
      <c r="BE103" s="148" t="s">
        <v>314</v>
      </c>
      <c r="BF103" s="148" t="s">
        <v>5</v>
      </c>
      <c r="BG103" s="148" t="s">
        <v>5</v>
      </c>
      <c r="BH103" s="148" t="s">
        <v>5</v>
      </c>
      <c r="BI103" s="148" t="s">
        <v>5</v>
      </c>
      <c r="BJ103" s="148"/>
      <c r="BK103" s="148"/>
      <c r="BL103" s="148" t="s">
        <v>5</v>
      </c>
      <c r="BM103" s="148" t="s">
        <v>314</v>
      </c>
      <c r="BN103" s="148"/>
      <c r="BO103" s="148" t="s">
        <v>5</v>
      </c>
      <c r="BP103" s="148"/>
      <c r="BQ103" s="148"/>
      <c r="BR103" s="239" t="s">
        <v>5</v>
      </c>
      <c r="BS103" s="239" t="s">
        <v>5</v>
      </c>
      <c r="BT103" s="239" t="s">
        <v>5</v>
      </c>
      <c r="BU103" s="239"/>
      <c r="BV103" s="239" t="s">
        <v>5</v>
      </c>
      <c r="BW103" s="565"/>
      <c r="BX103" s="239"/>
      <c r="BY103" s="239" t="s">
        <v>5</v>
      </c>
      <c r="BZ103" s="239" t="s">
        <v>5</v>
      </c>
      <c r="CA103" s="239" t="s">
        <v>5</v>
      </c>
      <c r="CB103" s="239"/>
      <c r="CC103" s="239" t="s">
        <v>5</v>
      </c>
      <c r="CD103" s="239" t="s">
        <v>223</v>
      </c>
      <c r="CE103" s="239"/>
      <c r="CF103" s="239"/>
      <c r="CG103" s="239"/>
      <c r="CH103" s="239"/>
      <c r="CI103" s="239"/>
      <c r="CJ103" s="239"/>
      <c r="CK103" s="239"/>
      <c r="CL103" s="239"/>
      <c r="CM103" s="239"/>
      <c r="CN103" s="565"/>
      <c r="CO103" s="239"/>
      <c r="CP103" s="148"/>
      <c r="CQ103" s="148"/>
      <c r="CR103" s="239"/>
      <c r="CS103" s="239"/>
      <c r="CT103" s="239"/>
      <c r="CU103" s="239"/>
      <c r="CV103" s="239"/>
      <c r="CW103" s="239"/>
      <c r="CX103" s="239"/>
      <c r="CY103" s="148"/>
      <c r="CZ103" s="148"/>
      <c r="DA103" s="239"/>
      <c r="DB103" s="239"/>
      <c r="DC103" s="239"/>
      <c r="DD103" s="239"/>
      <c r="DE103" s="148"/>
      <c r="DF103" s="148"/>
      <c r="DG103" s="148"/>
      <c r="DH103" s="148"/>
      <c r="DI103" s="148"/>
      <c r="DJ103" s="239"/>
      <c r="DK103" s="239"/>
      <c r="DL103" s="239"/>
      <c r="DM103" s="239"/>
      <c r="DN103" s="239"/>
      <c r="DO103" s="239"/>
      <c r="DP103" s="239"/>
      <c r="DQ103" s="239"/>
      <c r="DR103" s="239"/>
      <c r="DS103" s="239"/>
      <c r="DT103" s="239"/>
      <c r="DU103" s="239"/>
      <c r="DV103" s="149"/>
      <c r="DX103" s="158" t="str">
        <f t="shared" si="83"/>
        <v>VAN CUYCK Hélène</v>
      </c>
      <c r="DY103" s="26" t="str">
        <f t="shared" si="84"/>
        <v>A</v>
      </c>
      <c r="DZ103" s="23">
        <f t="shared" si="85"/>
        <v>0.75555555555555554</v>
      </c>
      <c r="EA103" s="23">
        <f t="shared" si="86"/>
        <v>0.45454545454545453</v>
      </c>
      <c r="EB103" s="23">
        <f t="shared" si="87"/>
        <v>0.27272727272727271</v>
      </c>
    </row>
    <row r="104" spans="1:132" ht="14.4" customHeight="1">
      <c r="A104" s="17">
        <v>88</v>
      </c>
      <c r="B104" s="158" t="str">
        <f>Choristes!B89</f>
        <v>VERDIER Nelly</v>
      </c>
      <c r="C104" s="26" t="str">
        <f>Choristes!C89</f>
        <v>A</v>
      </c>
      <c r="D104" s="26" t="str">
        <f>Choristes!G89</f>
        <v>FR</v>
      </c>
      <c r="E104" s="26">
        <f t="shared" si="78"/>
        <v>11</v>
      </c>
      <c r="F104" s="26">
        <f t="shared" si="79"/>
        <v>45</v>
      </c>
      <c r="G104" s="15">
        <f t="shared" si="91"/>
        <v>0</v>
      </c>
      <c r="H104" s="15">
        <f t="shared" si="92"/>
        <v>32</v>
      </c>
      <c r="I104" s="15">
        <f t="shared" si="93"/>
        <v>10</v>
      </c>
      <c r="J104" s="15">
        <f t="shared" si="94"/>
        <v>0</v>
      </c>
      <c r="K104" s="23">
        <f t="shared" si="80"/>
        <v>0.71111111111111114</v>
      </c>
      <c r="L104" s="23">
        <f t="shared" si="81"/>
        <v>0.76923076923076927</v>
      </c>
      <c r="M104" s="23">
        <f t="shared" si="82"/>
        <v>0</v>
      </c>
      <c r="N104" s="23"/>
      <c r="O104" s="61"/>
      <c r="P104" s="148" t="s">
        <v>5</v>
      </c>
      <c r="Q104" s="148" t="s">
        <v>5</v>
      </c>
      <c r="R104" s="148" t="s">
        <v>5</v>
      </c>
      <c r="S104" s="148"/>
      <c r="T104" s="148" t="s">
        <v>5</v>
      </c>
      <c r="U104" s="148"/>
      <c r="V104" s="148" t="s">
        <v>223</v>
      </c>
      <c r="W104" s="148" t="s">
        <v>223</v>
      </c>
      <c r="X104" s="148" t="s">
        <v>223</v>
      </c>
      <c r="Y104" s="148" t="s">
        <v>5</v>
      </c>
      <c r="Z104" s="148"/>
      <c r="AA104" s="148" t="s">
        <v>5</v>
      </c>
      <c r="AB104" s="148"/>
      <c r="AC104" s="148" t="s">
        <v>5</v>
      </c>
      <c r="AD104" s="148"/>
      <c r="AE104" s="148"/>
      <c r="AF104" s="148" t="s">
        <v>5</v>
      </c>
      <c r="AG104" s="148" t="s">
        <v>5</v>
      </c>
      <c r="AH104" s="148"/>
      <c r="AI104" s="148" t="s">
        <v>5</v>
      </c>
      <c r="AJ104" s="148"/>
      <c r="AK104" s="148"/>
      <c r="AL104" s="148" t="s">
        <v>5</v>
      </c>
      <c r="AM104" s="148" t="s">
        <v>223</v>
      </c>
      <c r="AN104" s="148" t="s">
        <v>223</v>
      </c>
      <c r="AO104" s="148" t="s">
        <v>5</v>
      </c>
      <c r="AP104" s="148"/>
      <c r="AQ104" s="148" t="s">
        <v>223</v>
      </c>
      <c r="AR104" s="148" t="s">
        <v>5</v>
      </c>
      <c r="AS104" s="148" t="s">
        <v>5</v>
      </c>
      <c r="AT104" s="148" t="s">
        <v>5</v>
      </c>
      <c r="AU104" s="148" t="s">
        <v>5</v>
      </c>
      <c r="AV104" s="148"/>
      <c r="AW104" s="148"/>
      <c r="AX104" s="148" t="s">
        <v>5</v>
      </c>
      <c r="AY104" s="148"/>
      <c r="AZ104" s="148" t="s">
        <v>223</v>
      </c>
      <c r="BA104" s="148"/>
      <c r="BB104" s="148" t="s">
        <v>223</v>
      </c>
      <c r="BC104" s="148"/>
      <c r="BD104" s="148" t="s">
        <v>5</v>
      </c>
      <c r="BE104" s="148"/>
      <c r="BF104" s="148" t="s">
        <v>5</v>
      </c>
      <c r="BG104" s="148" t="s">
        <v>5</v>
      </c>
      <c r="BH104" s="148" t="s">
        <v>5</v>
      </c>
      <c r="BI104" s="148" t="s">
        <v>5</v>
      </c>
      <c r="BJ104" s="148"/>
      <c r="BK104" s="148" t="s">
        <v>5</v>
      </c>
      <c r="BL104" s="148"/>
      <c r="BM104" s="148" t="s">
        <v>5</v>
      </c>
      <c r="BN104" s="148" t="s">
        <v>5</v>
      </c>
      <c r="BO104" s="148"/>
      <c r="BP104" s="148"/>
      <c r="BQ104" s="148"/>
      <c r="BR104" s="239" t="s">
        <v>5</v>
      </c>
      <c r="BS104" s="239" t="s">
        <v>5</v>
      </c>
      <c r="BT104" s="239" t="s">
        <v>5</v>
      </c>
      <c r="BU104" s="239" t="s">
        <v>223</v>
      </c>
      <c r="BV104" s="239"/>
      <c r="BW104" s="565"/>
      <c r="BX104" s="239"/>
      <c r="BY104" s="239" t="s">
        <v>5</v>
      </c>
      <c r="BZ104" s="239" t="s">
        <v>5</v>
      </c>
      <c r="CA104" s="239" t="s">
        <v>5</v>
      </c>
      <c r="CB104" s="239" t="s">
        <v>5</v>
      </c>
      <c r="CC104" s="239"/>
      <c r="CD104" s="239" t="s">
        <v>223</v>
      </c>
      <c r="CE104" s="239"/>
      <c r="CF104" s="239"/>
      <c r="CG104" s="239"/>
      <c r="CH104" s="239"/>
      <c r="CI104" s="239"/>
      <c r="CJ104" s="239" t="s">
        <v>90</v>
      </c>
      <c r="CK104" s="239"/>
      <c r="CL104" s="239" t="s">
        <v>321</v>
      </c>
      <c r="CM104" s="239"/>
      <c r="CN104" s="565" t="s">
        <v>321</v>
      </c>
      <c r="CO104" s="239"/>
      <c r="CP104" s="148"/>
      <c r="CQ104" s="148"/>
      <c r="CR104" s="239"/>
      <c r="CS104" s="239"/>
      <c r="CT104" s="239"/>
      <c r="CU104" s="59"/>
      <c r="CV104" s="239"/>
      <c r="CW104" s="239"/>
      <c r="CX104" s="239"/>
      <c r="CY104" s="148"/>
      <c r="CZ104" s="148"/>
      <c r="DA104" s="239"/>
      <c r="DB104" s="239"/>
      <c r="DC104" s="239"/>
      <c r="DD104" s="239"/>
      <c r="DE104" s="148"/>
      <c r="DF104" s="148"/>
      <c r="DG104" s="148"/>
      <c r="DH104" s="148"/>
      <c r="DI104" s="148"/>
      <c r="DJ104" s="239"/>
      <c r="DK104" s="239"/>
      <c r="DL104" s="239"/>
      <c r="DM104" s="239"/>
      <c r="DN104" s="239"/>
      <c r="DO104" s="239"/>
      <c r="DP104" s="239"/>
      <c r="DQ104" s="239"/>
      <c r="DR104" s="239"/>
      <c r="DS104" s="239"/>
      <c r="DT104" s="239"/>
      <c r="DU104" s="239"/>
      <c r="DV104" s="149"/>
      <c r="DX104" s="158" t="str">
        <f t="shared" si="83"/>
        <v>VERDIER Nelly</v>
      </c>
      <c r="DY104" s="26" t="str">
        <f t="shared" si="84"/>
        <v>A</v>
      </c>
      <c r="DZ104" s="23">
        <f t="shared" si="85"/>
        <v>0.71111111111111114</v>
      </c>
      <c r="EA104" s="23">
        <f t="shared" si="86"/>
        <v>0.76923076923076927</v>
      </c>
      <c r="EB104" s="23">
        <f t="shared" si="87"/>
        <v>0</v>
      </c>
    </row>
    <row r="105" spans="1:132" ht="14.4" customHeight="1">
      <c r="A105" s="17">
        <v>89</v>
      </c>
      <c r="B105" s="158" t="str">
        <f>Choristes!B90</f>
        <v>VILLALONGUE Michèle</v>
      </c>
      <c r="C105" s="26" t="str">
        <f>Choristes!C90</f>
        <v>A</v>
      </c>
      <c r="D105" s="26" t="str">
        <f>Choristes!G90</f>
        <v>FR</v>
      </c>
      <c r="E105" s="26">
        <f t="shared" ref="E105" si="95">IF(D105&lt;&gt;0,VLOOKUP(D105,$N$1:$O$15,2,FALSE),)</f>
        <v>11</v>
      </c>
      <c r="F105" s="26">
        <f t="shared" si="79"/>
        <v>45</v>
      </c>
      <c r="G105" s="15">
        <f t="shared" si="91"/>
        <v>0</v>
      </c>
      <c r="H105" s="15">
        <f t="shared" si="92"/>
        <v>41</v>
      </c>
      <c r="I105" s="15">
        <f t="shared" si="93"/>
        <v>0</v>
      </c>
      <c r="J105" s="15">
        <f t="shared" si="94"/>
        <v>1</v>
      </c>
      <c r="K105" s="23">
        <f t="shared" si="80"/>
        <v>0.91111111111111109</v>
      </c>
      <c r="L105" s="23">
        <f t="shared" si="81"/>
        <v>0</v>
      </c>
      <c r="M105" s="23">
        <f t="shared" si="82"/>
        <v>0.25</v>
      </c>
      <c r="N105" s="23"/>
      <c r="O105" s="61"/>
      <c r="P105" s="148" t="s">
        <v>5</v>
      </c>
      <c r="Q105" s="148" t="s">
        <v>5</v>
      </c>
      <c r="R105" s="148" t="s">
        <v>5</v>
      </c>
      <c r="S105" s="148"/>
      <c r="T105" s="148" t="s">
        <v>5</v>
      </c>
      <c r="U105" s="148"/>
      <c r="V105" s="148" t="s">
        <v>5</v>
      </c>
      <c r="W105" s="148" t="s">
        <v>5</v>
      </c>
      <c r="X105" s="148" t="s">
        <v>5</v>
      </c>
      <c r="Y105" s="148" t="s">
        <v>5</v>
      </c>
      <c r="Z105" s="148"/>
      <c r="AA105" s="148" t="s">
        <v>5</v>
      </c>
      <c r="AB105" s="148"/>
      <c r="AC105" s="148" t="s">
        <v>5</v>
      </c>
      <c r="AD105" s="148"/>
      <c r="AE105" s="148"/>
      <c r="AF105" s="148" t="s">
        <v>5</v>
      </c>
      <c r="AG105" s="148" t="s">
        <v>5</v>
      </c>
      <c r="AH105" s="148"/>
      <c r="AI105" s="148" t="s">
        <v>5</v>
      </c>
      <c r="AJ105" s="148"/>
      <c r="AK105" s="148"/>
      <c r="AL105" s="148" t="s">
        <v>5</v>
      </c>
      <c r="AM105" s="148" t="s">
        <v>5</v>
      </c>
      <c r="AN105" s="148" t="s">
        <v>5</v>
      </c>
      <c r="AO105" s="148" t="s">
        <v>5</v>
      </c>
      <c r="AP105" s="148"/>
      <c r="AQ105" s="148" t="s">
        <v>5</v>
      </c>
      <c r="AR105" s="148" t="s">
        <v>314</v>
      </c>
      <c r="AS105" s="148" t="s">
        <v>5</v>
      </c>
      <c r="AT105" s="148" t="s">
        <v>5</v>
      </c>
      <c r="AU105" s="148" t="s">
        <v>5</v>
      </c>
      <c r="AV105" s="148"/>
      <c r="AW105" s="148"/>
      <c r="AX105" s="148" t="s">
        <v>5</v>
      </c>
      <c r="AY105" s="148"/>
      <c r="AZ105" s="148" t="s">
        <v>5</v>
      </c>
      <c r="BA105" s="148"/>
      <c r="BB105" s="148" t="s">
        <v>5</v>
      </c>
      <c r="BC105" s="148"/>
      <c r="BD105" s="148" t="s">
        <v>5</v>
      </c>
      <c r="BE105" s="148"/>
      <c r="BF105" s="148" t="s">
        <v>5</v>
      </c>
      <c r="BG105" s="148" t="s">
        <v>5</v>
      </c>
      <c r="BH105" s="148" t="s">
        <v>5</v>
      </c>
      <c r="BI105" s="148" t="s">
        <v>5</v>
      </c>
      <c r="BJ105" s="148"/>
      <c r="BK105" s="148" t="s">
        <v>5</v>
      </c>
      <c r="BL105" s="148"/>
      <c r="BM105" s="148" t="s">
        <v>5</v>
      </c>
      <c r="BN105" s="148" t="s">
        <v>5</v>
      </c>
      <c r="BO105" s="148"/>
      <c r="BP105" s="148"/>
      <c r="BQ105" s="148"/>
      <c r="BR105" s="239" t="s">
        <v>5</v>
      </c>
      <c r="BS105" s="239" t="s">
        <v>5</v>
      </c>
      <c r="BT105" s="239" t="s">
        <v>5</v>
      </c>
      <c r="BU105" s="239" t="s">
        <v>5</v>
      </c>
      <c r="BV105" s="239"/>
      <c r="BW105" s="565"/>
      <c r="BX105" s="239"/>
      <c r="BY105" s="239" t="s">
        <v>5</v>
      </c>
      <c r="BZ105" s="239" t="s">
        <v>5</v>
      </c>
      <c r="CA105" s="239" t="s">
        <v>5</v>
      </c>
      <c r="CB105" s="239" t="s">
        <v>5</v>
      </c>
      <c r="CC105" s="239"/>
      <c r="CD105" s="239" t="s">
        <v>5</v>
      </c>
      <c r="CE105" s="239"/>
      <c r="CF105" s="239"/>
      <c r="CG105" s="239"/>
      <c r="CH105" s="239"/>
      <c r="CI105" s="239"/>
      <c r="CJ105" s="239"/>
      <c r="CK105" s="239"/>
      <c r="CL105" s="239"/>
      <c r="CM105" s="239"/>
      <c r="CN105" s="565"/>
      <c r="CO105" s="239"/>
      <c r="CP105" s="148"/>
      <c r="CQ105" s="148"/>
      <c r="CR105" s="239"/>
      <c r="CS105" s="239"/>
      <c r="CT105" s="239"/>
      <c r="CU105" s="59"/>
      <c r="CV105" s="239"/>
      <c r="CW105" s="239"/>
      <c r="CX105" s="239"/>
      <c r="CY105" s="148"/>
      <c r="CZ105" s="148"/>
      <c r="DA105" s="239"/>
      <c r="DB105" s="239"/>
      <c r="DC105" s="239"/>
      <c r="DD105" s="239"/>
      <c r="DE105" s="148"/>
      <c r="DF105" s="148"/>
      <c r="DG105" s="148"/>
      <c r="DH105" s="148"/>
      <c r="DI105" s="148"/>
      <c r="DJ105" s="239"/>
      <c r="DK105" s="239"/>
      <c r="DL105" s="239"/>
      <c r="DM105" s="239"/>
      <c r="DN105" s="239"/>
      <c r="DO105" s="239"/>
      <c r="DP105" s="239"/>
      <c r="DQ105" s="239"/>
      <c r="DR105" s="239"/>
      <c r="DS105" s="239"/>
      <c r="DT105" s="239"/>
      <c r="DU105" s="239"/>
      <c r="DV105" s="149"/>
      <c r="DX105" s="158" t="str">
        <f t="shared" si="83"/>
        <v>VILLALONGUE Michèle</v>
      </c>
      <c r="DY105" s="26" t="str">
        <f t="shared" si="84"/>
        <v>A</v>
      </c>
      <c r="DZ105" s="23">
        <f t="shared" si="85"/>
        <v>0.91111111111111109</v>
      </c>
      <c r="EA105" s="23">
        <f t="shared" si="86"/>
        <v>0</v>
      </c>
      <c r="EB105" s="23">
        <f t="shared" si="87"/>
        <v>0.25</v>
      </c>
    </row>
    <row r="106" spans="1:132" ht="14.4" customHeight="1">
      <c r="A106" s="17">
        <v>90</v>
      </c>
      <c r="B106" s="158" t="str">
        <f>Choristes!B91</f>
        <v>WOOD Grahame</v>
      </c>
      <c r="C106" s="26" t="str">
        <f>Choristes!C91</f>
        <v>B</v>
      </c>
      <c r="D106" s="26" t="str">
        <f>Choristes!G91</f>
        <v>HS</v>
      </c>
      <c r="E106" s="26">
        <f t="shared" si="78"/>
        <v>13</v>
      </c>
      <c r="F106" s="26">
        <f t="shared" si="79"/>
        <v>48</v>
      </c>
      <c r="G106" s="15">
        <f t="shared" si="91"/>
        <v>0</v>
      </c>
      <c r="H106" s="15">
        <f t="shared" si="92"/>
        <v>28</v>
      </c>
      <c r="I106" s="15">
        <f t="shared" si="93"/>
        <v>3</v>
      </c>
      <c r="J106" s="15">
        <f t="shared" si="94"/>
        <v>13</v>
      </c>
      <c r="K106" s="23">
        <f t="shared" si="80"/>
        <v>0.58333333333333337</v>
      </c>
      <c r="L106" s="23">
        <f t="shared" si="81"/>
        <v>0.15</v>
      </c>
      <c r="M106" s="23">
        <f t="shared" si="82"/>
        <v>0.65</v>
      </c>
      <c r="N106" s="23"/>
      <c r="O106" s="61"/>
      <c r="P106" s="148" t="s">
        <v>10</v>
      </c>
      <c r="Q106" s="148" t="s">
        <v>10</v>
      </c>
      <c r="R106" s="148"/>
      <c r="S106" s="148" t="s">
        <v>314</v>
      </c>
      <c r="T106" s="148"/>
      <c r="U106" s="148" t="s">
        <v>314</v>
      </c>
      <c r="V106" s="148" t="s">
        <v>314</v>
      </c>
      <c r="W106" s="148" t="s">
        <v>223</v>
      </c>
      <c r="X106" s="148" t="s">
        <v>223</v>
      </c>
      <c r="Y106" s="148"/>
      <c r="Z106" s="148" t="s">
        <v>10</v>
      </c>
      <c r="AA106" s="148"/>
      <c r="AB106" s="148" t="s">
        <v>314</v>
      </c>
      <c r="AC106" s="148"/>
      <c r="AD106" s="148" t="s">
        <v>314</v>
      </c>
      <c r="AE106" s="148"/>
      <c r="AF106" s="148" t="s">
        <v>314</v>
      </c>
      <c r="AG106" s="148" t="s">
        <v>314</v>
      </c>
      <c r="AH106" s="148" t="s">
        <v>10</v>
      </c>
      <c r="AI106" s="148"/>
      <c r="AJ106" s="148" t="s">
        <v>10</v>
      </c>
      <c r="AK106" s="148" t="s">
        <v>10</v>
      </c>
      <c r="AL106" s="148" t="s">
        <v>10</v>
      </c>
      <c r="AM106" s="148" t="s">
        <v>10</v>
      </c>
      <c r="AN106" s="148" t="s">
        <v>10</v>
      </c>
      <c r="AO106" s="148"/>
      <c r="AP106" s="148" t="s">
        <v>10</v>
      </c>
      <c r="AQ106" s="148" t="s">
        <v>314</v>
      </c>
      <c r="AR106" s="148" t="s">
        <v>314</v>
      </c>
      <c r="AS106" s="148" t="s">
        <v>314</v>
      </c>
      <c r="AT106" s="148" t="s">
        <v>314</v>
      </c>
      <c r="AU106" s="148"/>
      <c r="AV106" s="148" t="s">
        <v>10</v>
      </c>
      <c r="AW106" s="148"/>
      <c r="AX106" s="148" t="s">
        <v>223</v>
      </c>
      <c r="AY106" s="148"/>
      <c r="AZ106" s="148" t="s">
        <v>314</v>
      </c>
      <c r="BA106" s="148"/>
      <c r="BB106" s="148"/>
      <c r="BC106" s="148" t="s">
        <v>10</v>
      </c>
      <c r="BD106" s="148"/>
      <c r="BE106" s="148" t="s">
        <v>10</v>
      </c>
      <c r="BF106" s="148" t="s">
        <v>10</v>
      </c>
      <c r="BG106" s="148" t="s">
        <v>10</v>
      </c>
      <c r="BH106" s="148" t="s">
        <v>10</v>
      </c>
      <c r="BI106" s="148" t="s">
        <v>10</v>
      </c>
      <c r="BJ106" s="148"/>
      <c r="BK106" s="148"/>
      <c r="BL106" s="148" t="s">
        <v>10</v>
      </c>
      <c r="BM106" s="148" t="s">
        <v>10</v>
      </c>
      <c r="BN106" s="148"/>
      <c r="BO106" s="148" t="s">
        <v>10</v>
      </c>
      <c r="BP106" s="148"/>
      <c r="BQ106" s="148"/>
      <c r="BR106" s="239" t="s">
        <v>10</v>
      </c>
      <c r="BS106" s="239" t="s">
        <v>10</v>
      </c>
      <c r="BT106" s="239" t="s">
        <v>10</v>
      </c>
      <c r="BU106" s="239"/>
      <c r="BV106" s="239" t="s">
        <v>314</v>
      </c>
      <c r="BW106" s="565"/>
      <c r="BX106" s="239"/>
      <c r="BY106" s="239" t="s">
        <v>10</v>
      </c>
      <c r="BZ106" s="239" t="s">
        <v>10</v>
      </c>
      <c r="CA106" s="239" t="s">
        <v>10</v>
      </c>
      <c r="CB106" s="239"/>
      <c r="CC106" s="239" t="s">
        <v>10</v>
      </c>
      <c r="CD106" s="239" t="s">
        <v>10</v>
      </c>
      <c r="CE106" s="239"/>
      <c r="CF106" s="239"/>
      <c r="CG106" s="239"/>
      <c r="CH106" s="239"/>
      <c r="CI106" s="239"/>
      <c r="CJ106" s="239"/>
      <c r="CK106" s="239"/>
      <c r="CL106" s="239"/>
      <c r="CM106" s="239"/>
      <c r="CN106" s="565"/>
      <c r="CO106" s="239"/>
      <c r="CP106" s="148"/>
      <c r="CQ106" s="148"/>
      <c r="CR106" s="239"/>
      <c r="CS106" s="239"/>
      <c r="CT106" s="239"/>
      <c r="CU106" s="239"/>
      <c r="CV106" s="239"/>
      <c r="CW106" s="239"/>
      <c r="CX106" s="239"/>
      <c r="CY106" s="148"/>
      <c r="CZ106" s="148"/>
      <c r="DA106" s="239"/>
      <c r="DB106" s="239"/>
      <c r="DC106" s="239"/>
      <c r="DD106" s="239"/>
      <c r="DE106" s="148"/>
      <c r="DF106" s="148"/>
      <c r="DG106" s="148"/>
      <c r="DH106" s="148"/>
      <c r="DI106" s="148"/>
      <c r="DJ106" s="239"/>
      <c r="DK106" s="239"/>
      <c r="DL106" s="239"/>
      <c r="DM106" s="239"/>
      <c r="DN106" s="239"/>
      <c r="DO106" s="239"/>
      <c r="DP106" s="239"/>
      <c r="DQ106" s="239"/>
      <c r="DR106" s="239"/>
      <c r="DS106" s="239"/>
      <c r="DT106" s="239"/>
      <c r="DU106" s="239"/>
      <c r="DV106" s="149"/>
      <c r="DX106" s="158" t="str">
        <f t="shared" si="83"/>
        <v>WOOD Grahame</v>
      </c>
      <c r="DY106" s="26" t="str">
        <f t="shared" si="84"/>
        <v>B</v>
      </c>
      <c r="DZ106" s="23">
        <f t="shared" si="85"/>
        <v>0.58333333333333337</v>
      </c>
      <c r="EA106" s="23">
        <f t="shared" si="86"/>
        <v>0.15</v>
      </c>
      <c r="EB106" s="23">
        <f t="shared" si="87"/>
        <v>0.65</v>
      </c>
    </row>
    <row r="107" spans="1:132" ht="14.4" customHeight="1">
      <c r="A107" s="17">
        <v>91</v>
      </c>
      <c r="B107" s="330" t="str">
        <f>Choristes!B92</f>
        <v xml:space="preserve">Arrivés en cours de saison : </v>
      </c>
      <c r="C107" s="26">
        <f>Choristes!C92</f>
        <v>0</v>
      </c>
      <c r="D107" s="26">
        <f>Choristes!G92</f>
        <v>0</v>
      </c>
      <c r="E107" s="26">
        <f t="shared" si="78"/>
        <v>0</v>
      </c>
      <c r="F107" s="26">
        <f t="shared" si="79"/>
        <v>0</v>
      </c>
      <c r="G107" s="15">
        <f t="shared" si="91"/>
        <v>0</v>
      </c>
      <c r="H107" s="15">
        <f t="shared" si="92"/>
        <v>0</v>
      </c>
      <c r="I107" s="15">
        <f t="shared" si="93"/>
        <v>0</v>
      </c>
      <c r="J107" s="15">
        <f t="shared" si="94"/>
        <v>0</v>
      </c>
      <c r="K107" s="23">
        <f t="shared" si="80"/>
        <v>0</v>
      </c>
      <c r="L107" s="23">
        <f t="shared" si="81"/>
        <v>0</v>
      </c>
      <c r="M107" s="23">
        <f t="shared" si="82"/>
        <v>0</v>
      </c>
      <c r="N107" s="23"/>
      <c r="O107" s="61"/>
      <c r="P107" s="148"/>
      <c r="Q107" s="148"/>
      <c r="R107" s="148"/>
      <c r="S107" s="148"/>
      <c r="T107" s="148"/>
      <c r="U107" s="148"/>
      <c r="V107" s="148"/>
      <c r="W107" s="148"/>
      <c r="X107" s="148"/>
      <c r="Y107" s="148"/>
      <c r="Z107" s="148"/>
      <c r="AA107" s="148"/>
      <c r="AB107" s="148"/>
      <c r="AC107" s="148"/>
      <c r="AD107" s="148"/>
      <c r="AE107" s="148"/>
      <c r="AF107" s="148"/>
      <c r="AG107" s="148"/>
      <c r="AH107" s="148"/>
      <c r="AI107" s="148"/>
      <c r="AJ107" s="148"/>
      <c r="AK107" s="148"/>
      <c r="AL107" s="148"/>
      <c r="AM107" s="148"/>
      <c r="AN107" s="148"/>
      <c r="AO107" s="148"/>
      <c r="AP107" s="148"/>
      <c r="AQ107" s="148"/>
      <c r="AR107" s="148"/>
      <c r="AS107" s="148"/>
      <c r="AT107" s="148"/>
      <c r="AU107" s="148"/>
      <c r="AV107" s="148"/>
      <c r="AW107" s="148"/>
      <c r="AX107" s="148"/>
      <c r="AY107" s="148"/>
      <c r="AZ107" s="148"/>
      <c r="BA107" s="148"/>
      <c r="BB107" s="148"/>
      <c r="BC107" s="148"/>
      <c r="BD107" s="148"/>
      <c r="BE107" s="148"/>
      <c r="BF107" s="148"/>
      <c r="BG107" s="148"/>
      <c r="BH107" s="148"/>
      <c r="BI107" s="148"/>
      <c r="BJ107" s="148"/>
      <c r="BK107" s="148"/>
      <c r="BL107" s="148"/>
      <c r="BM107" s="148"/>
      <c r="BN107" s="148"/>
      <c r="BO107" s="148"/>
      <c r="BP107" s="148"/>
      <c r="BQ107" s="148"/>
      <c r="BR107" s="239"/>
      <c r="BS107" s="239"/>
      <c r="BT107" s="239"/>
      <c r="BU107" s="239"/>
      <c r="BV107" s="239"/>
      <c r="BW107" s="565"/>
      <c r="BX107" s="239"/>
      <c r="BY107" s="239"/>
      <c r="BZ107" s="239"/>
      <c r="CA107" s="239"/>
      <c r="CB107" s="239"/>
      <c r="CC107" s="239"/>
      <c r="CD107" s="239"/>
      <c r="CE107" s="239"/>
      <c r="CF107" s="239"/>
      <c r="CG107" s="239"/>
      <c r="CH107" s="239"/>
      <c r="CI107" s="239"/>
      <c r="CJ107" s="239"/>
      <c r="CK107" s="239"/>
      <c r="CL107" s="239"/>
      <c r="CM107" s="239"/>
      <c r="CN107" s="565"/>
      <c r="CO107" s="239"/>
      <c r="CP107" s="148"/>
      <c r="CQ107" s="148"/>
      <c r="CR107" s="239"/>
      <c r="CS107" s="239"/>
      <c r="CT107" s="239"/>
      <c r="CU107" s="59"/>
      <c r="CV107" s="239"/>
      <c r="CW107" s="239"/>
      <c r="CX107" s="239"/>
      <c r="CY107" s="148"/>
      <c r="CZ107" s="148"/>
      <c r="DA107" s="239"/>
      <c r="DB107" s="239"/>
      <c r="DC107" s="239"/>
      <c r="DD107" s="239"/>
      <c r="DE107" s="148"/>
      <c r="DF107" s="148"/>
      <c r="DG107" s="148"/>
      <c r="DH107" s="148"/>
      <c r="DI107" s="148"/>
      <c r="DJ107" s="239"/>
      <c r="DK107" s="239"/>
      <c r="DL107" s="239"/>
      <c r="DM107" s="239"/>
      <c r="DN107" s="239"/>
      <c r="DO107" s="239"/>
      <c r="DP107" s="239"/>
      <c r="DQ107" s="239"/>
      <c r="DR107" s="239"/>
      <c r="DS107" s="239"/>
      <c r="DT107" s="239"/>
      <c r="DU107" s="239"/>
      <c r="DV107" s="149"/>
      <c r="DX107" s="330" t="str">
        <f t="shared" si="83"/>
        <v xml:space="preserve">Arrivés en cours de saison : </v>
      </c>
      <c r="DY107" s="26">
        <f t="shared" si="84"/>
        <v>0</v>
      </c>
      <c r="DZ107" s="23">
        <f t="shared" si="85"/>
        <v>0</v>
      </c>
      <c r="EA107" s="23">
        <f t="shared" si="86"/>
        <v>0</v>
      </c>
      <c r="EB107" s="23">
        <f t="shared" si="87"/>
        <v>0</v>
      </c>
    </row>
    <row r="108" spans="1:132" ht="14.4" customHeight="1">
      <c r="A108" s="17">
        <v>92</v>
      </c>
      <c r="B108" s="158" t="str">
        <f>Choristes!B93</f>
        <v>REIS José</v>
      </c>
      <c r="C108" s="26" t="str">
        <f>Choristes!C93</f>
        <v>T</v>
      </c>
      <c r="D108" s="26" t="str">
        <f>Choristes!G93</f>
        <v>HS</v>
      </c>
      <c r="E108" s="26">
        <f t="shared" si="78"/>
        <v>13</v>
      </c>
      <c r="F108" s="26">
        <f t="shared" si="79"/>
        <v>48</v>
      </c>
      <c r="G108" s="15">
        <f t="shared" si="91"/>
        <v>0</v>
      </c>
      <c r="H108" s="15">
        <f t="shared" si="92"/>
        <v>20</v>
      </c>
      <c r="I108" s="15">
        <f t="shared" si="93"/>
        <v>0</v>
      </c>
      <c r="J108" s="15">
        <f t="shared" si="94"/>
        <v>9</v>
      </c>
      <c r="K108" s="463">
        <f t="shared" si="80"/>
        <v>0.41666666666666669</v>
      </c>
      <c r="L108" s="23">
        <f t="shared" si="81"/>
        <v>0</v>
      </c>
      <c r="M108" s="23">
        <f t="shared" si="82"/>
        <v>0.32142857142857145</v>
      </c>
      <c r="N108" s="23"/>
      <c r="O108" s="61"/>
      <c r="P108" s="148"/>
      <c r="Q108" s="148"/>
      <c r="R108" s="148"/>
      <c r="S108" s="148"/>
      <c r="T108" s="148"/>
      <c r="U108" s="148"/>
      <c r="V108" s="148"/>
      <c r="W108" s="148"/>
      <c r="X108" s="148"/>
      <c r="Y108" s="148"/>
      <c r="Z108" s="148"/>
      <c r="AA108" s="148"/>
      <c r="AB108" s="148"/>
      <c r="AC108" s="148"/>
      <c r="AD108" s="148"/>
      <c r="AE108" s="148"/>
      <c r="AF108" s="148"/>
      <c r="AG108" s="148"/>
      <c r="AH108" s="148"/>
      <c r="AI108" s="148"/>
      <c r="AJ108" s="148"/>
      <c r="AK108" s="148" t="s">
        <v>16</v>
      </c>
      <c r="AL108" s="148" t="s">
        <v>16</v>
      </c>
      <c r="AM108" s="148" t="s">
        <v>16</v>
      </c>
      <c r="AN108" s="148" t="s">
        <v>16</v>
      </c>
      <c r="AO108" s="148"/>
      <c r="AP108" s="148" t="s">
        <v>314</v>
      </c>
      <c r="AQ108" s="148" t="s">
        <v>314</v>
      </c>
      <c r="AR108" s="148" t="s">
        <v>16</v>
      </c>
      <c r="AS108" s="148" t="s">
        <v>16</v>
      </c>
      <c r="AT108" s="148" t="s">
        <v>16</v>
      </c>
      <c r="AU108" s="148"/>
      <c r="AV108" s="148" t="s">
        <v>314</v>
      </c>
      <c r="AW108" s="148"/>
      <c r="AX108" s="148" t="s">
        <v>16</v>
      </c>
      <c r="AY108" s="148"/>
      <c r="AZ108" s="148" t="s">
        <v>16</v>
      </c>
      <c r="BA108" s="148"/>
      <c r="BB108" s="148"/>
      <c r="BC108" s="148" t="s">
        <v>314</v>
      </c>
      <c r="BD108" s="148"/>
      <c r="BE108" s="148" t="s">
        <v>314</v>
      </c>
      <c r="BF108" s="148" t="s">
        <v>16</v>
      </c>
      <c r="BG108" s="148" t="s">
        <v>16</v>
      </c>
      <c r="BH108" s="148" t="s">
        <v>16</v>
      </c>
      <c r="BI108" s="148" t="s">
        <v>16</v>
      </c>
      <c r="BJ108" s="148"/>
      <c r="BK108" s="148"/>
      <c r="BL108" s="148"/>
      <c r="BM108" s="148" t="s">
        <v>16</v>
      </c>
      <c r="BN108" s="148"/>
      <c r="BO108" s="148" t="s">
        <v>314</v>
      </c>
      <c r="BP108" s="148"/>
      <c r="BQ108" s="148" t="s">
        <v>321</v>
      </c>
      <c r="BR108" s="239" t="s">
        <v>16</v>
      </c>
      <c r="BS108" s="239" t="s">
        <v>16</v>
      </c>
      <c r="BT108" s="239" t="s">
        <v>16</v>
      </c>
      <c r="BU108" s="239"/>
      <c r="BV108" s="239" t="s">
        <v>314</v>
      </c>
      <c r="BW108" s="565"/>
      <c r="BX108" s="239"/>
      <c r="BY108" s="239" t="s">
        <v>16</v>
      </c>
      <c r="BZ108" s="239" t="s">
        <v>16</v>
      </c>
      <c r="CA108" s="239" t="s">
        <v>16</v>
      </c>
      <c r="CB108" s="239"/>
      <c r="CC108" s="239" t="s">
        <v>314</v>
      </c>
      <c r="CD108" s="239" t="s">
        <v>314</v>
      </c>
      <c r="CE108" s="239"/>
      <c r="CF108" s="239" t="s">
        <v>90</v>
      </c>
      <c r="CG108" s="239"/>
      <c r="CH108" s="239"/>
      <c r="CI108" s="239"/>
      <c r="CJ108" s="239"/>
      <c r="CK108" s="239"/>
      <c r="CL108" s="239"/>
      <c r="CM108" s="239"/>
      <c r="CN108" s="565"/>
      <c r="CO108" s="239"/>
      <c r="CP108" s="148"/>
      <c r="CQ108" s="148" t="s">
        <v>321</v>
      </c>
      <c r="CR108" s="239" t="s">
        <v>321</v>
      </c>
      <c r="CS108" s="239" t="s">
        <v>321</v>
      </c>
      <c r="CT108" s="239"/>
      <c r="CU108" s="59"/>
      <c r="CV108" s="239"/>
      <c r="CW108" s="239"/>
      <c r="CX108" s="239"/>
      <c r="CY108" s="148"/>
      <c r="CZ108" s="148"/>
      <c r="DA108" s="239"/>
      <c r="DB108" s="239"/>
      <c r="DC108" s="239"/>
      <c r="DD108" s="239"/>
      <c r="DE108" s="148"/>
      <c r="DF108" s="148"/>
      <c r="DG108" s="148"/>
      <c r="DH108" s="148"/>
      <c r="DI108" s="148"/>
      <c r="DJ108" s="239"/>
      <c r="DK108" s="239"/>
      <c r="DL108" s="239"/>
      <c r="DM108" s="239"/>
      <c r="DN108" s="239"/>
      <c r="DO108" s="239"/>
      <c r="DP108" s="239"/>
      <c r="DQ108" s="239"/>
      <c r="DR108" s="239"/>
      <c r="DS108" s="239"/>
      <c r="DT108" s="239"/>
      <c r="DU108" s="239"/>
      <c r="DV108" s="149"/>
      <c r="DX108" s="158" t="str">
        <f t="shared" si="83"/>
        <v>REIS José</v>
      </c>
      <c r="DY108" s="26" t="str">
        <f t="shared" si="84"/>
        <v>T</v>
      </c>
      <c r="DZ108" s="23">
        <f t="shared" si="85"/>
        <v>0.41666666666666669</v>
      </c>
      <c r="EA108" s="23">
        <f t="shared" si="86"/>
        <v>0</v>
      </c>
      <c r="EB108" s="23">
        <f t="shared" si="87"/>
        <v>0.32142857142857145</v>
      </c>
    </row>
    <row r="109" spans="1:132" ht="14.4" customHeight="1">
      <c r="A109" s="17">
        <v>93</v>
      </c>
      <c r="B109" s="419" t="str">
        <f>Choristes!B94</f>
        <v>FABRE Xavier</v>
      </c>
      <c r="C109" s="26" t="str">
        <f>Choristes!C94</f>
        <v>T</v>
      </c>
      <c r="D109" s="26" t="str">
        <f>Choristes!G94</f>
        <v>HR</v>
      </c>
      <c r="E109" s="26">
        <f t="shared" si="78"/>
        <v>15</v>
      </c>
      <c r="F109" s="26">
        <f t="shared" si="79"/>
        <v>48</v>
      </c>
      <c r="G109" s="15">
        <f t="shared" si="91"/>
        <v>0</v>
      </c>
      <c r="H109" s="15">
        <f t="shared" si="92"/>
        <v>23</v>
      </c>
      <c r="I109" s="15">
        <f t="shared" si="93"/>
        <v>0</v>
      </c>
      <c r="J109" s="15">
        <f t="shared" si="94"/>
        <v>1</v>
      </c>
      <c r="K109" s="463">
        <f t="shared" si="80"/>
        <v>0.47916666666666669</v>
      </c>
      <c r="L109" s="23">
        <f t="shared" si="81"/>
        <v>0</v>
      </c>
      <c r="M109" s="23">
        <f t="shared" si="82"/>
        <v>0.04</v>
      </c>
      <c r="N109" s="23"/>
      <c r="O109" s="61"/>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t="s">
        <v>16</v>
      </c>
      <c r="AS109" s="148" t="s">
        <v>16</v>
      </c>
      <c r="AT109" s="148" t="s">
        <v>16</v>
      </c>
      <c r="AU109" s="148" t="s">
        <v>16</v>
      </c>
      <c r="AV109" s="148"/>
      <c r="AW109" s="148"/>
      <c r="AX109" s="148" t="s">
        <v>314</v>
      </c>
      <c r="AY109" s="148"/>
      <c r="AZ109" s="148" t="s">
        <v>16</v>
      </c>
      <c r="BA109" s="148"/>
      <c r="BB109" s="148" t="s">
        <v>16</v>
      </c>
      <c r="BC109" s="148"/>
      <c r="BD109" s="148" t="s">
        <v>16</v>
      </c>
      <c r="BE109" s="148"/>
      <c r="BF109" s="148" t="s">
        <v>16</v>
      </c>
      <c r="BG109" s="148" t="s">
        <v>16</v>
      </c>
      <c r="BH109" s="148" t="s">
        <v>16</v>
      </c>
      <c r="BI109" s="148" t="s">
        <v>16</v>
      </c>
      <c r="BJ109" s="148"/>
      <c r="BK109" s="148" t="s">
        <v>16</v>
      </c>
      <c r="BL109" s="148"/>
      <c r="BM109" s="148" t="s">
        <v>16</v>
      </c>
      <c r="BN109" s="148" t="s">
        <v>16</v>
      </c>
      <c r="BO109" s="148"/>
      <c r="BP109" s="148"/>
      <c r="BQ109" s="148"/>
      <c r="BR109" s="148" t="s">
        <v>16</v>
      </c>
      <c r="BS109" s="148" t="s">
        <v>16</v>
      </c>
      <c r="BT109" s="148" t="s">
        <v>16</v>
      </c>
      <c r="BU109" s="148" t="s">
        <v>16</v>
      </c>
      <c r="BV109" s="148"/>
      <c r="BW109" s="565"/>
      <c r="BX109" s="148"/>
      <c r="BY109" s="148" t="s">
        <v>16</v>
      </c>
      <c r="BZ109" s="148" t="s">
        <v>16</v>
      </c>
      <c r="CA109" s="148" t="s">
        <v>16</v>
      </c>
      <c r="CB109" s="148" t="s">
        <v>16</v>
      </c>
      <c r="CC109" s="148"/>
      <c r="CD109" s="148" t="s">
        <v>16</v>
      </c>
      <c r="CE109" s="148"/>
      <c r="CF109" s="148"/>
      <c r="CG109" s="148"/>
      <c r="CH109" s="148"/>
      <c r="CI109" s="148"/>
      <c r="CJ109" s="148"/>
      <c r="CK109" s="148"/>
      <c r="CL109" s="148"/>
      <c r="CM109" s="148"/>
      <c r="CN109" s="565"/>
      <c r="CO109" s="148"/>
      <c r="CP109" s="148"/>
      <c r="CQ109" s="148"/>
      <c r="CR109" s="148"/>
      <c r="CS109" s="148"/>
      <c r="CT109" s="148"/>
      <c r="CU109" s="148"/>
      <c r="CV109" s="148"/>
      <c r="CW109" s="148"/>
      <c r="CX109" s="148"/>
      <c r="CY109" s="148"/>
      <c r="CZ109" s="148"/>
      <c r="DA109" s="148"/>
      <c r="DB109" s="148"/>
      <c r="DC109" s="148"/>
      <c r="DD109" s="148"/>
      <c r="DE109" s="148"/>
      <c r="DF109" s="148"/>
      <c r="DG109" s="148"/>
      <c r="DH109" s="148"/>
      <c r="DI109" s="148"/>
      <c r="DJ109" s="148"/>
      <c r="DK109" s="148"/>
      <c r="DL109" s="148"/>
      <c r="DM109" s="148"/>
      <c r="DN109" s="148"/>
      <c r="DO109" s="148"/>
      <c r="DP109" s="148"/>
      <c r="DQ109" s="148"/>
      <c r="DR109" s="148"/>
      <c r="DS109" s="148"/>
      <c r="DT109" s="148"/>
      <c r="DU109" s="239"/>
      <c r="DV109" s="149"/>
      <c r="DX109" s="158" t="str">
        <f t="shared" si="83"/>
        <v>FABRE Xavier</v>
      </c>
      <c r="DY109" s="26" t="str">
        <f t="shared" si="84"/>
        <v>T</v>
      </c>
      <c r="DZ109" s="23">
        <f t="shared" si="85"/>
        <v>0.47916666666666669</v>
      </c>
      <c r="EA109" s="23">
        <f t="shared" si="86"/>
        <v>0</v>
      </c>
      <c r="EB109" s="23">
        <f t="shared" si="87"/>
        <v>0.04</v>
      </c>
    </row>
    <row r="110" spans="1:132" ht="14.4" customHeight="1">
      <c r="A110" s="17">
        <v>94</v>
      </c>
      <c r="B110" s="158" t="str">
        <f>Choristes!B95</f>
        <v>VASLIN Pascal</v>
      </c>
      <c r="C110" s="26" t="str">
        <f>Choristes!C95</f>
        <v>T</v>
      </c>
      <c r="D110" s="26" t="str">
        <f>Choristes!G95</f>
        <v>HS</v>
      </c>
      <c r="E110" s="26">
        <f t="shared" ref="E110:E136" si="96">IF(D110&lt;&gt;0,VLOOKUP(D110,$N$1:$O$15,2,FALSE),)</f>
        <v>13</v>
      </c>
      <c r="F110" s="26">
        <f t="shared" ref="F110:F136" si="97">IF(D110&lt;&gt;0,HLOOKUP($C$6,$P$1:$DV$15,E110,FALSE),)</f>
        <v>48</v>
      </c>
      <c r="G110" s="15">
        <f t="shared" ref="G110:G136" si="98">IF(F110&lt;&gt;0,HLOOKUP($C$6,$P$1:$DV$136,(A110+16),FALSE),)</f>
        <v>0</v>
      </c>
      <c r="H110" s="15">
        <f t="shared" si="92"/>
        <v>7</v>
      </c>
      <c r="I110" s="15">
        <f t="shared" si="93"/>
        <v>0</v>
      </c>
      <c r="J110" s="15">
        <f t="shared" si="94"/>
        <v>13</v>
      </c>
      <c r="K110" s="463">
        <f t="shared" ref="K110:K136" si="99">IF(F110&lt;&gt;0,H110/F110,)</f>
        <v>0.14583333333333334</v>
      </c>
      <c r="L110" s="23">
        <f t="shared" ref="L110:L136" si="100">IF(F110-H110&lt;&gt;0,I110/(F110-H110),)</f>
        <v>0</v>
      </c>
      <c r="M110" s="23">
        <f t="shared" ref="M110:M136" si="101">IF(F110-H110&lt;&gt;0,J110/(F110-H110),)</f>
        <v>0.31707317073170732</v>
      </c>
      <c r="N110" s="23"/>
      <c r="O110" s="61"/>
      <c r="P110" s="148"/>
      <c r="Q110" s="148"/>
      <c r="R110" s="148"/>
      <c r="S110" s="148"/>
      <c r="T110" s="148"/>
      <c r="U110" s="148"/>
      <c r="V110" s="148"/>
      <c r="W110" s="148"/>
      <c r="X110" s="148"/>
      <c r="Y110" s="148"/>
      <c r="Z110" s="148"/>
      <c r="AA110" s="148"/>
      <c r="AB110" s="148"/>
      <c r="AC110" s="148"/>
      <c r="AD110" s="148"/>
      <c r="AE110" s="148"/>
      <c r="AF110" s="148"/>
      <c r="AG110" s="148"/>
      <c r="AH110" s="148"/>
      <c r="AI110" s="148"/>
      <c r="AJ110" s="148"/>
      <c r="AK110" s="148"/>
      <c r="AL110" s="148"/>
      <c r="AM110" s="148"/>
      <c r="AN110" s="148"/>
      <c r="AO110" s="148"/>
      <c r="AP110" s="148"/>
      <c r="AQ110" s="148"/>
      <c r="AR110" s="148"/>
      <c r="AS110" s="148"/>
      <c r="AT110" s="148"/>
      <c r="AU110" s="148"/>
      <c r="AV110" s="148" t="s">
        <v>314</v>
      </c>
      <c r="AW110" s="148"/>
      <c r="AX110" s="148" t="s">
        <v>314</v>
      </c>
      <c r="AY110" s="148"/>
      <c r="AZ110" s="148" t="s">
        <v>16</v>
      </c>
      <c r="BA110" s="148"/>
      <c r="BB110" s="148"/>
      <c r="BC110" s="148" t="s">
        <v>314</v>
      </c>
      <c r="BD110" s="148"/>
      <c r="BE110" s="148" t="s">
        <v>314</v>
      </c>
      <c r="BF110" s="148" t="s">
        <v>314</v>
      </c>
      <c r="BG110" s="148" t="s">
        <v>16</v>
      </c>
      <c r="BH110" s="148" t="s">
        <v>16</v>
      </c>
      <c r="BI110" s="148" t="s">
        <v>16</v>
      </c>
      <c r="BJ110" s="148"/>
      <c r="BK110" s="148"/>
      <c r="BL110" s="148"/>
      <c r="BM110" s="148" t="s">
        <v>16</v>
      </c>
      <c r="BN110" s="148"/>
      <c r="BO110" s="148" t="s">
        <v>314</v>
      </c>
      <c r="BP110" s="148"/>
      <c r="BQ110" s="148"/>
      <c r="BR110" s="239" t="s">
        <v>314</v>
      </c>
      <c r="BS110" s="239" t="s">
        <v>16</v>
      </c>
      <c r="BT110" s="239" t="s">
        <v>16</v>
      </c>
      <c r="BU110" s="239"/>
      <c r="BV110" s="239" t="s">
        <v>314</v>
      </c>
      <c r="BW110" s="565"/>
      <c r="BX110" s="239"/>
      <c r="BY110" s="239" t="s">
        <v>314</v>
      </c>
      <c r="BZ110" s="239" t="s">
        <v>314</v>
      </c>
      <c r="CA110" s="239" t="s">
        <v>314</v>
      </c>
      <c r="CB110" s="239"/>
      <c r="CC110" s="239" t="s">
        <v>314</v>
      </c>
      <c r="CD110" s="239" t="s">
        <v>314</v>
      </c>
      <c r="CE110" s="239"/>
      <c r="CF110" s="239"/>
      <c r="CG110" s="239"/>
      <c r="CH110" s="239"/>
      <c r="CI110" s="239"/>
      <c r="CJ110" s="239"/>
      <c r="CK110" s="239"/>
      <c r="CL110" s="239"/>
      <c r="CM110" s="239"/>
      <c r="CN110" s="565"/>
      <c r="CO110" s="239"/>
      <c r="CP110" s="148"/>
      <c r="CQ110" s="148"/>
      <c r="CR110" s="239"/>
      <c r="CS110" s="239"/>
      <c r="CT110" s="239"/>
      <c r="CU110" s="239"/>
      <c r="CV110" s="239"/>
      <c r="CW110" s="239"/>
      <c r="CX110" s="239"/>
      <c r="CY110" s="148"/>
      <c r="CZ110" s="148"/>
      <c r="DA110" s="239"/>
      <c r="DB110" s="239"/>
      <c r="DC110" s="239"/>
      <c r="DD110" s="239"/>
      <c r="DE110" s="148"/>
      <c r="DF110" s="148"/>
      <c r="DG110" s="148"/>
      <c r="DH110" s="148"/>
      <c r="DI110" s="148"/>
      <c r="DJ110" s="239"/>
      <c r="DK110" s="239"/>
      <c r="DL110" s="239"/>
      <c r="DM110" s="239"/>
      <c r="DN110" s="239"/>
      <c r="DO110" s="239"/>
      <c r="DP110" s="239"/>
      <c r="DQ110" s="239"/>
      <c r="DR110" s="239"/>
      <c r="DS110" s="239"/>
      <c r="DT110" s="239"/>
      <c r="DU110" s="239"/>
      <c r="DV110" s="149"/>
      <c r="DX110" s="158" t="str">
        <f t="shared" si="83"/>
        <v>VASLIN Pascal</v>
      </c>
      <c r="DY110" s="26" t="str">
        <f t="shared" si="84"/>
        <v>T</v>
      </c>
      <c r="DZ110" s="23">
        <f t="shared" si="85"/>
        <v>0.14583333333333334</v>
      </c>
      <c r="EA110" s="23">
        <f t="shared" si="86"/>
        <v>0</v>
      </c>
      <c r="EB110" s="23">
        <f t="shared" si="87"/>
        <v>0.31707317073170732</v>
      </c>
    </row>
    <row r="111" spans="1:132" ht="14.4" customHeight="1">
      <c r="A111" s="17">
        <v>95</v>
      </c>
      <c r="B111" s="158">
        <f>Choristes!B97</f>
        <v>0</v>
      </c>
      <c r="C111" s="26">
        <f>Choristes!C97</f>
        <v>0</v>
      </c>
      <c r="D111" s="26">
        <f>Choristes!G97</f>
        <v>0</v>
      </c>
      <c r="E111" s="26">
        <f t="shared" si="96"/>
        <v>0</v>
      </c>
      <c r="F111" s="26">
        <f t="shared" si="97"/>
        <v>0</v>
      </c>
      <c r="G111" s="15">
        <f t="shared" si="98"/>
        <v>0</v>
      </c>
      <c r="H111" s="15">
        <f t="shared" si="92"/>
        <v>0</v>
      </c>
      <c r="I111" s="15">
        <f t="shared" si="93"/>
        <v>0</v>
      </c>
      <c r="J111" s="15">
        <f t="shared" si="94"/>
        <v>0</v>
      </c>
      <c r="K111" s="23">
        <f t="shared" si="99"/>
        <v>0</v>
      </c>
      <c r="L111" s="23">
        <f t="shared" si="100"/>
        <v>0</v>
      </c>
      <c r="M111" s="23">
        <f t="shared" si="101"/>
        <v>0</v>
      </c>
      <c r="N111" s="23"/>
      <c r="O111" s="61"/>
      <c r="P111" s="148"/>
      <c r="Q111" s="148"/>
      <c r="R111" s="148"/>
      <c r="S111" s="148"/>
      <c r="T111" s="148"/>
      <c r="U111" s="148"/>
      <c r="V111" s="148"/>
      <c r="W111" s="148"/>
      <c r="X111" s="148"/>
      <c r="Y111" s="148"/>
      <c r="Z111" s="148"/>
      <c r="AA111" s="148"/>
      <c r="AB111" s="148"/>
      <c r="AC111" s="148"/>
      <c r="AD111" s="148"/>
      <c r="AE111" s="148"/>
      <c r="AF111" s="148"/>
      <c r="AG111" s="148"/>
      <c r="AH111" s="148"/>
      <c r="AI111" s="148"/>
      <c r="AJ111" s="148"/>
      <c r="AK111" s="148"/>
      <c r="AL111" s="148"/>
      <c r="AM111" s="148"/>
      <c r="AN111" s="148"/>
      <c r="AO111" s="148"/>
      <c r="AP111" s="148"/>
      <c r="AQ111" s="148"/>
      <c r="AR111" s="148"/>
      <c r="AS111" s="148"/>
      <c r="AT111" s="148"/>
      <c r="AU111" s="148"/>
      <c r="AV111" s="148"/>
      <c r="AW111" s="148"/>
      <c r="AX111" s="148"/>
      <c r="AY111" s="148"/>
      <c r="AZ111" s="148"/>
      <c r="BA111" s="148"/>
      <c r="BB111" s="148"/>
      <c r="BC111" s="148"/>
      <c r="BD111" s="148"/>
      <c r="BE111" s="148"/>
      <c r="BF111" s="148"/>
      <c r="BG111" s="148"/>
      <c r="BH111" s="148"/>
      <c r="BI111" s="148"/>
      <c r="BJ111" s="148"/>
      <c r="BK111" s="148"/>
      <c r="BL111" s="148"/>
      <c r="BM111" s="148"/>
      <c r="BN111" s="148"/>
      <c r="BO111" s="148"/>
      <c r="BP111" s="148"/>
      <c r="BQ111" s="148"/>
      <c r="BR111" s="239"/>
      <c r="BS111" s="239"/>
      <c r="BT111" s="239"/>
      <c r="BU111" s="239"/>
      <c r="BV111" s="239"/>
      <c r="BW111" s="565"/>
      <c r="BX111" s="239"/>
      <c r="BY111" s="239"/>
      <c r="BZ111" s="239"/>
      <c r="CA111" s="239"/>
      <c r="CB111" s="239"/>
      <c r="CC111" s="239"/>
      <c r="CD111" s="239"/>
      <c r="CE111" s="239"/>
      <c r="CF111" s="239"/>
      <c r="CG111" s="239"/>
      <c r="CH111" s="239"/>
      <c r="CI111" s="239"/>
      <c r="CJ111" s="239"/>
      <c r="CK111" s="239"/>
      <c r="CL111" s="239"/>
      <c r="CM111" s="239"/>
      <c r="CN111" s="565"/>
      <c r="CO111" s="239"/>
      <c r="CP111" s="148"/>
      <c r="CQ111" s="148"/>
      <c r="CR111" s="239"/>
      <c r="CS111" s="239"/>
      <c r="CT111" s="239"/>
      <c r="CU111" s="239"/>
      <c r="CV111" s="239"/>
      <c r="CW111" s="239"/>
      <c r="CX111" s="239"/>
      <c r="CY111" s="148"/>
      <c r="CZ111" s="148"/>
      <c r="DA111" s="239"/>
      <c r="DB111" s="239"/>
      <c r="DC111" s="239"/>
      <c r="DD111" s="239"/>
      <c r="DE111" s="148"/>
      <c r="DF111" s="148"/>
      <c r="DG111" s="148"/>
      <c r="DH111" s="148"/>
      <c r="DI111" s="148"/>
      <c r="DJ111" s="239"/>
      <c r="DK111" s="239"/>
      <c r="DL111" s="239"/>
      <c r="DM111" s="239"/>
      <c r="DN111" s="239"/>
      <c r="DO111" s="239"/>
      <c r="DP111" s="239"/>
      <c r="DQ111" s="239"/>
      <c r="DR111" s="239"/>
      <c r="DS111" s="239"/>
      <c r="DT111" s="239"/>
      <c r="DU111" s="239"/>
      <c r="DV111" s="149"/>
      <c r="DX111" s="158">
        <f t="shared" si="83"/>
        <v>0</v>
      </c>
      <c r="DY111" s="26">
        <f t="shared" si="84"/>
        <v>0</v>
      </c>
      <c r="DZ111" s="23">
        <f t="shared" si="85"/>
        <v>0</v>
      </c>
      <c r="EA111" s="23">
        <f t="shared" si="86"/>
        <v>0</v>
      </c>
      <c r="EB111" s="23">
        <f t="shared" si="87"/>
        <v>0</v>
      </c>
    </row>
    <row r="112" spans="1:132" ht="14.4" customHeight="1">
      <c r="A112" s="17">
        <v>96</v>
      </c>
      <c r="B112" s="158">
        <f>Choristes!B98</f>
        <v>0</v>
      </c>
      <c r="C112" s="26">
        <f>Choristes!C98</f>
        <v>0</v>
      </c>
      <c r="D112" s="26">
        <f>Choristes!G98</f>
        <v>0</v>
      </c>
      <c r="E112" s="26">
        <f t="shared" si="96"/>
        <v>0</v>
      </c>
      <c r="F112" s="26">
        <f t="shared" si="97"/>
        <v>0</v>
      </c>
      <c r="G112" s="15">
        <f t="shared" si="98"/>
        <v>0</v>
      </c>
      <c r="H112" s="15">
        <f t="shared" si="92"/>
        <v>0</v>
      </c>
      <c r="I112" s="15">
        <f t="shared" si="93"/>
        <v>0</v>
      </c>
      <c r="J112" s="15">
        <f t="shared" si="94"/>
        <v>0</v>
      </c>
      <c r="K112" s="23">
        <f t="shared" si="99"/>
        <v>0</v>
      </c>
      <c r="L112" s="23">
        <f t="shared" si="100"/>
        <v>0</v>
      </c>
      <c r="M112" s="23">
        <f t="shared" si="101"/>
        <v>0</v>
      </c>
      <c r="N112" s="23"/>
      <c r="O112" s="61"/>
      <c r="P112" s="148"/>
      <c r="Q112" s="148"/>
      <c r="R112" s="148"/>
      <c r="S112" s="148"/>
      <c r="T112" s="148"/>
      <c r="U112" s="148"/>
      <c r="V112" s="148"/>
      <c r="W112" s="148"/>
      <c r="X112" s="148"/>
      <c r="Y112" s="148"/>
      <c r="Z112" s="148"/>
      <c r="AA112" s="148"/>
      <c r="AB112" s="148"/>
      <c r="AC112" s="148"/>
      <c r="AD112" s="148"/>
      <c r="AE112" s="148"/>
      <c r="AF112" s="148"/>
      <c r="AG112" s="148"/>
      <c r="AH112" s="148"/>
      <c r="AI112" s="148"/>
      <c r="AJ112" s="148"/>
      <c r="AK112" s="148"/>
      <c r="AL112" s="148"/>
      <c r="AM112" s="148"/>
      <c r="AN112" s="148"/>
      <c r="AO112" s="148"/>
      <c r="AP112" s="148"/>
      <c r="AQ112" s="148"/>
      <c r="AR112" s="148"/>
      <c r="AS112" s="148"/>
      <c r="AT112" s="148"/>
      <c r="AU112" s="148"/>
      <c r="AV112" s="148"/>
      <c r="AW112" s="148"/>
      <c r="AX112" s="148"/>
      <c r="AY112" s="148"/>
      <c r="AZ112" s="148"/>
      <c r="BA112" s="148"/>
      <c r="BB112" s="148"/>
      <c r="BC112" s="148"/>
      <c r="BD112" s="148"/>
      <c r="BE112" s="148"/>
      <c r="BF112" s="148"/>
      <c r="BG112" s="148"/>
      <c r="BH112" s="148"/>
      <c r="BI112" s="148"/>
      <c r="BJ112" s="148"/>
      <c r="BK112" s="148"/>
      <c r="BL112" s="148"/>
      <c r="BM112" s="148"/>
      <c r="BN112" s="148"/>
      <c r="BO112" s="148"/>
      <c r="BP112" s="148"/>
      <c r="BQ112" s="148"/>
      <c r="BR112" s="239"/>
      <c r="BS112" s="239"/>
      <c r="BT112" s="239"/>
      <c r="BU112" s="239"/>
      <c r="BV112" s="239"/>
      <c r="BW112" s="565"/>
      <c r="BX112" s="239"/>
      <c r="BY112" s="239"/>
      <c r="BZ112" s="239"/>
      <c r="CA112" s="239"/>
      <c r="CB112" s="239"/>
      <c r="CC112" s="239"/>
      <c r="CD112" s="239"/>
      <c r="CE112" s="239"/>
      <c r="CF112" s="239"/>
      <c r="CG112" s="239"/>
      <c r="CH112" s="239"/>
      <c r="CI112" s="239"/>
      <c r="CJ112" s="239"/>
      <c r="CK112" s="239"/>
      <c r="CL112" s="239"/>
      <c r="CM112" s="239"/>
      <c r="CN112" s="565"/>
      <c r="CO112" s="239"/>
      <c r="CP112" s="148"/>
      <c r="CQ112" s="148"/>
      <c r="CR112" s="239"/>
      <c r="CS112" s="239"/>
      <c r="CT112" s="239"/>
      <c r="CU112" s="239"/>
      <c r="CV112" s="239"/>
      <c r="CW112" s="239"/>
      <c r="CX112" s="239"/>
      <c r="CY112" s="148"/>
      <c r="CZ112" s="148"/>
      <c r="DA112" s="239"/>
      <c r="DB112" s="239"/>
      <c r="DC112" s="239"/>
      <c r="DD112" s="239"/>
      <c r="DE112" s="148"/>
      <c r="DF112" s="148"/>
      <c r="DG112" s="148"/>
      <c r="DH112" s="148"/>
      <c r="DI112" s="148"/>
      <c r="DJ112" s="239"/>
      <c r="DK112" s="239"/>
      <c r="DL112" s="239"/>
      <c r="DM112" s="239"/>
      <c r="DN112" s="239"/>
      <c r="DO112" s="239"/>
      <c r="DP112" s="239"/>
      <c r="DQ112" s="239"/>
      <c r="DR112" s="239"/>
      <c r="DS112" s="239"/>
      <c r="DT112" s="239"/>
      <c r="DU112" s="239"/>
      <c r="DV112" s="149"/>
      <c r="DX112" s="158">
        <f t="shared" si="83"/>
        <v>0</v>
      </c>
      <c r="DY112" s="26">
        <f t="shared" si="84"/>
        <v>0</v>
      </c>
      <c r="DZ112" s="23">
        <f t="shared" si="85"/>
        <v>0</v>
      </c>
      <c r="EA112" s="23">
        <f t="shared" si="86"/>
        <v>0</v>
      </c>
      <c r="EB112" s="23">
        <f t="shared" si="87"/>
        <v>0</v>
      </c>
    </row>
    <row r="113" spans="1:132" ht="14.4" customHeight="1">
      <c r="A113" s="17">
        <v>97</v>
      </c>
      <c r="B113" s="158">
        <f>Choristes!B99</f>
        <v>0</v>
      </c>
      <c r="C113" s="26">
        <f>Choristes!C99</f>
        <v>0</v>
      </c>
      <c r="D113" s="26">
        <f>Choristes!G99</f>
        <v>0</v>
      </c>
      <c r="E113" s="26">
        <f t="shared" si="96"/>
        <v>0</v>
      </c>
      <c r="F113" s="26">
        <f t="shared" si="97"/>
        <v>0</v>
      </c>
      <c r="G113" s="15">
        <f t="shared" si="98"/>
        <v>0</v>
      </c>
      <c r="H113" s="15">
        <f t="shared" si="92"/>
        <v>0</v>
      </c>
      <c r="I113" s="15">
        <f t="shared" si="93"/>
        <v>0</v>
      </c>
      <c r="J113" s="15">
        <f t="shared" si="94"/>
        <v>0</v>
      </c>
      <c r="K113" s="23">
        <f t="shared" si="99"/>
        <v>0</v>
      </c>
      <c r="L113" s="23">
        <f t="shared" si="100"/>
        <v>0</v>
      </c>
      <c r="M113" s="23">
        <f t="shared" si="101"/>
        <v>0</v>
      </c>
      <c r="N113" s="23"/>
      <c r="O113" s="61"/>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239"/>
      <c r="BS113" s="239"/>
      <c r="BT113" s="239"/>
      <c r="BU113" s="239"/>
      <c r="BV113" s="239"/>
      <c r="BW113" s="565"/>
      <c r="BX113" s="239"/>
      <c r="BY113" s="239"/>
      <c r="BZ113" s="239"/>
      <c r="CA113" s="239"/>
      <c r="CB113" s="239"/>
      <c r="CC113" s="239"/>
      <c r="CD113" s="239"/>
      <c r="CE113" s="239"/>
      <c r="CF113" s="239"/>
      <c r="CG113" s="239"/>
      <c r="CH113" s="239"/>
      <c r="CI113" s="239"/>
      <c r="CJ113" s="239"/>
      <c r="CK113" s="239"/>
      <c r="CL113" s="239"/>
      <c r="CM113" s="239"/>
      <c r="CN113" s="565"/>
      <c r="CO113" s="239"/>
      <c r="CP113" s="148"/>
      <c r="CQ113" s="148"/>
      <c r="CR113" s="239"/>
      <c r="CS113" s="239"/>
      <c r="CT113" s="239"/>
      <c r="CU113" s="239"/>
      <c r="CV113" s="239"/>
      <c r="CW113" s="239"/>
      <c r="CX113" s="239"/>
      <c r="CY113" s="148"/>
      <c r="CZ113" s="148"/>
      <c r="DA113" s="239"/>
      <c r="DB113" s="239"/>
      <c r="DC113" s="239"/>
      <c r="DD113" s="239"/>
      <c r="DE113" s="148"/>
      <c r="DF113" s="148"/>
      <c r="DG113" s="148"/>
      <c r="DH113" s="148"/>
      <c r="DI113" s="148"/>
      <c r="DJ113" s="239"/>
      <c r="DK113" s="239"/>
      <c r="DL113" s="239"/>
      <c r="DM113" s="239"/>
      <c r="DN113" s="239"/>
      <c r="DO113" s="239"/>
      <c r="DP113" s="239"/>
      <c r="DQ113" s="239"/>
      <c r="DR113" s="239"/>
      <c r="DS113" s="239"/>
      <c r="DT113" s="239"/>
      <c r="DU113" s="239"/>
      <c r="DV113" s="149"/>
      <c r="DX113" s="158">
        <f t="shared" si="83"/>
        <v>0</v>
      </c>
      <c r="DY113" s="26">
        <f t="shared" si="84"/>
        <v>0</v>
      </c>
      <c r="DZ113" s="23">
        <f t="shared" si="85"/>
        <v>0</v>
      </c>
      <c r="EA113" s="23">
        <f t="shared" si="86"/>
        <v>0</v>
      </c>
      <c r="EB113" s="23">
        <f t="shared" si="87"/>
        <v>0</v>
      </c>
    </row>
    <row r="114" spans="1:132" ht="14.4" customHeight="1">
      <c r="A114" s="17">
        <v>98</v>
      </c>
      <c r="B114" s="158">
        <f>Choristes!B104</f>
        <v>0</v>
      </c>
      <c r="C114" s="26">
        <f>Choristes!C104</f>
        <v>0</v>
      </c>
      <c r="D114" s="26">
        <f>Choristes!G104</f>
        <v>0</v>
      </c>
      <c r="E114" s="26">
        <f t="shared" si="96"/>
        <v>0</v>
      </c>
      <c r="F114" s="26">
        <f t="shared" si="97"/>
        <v>0</v>
      </c>
      <c r="G114" s="15">
        <f t="shared" si="98"/>
        <v>0</v>
      </c>
      <c r="H114" s="15">
        <f t="shared" si="92"/>
        <v>0</v>
      </c>
      <c r="I114" s="15">
        <f t="shared" si="93"/>
        <v>0</v>
      </c>
      <c r="J114" s="15">
        <f t="shared" si="94"/>
        <v>0</v>
      </c>
      <c r="K114" s="23">
        <f t="shared" si="99"/>
        <v>0</v>
      </c>
      <c r="L114" s="23">
        <f t="shared" si="100"/>
        <v>0</v>
      </c>
      <c r="M114" s="23">
        <f t="shared" si="101"/>
        <v>0</v>
      </c>
      <c r="N114" s="23"/>
      <c r="O114" s="61"/>
      <c r="P114" s="148"/>
      <c r="Q114" s="148"/>
      <c r="R114" s="148"/>
      <c r="S114" s="148"/>
      <c r="T114" s="148"/>
      <c r="U114" s="148"/>
      <c r="V114" s="148"/>
      <c r="W114" s="148"/>
      <c r="X114" s="148"/>
      <c r="Y114" s="148"/>
      <c r="Z114" s="148"/>
      <c r="AA114" s="148"/>
      <c r="AB114" s="148"/>
      <c r="AC114" s="148"/>
      <c r="AD114" s="148"/>
      <c r="AE114" s="148"/>
      <c r="AF114" s="148"/>
      <c r="AG114" s="148"/>
      <c r="AH114" s="148"/>
      <c r="AI114" s="148"/>
      <c r="AJ114" s="148"/>
      <c r="AK114" s="148"/>
      <c r="AL114" s="148"/>
      <c r="AM114" s="148"/>
      <c r="AN114" s="148"/>
      <c r="AO114" s="148"/>
      <c r="AP114" s="148"/>
      <c r="AQ114" s="148"/>
      <c r="AR114" s="148"/>
      <c r="AS114" s="148"/>
      <c r="AT114" s="148"/>
      <c r="AU114" s="148"/>
      <c r="AV114" s="148"/>
      <c r="AW114" s="148"/>
      <c r="AX114" s="148"/>
      <c r="AY114" s="148"/>
      <c r="AZ114" s="148"/>
      <c r="BA114" s="148"/>
      <c r="BB114" s="148"/>
      <c r="BC114" s="148"/>
      <c r="BD114" s="148"/>
      <c r="BE114" s="148"/>
      <c r="BF114" s="148"/>
      <c r="BG114" s="148"/>
      <c r="BH114" s="148"/>
      <c r="BI114" s="148"/>
      <c r="BJ114" s="148"/>
      <c r="BK114" s="148"/>
      <c r="BL114" s="148"/>
      <c r="BM114" s="148"/>
      <c r="BN114" s="148"/>
      <c r="BO114" s="148"/>
      <c r="BP114" s="148"/>
      <c r="BQ114" s="148"/>
      <c r="BR114" s="239"/>
      <c r="BS114" s="239"/>
      <c r="BT114" s="239"/>
      <c r="BU114" s="239"/>
      <c r="BV114" s="239"/>
      <c r="BW114" s="565"/>
      <c r="BX114" s="239"/>
      <c r="BY114" s="239"/>
      <c r="BZ114" s="239"/>
      <c r="CA114" s="239"/>
      <c r="CB114" s="239"/>
      <c r="CC114" s="239"/>
      <c r="CD114" s="239"/>
      <c r="CE114" s="239"/>
      <c r="CF114" s="239"/>
      <c r="CG114" s="239"/>
      <c r="CH114" s="239"/>
      <c r="CI114" s="239"/>
      <c r="CJ114" s="239"/>
      <c r="CK114" s="239"/>
      <c r="CL114" s="239"/>
      <c r="CM114" s="239"/>
      <c r="CN114" s="565"/>
      <c r="CO114" s="239"/>
      <c r="CP114" s="148"/>
      <c r="CQ114" s="148"/>
      <c r="CR114" s="239"/>
      <c r="CS114" s="239"/>
      <c r="CT114" s="239"/>
      <c r="CU114" s="239"/>
      <c r="CV114" s="239"/>
      <c r="CW114" s="239"/>
      <c r="CX114" s="239"/>
      <c r="CY114" s="148"/>
      <c r="CZ114" s="148"/>
      <c r="DA114" s="239"/>
      <c r="DB114" s="239"/>
      <c r="DC114" s="239"/>
      <c r="DD114" s="239"/>
      <c r="DE114" s="148"/>
      <c r="DF114" s="148"/>
      <c r="DG114" s="148"/>
      <c r="DH114" s="148"/>
      <c r="DI114" s="148"/>
      <c r="DJ114" s="239"/>
      <c r="DK114" s="239"/>
      <c r="DL114" s="239"/>
      <c r="DM114" s="239"/>
      <c r="DN114" s="239"/>
      <c r="DO114" s="239"/>
      <c r="DP114" s="239"/>
      <c r="DQ114" s="239"/>
      <c r="DR114" s="239"/>
      <c r="DS114" s="239"/>
      <c r="DT114" s="239"/>
      <c r="DU114" s="239"/>
      <c r="DV114" s="149"/>
      <c r="DX114" s="158">
        <f t="shared" si="83"/>
        <v>0</v>
      </c>
      <c r="DY114" s="26">
        <f t="shared" si="84"/>
        <v>0</v>
      </c>
      <c r="DZ114" s="23">
        <f t="shared" si="85"/>
        <v>0</v>
      </c>
      <c r="EA114" s="23">
        <f t="shared" si="86"/>
        <v>0</v>
      </c>
      <c r="EB114" s="23">
        <f t="shared" si="87"/>
        <v>0</v>
      </c>
    </row>
    <row r="115" spans="1:132" ht="14.4" customHeight="1">
      <c r="A115" s="17">
        <v>99</v>
      </c>
      <c r="B115" s="158">
        <f>Choristes!B105</f>
        <v>0</v>
      </c>
      <c r="C115" s="26">
        <f>Choristes!C105</f>
        <v>0</v>
      </c>
      <c r="D115" s="26">
        <f>Choristes!G105</f>
        <v>0</v>
      </c>
      <c r="E115" s="26">
        <f t="shared" si="96"/>
        <v>0</v>
      </c>
      <c r="F115" s="26">
        <f t="shared" si="97"/>
        <v>0</v>
      </c>
      <c r="G115" s="15">
        <f t="shared" si="98"/>
        <v>0</v>
      </c>
      <c r="H115" s="15">
        <f t="shared" si="92"/>
        <v>0</v>
      </c>
      <c r="I115" s="15">
        <f t="shared" si="93"/>
        <v>0</v>
      </c>
      <c r="J115" s="15">
        <f t="shared" si="94"/>
        <v>0</v>
      </c>
      <c r="K115" s="23">
        <f t="shared" si="99"/>
        <v>0</v>
      </c>
      <c r="L115" s="23">
        <f t="shared" si="100"/>
        <v>0</v>
      </c>
      <c r="M115" s="23">
        <f t="shared" si="101"/>
        <v>0</v>
      </c>
      <c r="N115" s="23"/>
      <c r="O115" s="61"/>
      <c r="P115" s="148"/>
      <c r="Q115" s="148"/>
      <c r="R115" s="148"/>
      <c r="S115" s="148"/>
      <c r="T115" s="148"/>
      <c r="U115" s="148"/>
      <c r="V115" s="148"/>
      <c r="W115" s="148"/>
      <c r="X115" s="148"/>
      <c r="Y115" s="148"/>
      <c r="Z115" s="148"/>
      <c r="AA115" s="148"/>
      <c r="AB115" s="148"/>
      <c r="AC115" s="148"/>
      <c r="AD115" s="148"/>
      <c r="AE115" s="148"/>
      <c r="AF115" s="148"/>
      <c r="AG115" s="148"/>
      <c r="AH115" s="148"/>
      <c r="AI115" s="148"/>
      <c r="AJ115" s="148"/>
      <c r="AK115" s="148"/>
      <c r="AL115" s="148"/>
      <c r="AM115" s="148"/>
      <c r="AN115" s="148"/>
      <c r="AO115" s="148"/>
      <c r="AP115" s="148"/>
      <c r="AQ115" s="148"/>
      <c r="AR115" s="148"/>
      <c r="AS115" s="148"/>
      <c r="AT115" s="148"/>
      <c r="AU115" s="148"/>
      <c r="AV115" s="148"/>
      <c r="AW115" s="148"/>
      <c r="AX115" s="148"/>
      <c r="AY115" s="148"/>
      <c r="AZ115" s="148"/>
      <c r="BA115" s="148"/>
      <c r="BB115" s="148"/>
      <c r="BC115" s="148"/>
      <c r="BD115" s="148"/>
      <c r="BE115" s="148"/>
      <c r="BF115" s="148"/>
      <c r="BG115" s="148"/>
      <c r="BH115" s="148"/>
      <c r="BI115" s="148"/>
      <c r="BJ115" s="148"/>
      <c r="BK115" s="148"/>
      <c r="BL115" s="148"/>
      <c r="BM115" s="148"/>
      <c r="BN115" s="148"/>
      <c r="BO115" s="148"/>
      <c r="BP115" s="148"/>
      <c r="BQ115" s="148"/>
      <c r="BR115" s="239"/>
      <c r="BS115" s="239"/>
      <c r="BT115" s="239"/>
      <c r="BU115" s="239"/>
      <c r="BV115" s="239"/>
      <c r="BW115" s="565"/>
      <c r="BX115" s="239"/>
      <c r="BY115" s="239"/>
      <c r="BZ115" s="239"/>
      <c r="CA115" s="239"/>
      <c r="CB115" s="239"/>
      <c r="CC115" s="239"/>
      <c r="CD115" s="239"/>
      <c r="CE115" s="239"/>
      <c r="CF115" s="239"/>
      <c r="CG115" s="239"/>
      <c r="CH115" s="239"/>
      <c r="CI115" s="239"/>
      <c r="CJ115" s="239"/>
      <c r="CK115" s="239"/>
      <c r="CL115" s="239"/>
      <c r="CM115" s="239"/>
      <c r="CN115" s="565"/>
      <c r="CO115" s="239"/>
      <c r="CP115" s="148"/>
      <c r="CQ115" s="148"/>
      <c r="CR115" s="239"/>
      <c r="CS115" s="239"/>
      <c r="CT115" s="239"/>
      <c r="CU115" s="239"/>
      <c r="CV115" s="239"/>
      <c r="CW115" s="239"/>
      <c r="CX115" s="239"/>
      <c r="CY115" s="148"/>
      <c r="CZ115" s="148"/>
      <c r="DA115" s="239"/>
      <c r="DB115" s="239"/>
      <c r="DC115" s="239"/>
      <c r="DD115" s="239"/>
      <c r="DE115" s="148"/>
      <c r="DF115" s="148"/>
      <c r="DG115" s="148"/>
      <c r="DH115" s="148"/>
      <c r="DI115" s="148"/>
      <c r="DJ115" s="239"/>
      <c r="DK115" s="239"/>
      <c r="DL115" s="239"/>
      <c r="DM115" s="239"/>
      <c r="DN115" s="239"/>
      <c r="DO115" s="239"/>
      <c r="DP115" s="239"/>
      <c r="DQ115" s="239"/>
      <c r="DR115" s="239"/>
      <c r="DS115" s="239"/>
      <c r="DT115" s="239"/>
      <c r="DU115" s="239"/>
      <c r="DV115" s="149"/>
      <c r="DX115" s="158">
        <f t="shared" si="83"/>
        <v>0</v>
      </c>
      <c r="DY115" s="26">
        <f t="shared" si="84"/>
        <v>0</v>
      </c>
      <c r="DZ115" s="23">
        <f t="shared" si="85"/>
        <v>0</v>
      </c>
      <c r="EA115" s="23">
        <f t="shared" si="86"/>
        <v>0</v>
      </c>
      <c r="EB115" s="23">
        <f t="shared" si="87"/>
        <v>0</v>
      </c>
    </row>
    <row r="116" spans="1:132" ht="14.4" customHeight="1">
      <c r="A116" s="17">
        <v>100</v>
      </c>
      <c r="B116" s="158">
        <f>Choristes!B106</f>
        <v>0</v>
      </c>
      <c r="C116" s="26">
        <f>Choristes!C106</f>
        <v>0</v>
      </c>
      <c r="D116" s="26">
        <f>Choristes!G106</f>
        <v>0</v>
      </c>
      <c r="E116" s="26">
        <f t="shared" si="96"/>
        <v>0</v>
      </c>
      <c r="F116" s="26">
        <f t="shared" si="97"/>
        <v>0</v>
      </c>
      <c r="G116" s="15">
        <f t="shared" si="98"/>
        <v>0</v>
      </c>
      <c r="H116" s="15">
        <f t="shared" si="92"/>
        <v>0</v>
      </c>
      <c r="I116" s="15">
        <f t="shared" si="93"/>
        <v>0</v>
      </c>
      <c r="J116" s="15">
        <f t="shared" si="94"/>
        <v>0</v>
      </c>
      <c r="K116" s="23">
        <f t="shared" si="99"/>
        <v>0</v>
      </c>
      <c r="L116" s="23">
        <f t="shared" si="100"/>
        <v>0</v>
      </c>
      <c r="M116" s="23">
        <f t="shared" si="101"/>
        <v>0</v>
      </c>
      <c r="N116" s="23"/>
      <c r="O116" s="61"/>
      <c r="P116" s="148"/>
      <c r="Q116" s="148"/>
      <c r="R116" s="148"/>
      <c r="S116" s="148"/>
      <c r="T116" s="148"/>
      <c r="U116" s="148"/>
      <c r="V116" s="148"/>
      <c r="W116" s="148"/>
      <c r="X116" s="148"/>
      <c r="Y116" s="148"/>
      <c r="Z116" s="148"/>
      <c r="AA116" s="148"/>
      <c r="AB116" s="148"/>
      <c r="AC116" s="148"/>
      <c r="AD116" s="148"/>
      <c r="AE116" s="148"/>
      <c r="AF116" s="148"/>
      <c r="AG116" s="148"/>
      <c r="AH116" s="148"/>
      <c r="AI116" s="148"/>
      <c r="AJ116" s="148"/>
      <c r="AK116" s="148"/>
      <c r="AL116" s="148"/>
      <c r="AM116" s="148"/>
      <c r="AN116" s="148"/>
      <c r="AO116" s="148"/>
      <c r="AP116" s="148"/>
      <c r="AQ116" s="148"/>
      <c r="AR116" s="148"/>
      <c r="AS116" s="148"/>
      <c r="AT116" s="148"/>
      <c r="AU116" s="148"/>
      <c r="AV116" s="148"/>
      <c r="AW116" s="148"/>
      <c r="AX116" s="148"/>
      <c r="AY116" s="148"/>
      <c r="AZ116" s="148"/>
      <c r="BA116" s="148"/>
      <c r="BB116" s="148"/>
      <c r="BC116" s="148"/>
      <c r="BD116" s="148"/>
      <c r="BE116" s="148"/>
      <c r="BF116" s="148"/>
      <c r="BG116" s="148"/>
      <c r="BH116" s="148"/>
      <c r="BI116" s="148"/>
      <c r="BJ116" s="148"/>
      <c r="BK116" s="148"/>
      <c r="BL116" s="148"/>
      <c r="BM116" s="148"/>
      <c r="BN116" s="148"/>
      <c r="BO116" s="148"/>
      <c r="BP116" s="148"/>
      <c r="BQ116" s="148"/>
      <c r="BR116" s="239"/>
      <c r="BS116" s="239"/>
      <c r="BT116" s="239"/>
      <c r="BU116" s="239"/>
      <c r="BV116" s="239"/>
      <c r="BW116" s="565"/>
      <c r="BX116" s="239"/>
      <c r="BY116" s="239"/>
      <c r="BZ116" s="239"/>
      <c r="CA116" s="239"/>
      <c r="CB116" s="239"/>
      <c r="CC116" s="239"/>
      <c r="CD116" s="239"/>
      <c r="CE116" s="239"/>
      <c r="CF116" s="239"/>
      <c r="CG116" s="239"/>
      <c r="CH116" s="239"/>
      <c r="CI116" s="239"/>
      <c r="CJ116" s="239"/>
      <c r="CK116" s="239"/>
      <c r="CL116" s="239"/>
      <c r="CM116" s="239"/>
      <c r="CN116" s="565"/>
      <c r="CO116" s="239"/>
      <c r="CP116" s="148"/>
      <c r="CQ116" s="148"/>
      <c r="CR116" s="239"/>
      <c r="CS116" s="239"/>
      <c r="CT116" s="239"/>
      <c r="CU116" s="239"/>
      <c r="CV116" s="239"/>
      <c r="CW116" s="239"/>
      <c r="CX116" s="239"/>
      <c r="CY116" s="148"/>
      <c r="CZ116" s="148"/>
      <c r="DA116" s="239"/>
      <c r="DB116" s="239"/>
      <c r="DC116" s="239"/>
      <c r="DD116" s="239"/>
      <c r="DE116" s="148"/>
      <c r="DF116" s="148"/>
      <c r="DG116" s="148"/>
      <c r="DH116" s="148"/>
      <c r="DI116" s="148"/>
      <c r="DJ116" s="239"/>
      <c r="DK116" s="239"/>
      <c r="DL116" s="239"/>
      <c r="DM116" s="239"/>
      <c r="DN116" s="239"/>
      <c r="DO116" s="239"/>
      <c r="DP116" s="239"/>
      <c r="DQ116" s="239"/>
      <c r="DR116" s="239"/>
      <c r="DS116" s="239"/>
      <c r="DT116" s="239"/>
      <c r="DU116" s="239"/>
      <c r="DV116" s="149"/>
      <c r="DX116" s="158">
        <f t="shared" si="83"/>
        <v>0</v>
      </c>
      <c r="DY116" s="26">
        <f t="shared" si="84"/>
        <v>0</v>
      </c>
      <c r="DZ116" s="23">
        <f t="shared" si="85"/>
        <v>0</v>
      </c>
      <c r="EA116" s="23">
        <f t="shared" si="86"/>
        <v>0</v>
      </c>
      <c r="EB116" s="23">
        <f t="shared" si="87"/>
        <v>0</v>
      </c>
    </row>
    <row r="117" spans="1:132" ht="14.4" customHeight="1">
      <c r="A117" s="17">
        <v>101</v>
      </c>
      <c r="B117" s="158">
        <f>Choristes!B107</f>
        <v>0</v>
      </c>
      <c r="C117" s="26">
        <f>Choristes!C107</f>
        <v>0</v>
      </c>
      <c r="D117" s="26">
        <f>Choristes!G107</f>
        <v>0</v>
      </c>
      <c r="E117" s="26">
        <f t="shared" si="96"/>
        <v>0</v>
      </c>
      <c r="F117" s="26">
        <f t="shared" si="97"/>
        <v>0</v>
      </c>
      <c r="G117" s="15">
        <f t="shared" si="98"/>
        <v>0</v>
      </c>
      <c r="H117" s="15">
        <f t="shared" si="92"/>
        <v>0</v>
      </c>
      <c r="I117" s="15">
        <f t="shared" si="93"/>
        <v>0</v>
      </c>
      <c r="J117" s="15">
        <f t="shared" si="94"/>
        <v>0</v>
      </c>
      <c r="K117" s="23">
        <f t="shared" si="99"/>
        <v>0</v>
      </c>
      <c r="L117" s="23">
        <f t="shared" si="100"/>
        <v>0</v>
      </c>
      <c r="M117" s="23">
        <f t="shared" si="101"/>
        <v>0</v>
      </c>
      <c r="N117" s="23"/>
      <c r="O117" s="61"/>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239"/>
      <c r="BS117" s="239"/>
      <c r="BT117" s="239"/>
      <c r="BU117" s="239"/>
      <c r="BV117" s="239"/>
      <c r="BW117" s="565"/>
      <c r="BX117" s="239"/>
      <c r="BY117" s="239"/>
      <c r="BZ117" s="239"/>
      <c r="CA117" s="239"/>
      <c r="CB117" s="239"/>
      <c r="CC117" s="239"/>
      <c r="CD117" s="239"/>
      <c r="CE117" s="239"/>
      <c r="CF117" s="239"/>
      <c r="CG117" s="239"/>
      <c r="CH117" s="239"/>
      <c r="CI117" s="239"/>
      <c r="CJ117" s="239"/>
      <c r="CK117" s="239"/>
      <c r="CL117" s="239"/>
      <c r="CM117" s="239"/>
      <c r="CN117" s="565"/>
      <c r="CO117" s="239"/>
      <c r="CP117" s="148"/>
      <c r="CQ117" s="148"/>
      <c r="CR117" s="239"/>
      <c r="CS117" s="239"/>
      <c r="CT117" s="239"/>
      <c r="CU117" s="239"/>
      <c r="CV117" s="239"/>
      <c r="CW117" s="239"/>
      <c r="CX117" s="239"/>
      <c r="CY117" s="148"/>
      <c r="CZ117" s="148"/>
      <c r="DA117" s="239"/>
      <c r="DB117" s="239"/>
      <c r="DC117" s="239"/>
      <c r="DD117" s="239"/>
      <c r="DE117" s="148"/>
      <c r="DF117" s="148"/>
      <c r="DG117" s="148"/>
      <c r="DH117" s="148"/>
      <c r="DI117" s="148"/>
      <c r="DJ117" s="239"/>
      <c r="DK117" s="239"/>
      <c r="DL117" s="239"/>
      <c r="DM117" s="239"/>
      <c r="DN117" s="239"/>
      <c r="DO117" s="239"/>
      <c r="DP117" s="239"/>
      <c r="DQ117" s="239"/>
      <c r="DR117" s="239"/>
      <c r="DS117" s="239"/>
      <c r="DT117" s="239"/>
      <c r="DU117" s="239"/>
      <c r="DV117" s="149"/>
      <c r="DX117" s="158">
        <f t="shared" si="83"/>
        <v>0</v>
      </c>
      <c r="DY117" s="26">
        <f t="shared" si="84"/>
        <v>0</v>
      </c>
      <c r="DZ117" s="23">
        <f t="shared" si="85"/>
        <v>0</v>
      </c>
      <c r="EA117" s="23">
        <f t="shared" si="86"/>
        <v>0</v>
      </c>
      <c r="EB117" s="23">
        <f t="shared" si="87"/>
        <v>0</v>
      </c>
    </row>
    <row r="118" spans="1:132" ht="14.4" customHeight="1">
      <c r="A118" s="17">
        <v>102</v>
      </c>
      <c r="B118" s="158">
        <f>Choristes!B108</f>
        <v>0</v>
      </c>
      <c r="C118" s="26">
        <f>Choristes!C108</f>
        <v>0</v>
      </c>
      <c r="D118" s="26">
        <f>Choristes!G108</f>
        <v>0</v>
      </c>
      <c r="E118" s="26">
        <f t="shared" si="96"/>
        <v>0</v>
      </c>
      <c r="F118" s="26">
        <f t="shared" si="97"/>
        <v>0</v>
      </c>
      <c r="G118" s="15">
        <f t="shared" si="98"/>
        <v>0</v>
      </c>
      <c r="H118" s="15">
        <f t="shared" si="92"/>
        <v>0</v>
      </c>
      <c r="I118" s="15">
        <f t="shared" si="93"/>
        <v>0</v>
      </c>
      <c r="J118" s="15">
        <f t="shared" si="94"/>
        <v>0</v>
      </c>
      <c r="K118" s="23">
        <f t="shared" si="99"/>
        <v>0</v>
      </c>
      <c r="L118" s="23">
        <f t="shared" si="100"/>
        <v>0</v>
      </c>
      <c r="M118" s="23">
        <f t="shared" si="101"/>
        <v>0</v>
      </c>
      <c r="N118" s="23"/>
      <c r="O118" s="61"/>
      <c r="P118" s="148"/>
      <c r="Q118" s="148"/>
      <c r="R118" s="148"/>
      <c r="S118" s="148"/>
      <c r="T118" s="148"/>
      <c r="U118" s="148"/>
      <c r="V118" s="148"/>
      <c r="W118" s="148"/>
      <c r="X118" s="148"/>
      <c r="Y118" s="148"/>
      <c r="Z118" s="148"/>
      <c r="AA118" s="148"/>
      <c r="AB118" s="148"/>
      <c r="AC118" s="148"/>
      <c r="AD118" s="148"/>
      <c r="AE118" s="148"/>
      <c r="AF118" s="148"/>
      <c r="AG118" s="148"/>
      <c r="AH118" s="148"/>
      <c r="AI118" s="148"/>
      <c r="AJ118" s="148"/>
      <c r="AK118" s="148"/>
      <c r="AL118" s="148"/>
      <c r="AM118" s="148"/>
      <c r="AN118" s="148"/>
      <c r="AO118" s="148"/>
      <c r="AP118" s="148"/>
      <c r="AQ118" s="148"/>
      <c r="AR118" s="148"/>
      <c r="AS118" s="148"/>
      <c r="AT118" s="148"/>
      <c r="AU118" s="148"/>
      <c r="AV118" s="148"/>
      <c r="AW118" s="148"/>
      <c r="AX118" s="148"/>
      <c r="AY118" s="148"/>
      <c r="AZ118" s="148"/>
      <c r="BA118" s="148"/>
      <c r="BB118" s="148"/>
      <c r="BC118" s="148"/>
      <c r="BD118" s="148"/>
      <c r="BE118" s="148"/>
      <c r="BF118" s="148"/>
      <c r="BG118" s="148"/>
      <c r="BH118" s="148"/>
      <c r="BI118" s="148"/>
      <c r="BJ118" s="148"/>
      <c r="BK118" s="148"/>
      <c r="BL118" s="148"/>
      <c r="BM118" s="148"/>
      <c r="BN118" s="148"/>
      <c r="BO118" s="148"/>
      <c r="BP118" s="148"/>
      <c r="BQ118" s="148"/>
      <c r="BR118" s="239"/>
      <c r="BS118" s="239"/>
      <c r="BT118" s="239"/>
      <c r="BU118" s="239"/>
      <c r="BV118" s="239"/>
      <c r="BW118" s="565"/>
      <c r="BX118" s="239"/>
      <c r="BY118" s="239"/>
      <c r="BZ118" s="239"/>
      <c r="CA118" s="239"/>
      <c r="CB118" s="239"/>
      <c r="CC118" s="239"/>
      <c r="CD118" s="239"/>
      <c r="CE118" s="239"/>
      <c r="CF118" s="239"/>
      <c r="CG118" s="239"/>
      <c r="CH118" s="239"/>
      <c r="CI118" s="239"/>
      <c r="CJ118" s="239"/>
      <c r="CK118" s="239"/>
      <c r="CL118" s="239"/>
      <c r="CM118" s="239"/>
      <c r="CN118" s="565"/>
      <c r="CO118" s="239"/>
      <c r="CP118" s="148"/>
      <c r="CQ118" s="148"/>
      <c r="CR118" s="239"/>
      <c r="CS118" s="239"/>
      <c r="CT118" s="239"/>
      <c r="CU118" s="239"/>
      <c r="CV118" s="239"/>
      <c r="CW118" s="239"/>
      <c r="CX118" s="239"/>
      <c r="CY118" s="148"/>
      <c r="CZ118" s="148"/>
      <c r="DA118" s="239"/>
      <c r="DB118" s="239"/>
      <c r="DC118" s="239"/>
      <c r="DD118" s="239"/>
      <c r="DE118" s="148"/>
      <c r="DF118" s="148"/>
      <c r="DG118" s="148"/>
      <c r="DH118" s="148"/>
      <c r="DI118" s="148"/>
      <c r="DJ118" s="239"/>
      <c r="DK118" s="239"/>
      <c r="DL118" s="239"/>
      <c r="DM118" s="239"/>
      <c r="DN118" s="239"/>
      <c r="DO118" s="239"/>
      <c r="DP118" s="239"/>
      <c r="DQ118" s="239"/>
      <c r="DR118" s="239"/>
      <c r="DS118" s="239"/>
      <c r="DT118" s="239"/>
      <c r="DU118" s="239"/>
      <c r="DV118" s="149"/>
      <c r="DX118" s="158">
        <f t="shared" si="83"/>
        <v>0</v>
      </c>
      <c r="DY118" s="26">
        <f t="shared" si="84"/>
        <v>0</v>
      </c>
      <c r="DZ118" s="23">
        <f t="shared" si="85"/>
        <v>0</v>
      </c>
      <c r="EA118" s="23">
        <f t="shared" si="86"/>
        <v>0</v>
      </c>
      <c r="EB118" s="23">
        <f t="shared" si="87"/>
        <v>0</v>
      </c>
    </row>
    <row r="119" spans="1:132" ht="14.4" customHeight="1">
      <c r="A119" s="17">
        <v>103</v>
      </c>
      <c r="B119" s="158">
        <f>Choristes!B109</f>
        <v>0</v>
      </c>
      <c r="C119" s="26">
        <f>Choristes!C109</f>
        <v>0</v>
      </c>
      <c r="D119" s="26">
        <f>Choristes!G109</f>
        <v>0</v>
      </c>
      <c r="E119" s="26">
        <f t="shared" si="96"/>
        <v>0</v>
      </c>
      <c r="F119" s="26">
        <f t="shared" si="97"/>
        <v>0</v>
      </c>
      <c r="G119" s="15">
        <f t="shared" si="98"/>
        <v>0</v>
      </c>
      <c r="H119" s="15">
        <f t="shared" si="92"/>
        <v>0</v>
      </c>
      <c r="I119" s="15">
        <f t="shared" si="93"/>
        <v>0</v>
      </c>
      <c r="J119" s="15">
        <f t="shared" si="94"/>
        <v>0</v>
      </c>
      <c r="K119" s="23">
        <f t="shared" si="99"/>
        <v>0</v>
      </c>
      <c r="L119" s="23">
        <f t="shared" si="100"/>
        <v>0</v>
      </c>
      <c r="M119" s="23">
        <f t="shared" si="101"/>
        <v>0</v>
      </c>
      <c r="N119" s="23"/>
      <c r="O119" s="61"/>
      <c r="P119" s="148"/>
      <c r="Q119" s="148"/>
      <c r="R119" s="148"/>
      <c r="S119" s="148"/>
      <c r="T119" s="148"/>
      <c r="U119" s="148"/>
      <c r="V119" s="148"/>
      <c r="W119" s="148"/>
      <c r="X119" s="148"/>
      <c r="Y119" s="148"/>
      <c r="Z119" s="148"/>
      <c r="AA119" s="148"/>
      <c r="AB119" s="148"/>
      <c r="AC119" s="148"/>
      <c r="AD119" s="148"/>
      <c r="AE119" s="148"/>
      <c r="AF119" s="148"/>
      <c r="AG119" s="148"/>
      <c r="AH119" s="148"/>
      <c r="AI119" s="148"/>
      <c r="AJ119" s="148"/>
      <c r="AK119" s="148"/>
      <c r="AL119" s="148"/>
      <c r="AM119" s="148"/>
      <c r="AN119" s="148"/>
      <c r="AO119" s="148"/>
      <c r="AP119" s="148"/>
      <c r="AQ119" s="148"/>
      <c r="AR119" s="148"/>
      <c r="AS119" s="148"/>
      <c r="AT119" s="148"/>
      <c r="AU119" s="148"/>
      <c r="AV119" s="148"/>
      <c r="AW119" s="148"/>
      <c r="AX119" s="148"/>
      <c r="AY119" s="148"/>
      <c r="AZ119" s="148"/>
      <c r="BA119" s="148"/>
      <c r="BB119" s="148"/>
      <c r="BC119" s="148"/>
      <c r="BD119" s="148"/>
      <c r="BE119" s="148"/>
      <c r="BF119" s="148"/>
      <c r="BG119" s="148"/>
      <c r="BH119" s="148"/>
      <c r="BI119" s="148"/>
      <c r="BJ119" s="148"/>
      <c r="BK119" s="148"/>
      <c r="BL119" s="148"/>
      <c r="BM119" s="148"/>
      <c r="BN119" s="148"/>
      <c r="BO119" s="148"/>
      <c r="BP119" s="148"/>
      <c r="BQ119" s="148"/>
      <c r="BR119" s="239"/>
      <c r="BS119" s="239"/>
      <c r="BT119" s="239"/>
      <c r="BU119" s="239"/>
      <c r="BV119" s="239"/>
      <c r="BW119" s="565"/>
      <c r="BX119" s="239"/>
      <c r="BY119" s="239"/>
      <c r="BZ119" s="239"/>
      <c r="CA119" s="239"/>
      <c r="CB119" s="239"/>
      <c r="CC119" s="239"/>
      <c r="CD119" s="239"/>
      <c r="CE119" s="239"/>
      <c r="CF119" s="239"/>
      <c r="CG119" s="239"/>
      <c r="CH119" s="239"/>
      <c r="CI119" s="239"/>
      <c r="CJ119" s="239"/>
      <c r="CK119" s="239"/>
      <c r="CL119" s="239"/>
      <c r="CM119" s="239"/>
      <c r="CN119" s="565"/>
      <c r="CO119" s="239"/>
      <c r="CP119" s="148"/>
      <c r="CQ119" s="148"/>
      <c r="CR119" s="239"/>
      <c r="CS119" s="239"/>
      <c r="CT119" s="239"/>
      <c r="CU119" s="239"/>
      <c r="CV119" s="239"/>
      <c r="CW119" s="239"/>
      <c r="CX119" s="239"/>
      <c r="CY119" s="148"/>
      <c r="CZ119" s="148"/>
      <c r="DA119" s="239"/>
      <c r="DB119" s="239"/>
      <c r="DC119" s="239"/>
      <c r="DD119" s="239"/>
      <c r="DE119" s="148"/>
      <c r="DF119" s="148"/>
      <c r="DG119" s="148"/>
      <c r="DH119" s="148"/>
      <c r="DI119" s="148"/>
      <c r="DJ119" s="239"/>
      <c r="DK119" s="239"/>
      <c r="DL119" s="239"/>
      <c r="DM119" s="239"/>
      <c r="DN119" s="239"/>
      <c r="DO119" s="239"/>
      <c r="DP119" s="239"/>
      <c r="DQ119" s="239"/>
      <c r="DR119" s="239"/>
      <c r="DS119" s="239"/>
      <c r="DT119" s="239"/>
      <c r="DU119" s="239"/>
      <c r="DV119" s="149"/>
      <c r="DX119" s="158">
        <f t="shared" si="83"/>
        <v>0</v>
      </c>
      <c r="DY119" s="26">
        <f t="shared" si="84"/>
        <v>0</v>
      </c>
      <c r="DZ119" s="23">
        <f t="shared" si="85"/>
        <v>0</v>
      </c>
      <c r="EA119" s="23">
        <f t="shared" si="86"/>
        <v>0</v>
      </c>
      <c r="EB119" s="23">
        <f t="shared" si="87"/>
        <v>0</v>
      </c>
    </row>
    <row r="120" spans="1:132" ht="14.4" customHeight="1">
      <c r="A120" s="17">
        <v>104</v>
      </c>
      <c r="B120" s="158">
        <f>Choristes!B110</f>
        <v>0</v>
      </c>
      <c r="C120" s="26">
        <f>Choristes!C110</f>
        <v>0</v>
      </c>
      <c r="D120" s="26">
        <f>Choristes!G110</f>
        <v>0</v>
      </c>
      <c r="E120" s="26">
        <f t="shared" si="96"/>
        <v>0</v>
      </c>
      <c r="F120" s="26">
        <f t="shared" si="97"/>
        <v>0</v>
      </c>
      <c r="G120" s="15">
        <f t="shared" si="98"/>
        <v>0</v>
      </c>
      <c r="H120" s="15">
        <f t="shared" si="92"/>
        <v>0</v>
      </c>
      <c r="I120" s="15">
        <f t="shared" si="93"/>
        <v>0</v>
      </c>
      <c r="J120" s="15">
        <f t="shared" si="94"/>
        <v>0</v>
      </c>
      <c r="K120" s="23">
        <f t="shared" si="99"/>
        <v>0</v>
      </c>
      <c r="L120" s="23">
        <f t="shared" si="100"/>
        <v>0</v>
      </c>
      <c r="M120" s="23">
        <f t="shared" si="101"/>
        <v>0</v>
      </c>
      <c r="N120" s="23"/>
      <c r="O120" s="61"/>
      <c r="P120" s="148"/>
      <c r="Q120" s="148"/>
      <c r="R120" s="148"/>
      <c r="S120" s="148"/>
      <c r="T120" s="148"/>
      <c r="U120" s="148"/>
      <c r="V120" s="148"/>
      <c r="W120" s="148"/>
      <c r="X120" s="148"/>
      <c r="Y120" s="148"/>
      <c r="Z120" s="148"/>
      <c r="AA120" s="148"/>
      <c r="AB120" s="148"/>
      <c r="AC120" s="148"/>
      <c r="AD120" s="148"/>
      <c r="AE120" s="148"/>
      <c r="AF120" s="148"/>
      <c r="AG120" s="148"/>
      <c r="AH120" s="148"/>
      <c r="AI120" s="148"/>
      <c r="AJ120" s="148"/>
      <c r="AK120" s="148"/>
      <c r="AL120" s="148"/>
      <c r="AM120" s="148"/>
      <c r="AN120" s="148"/>
      <c r="AO120" s="148"/>
      <c r="AP120" s="148"/>
      <c r="AQ120" s="148"/>
      <c r="AR120" s="148"/>
      <c r="AS120" s="148"/>
      <c r="AT120" s="148"/>
      <c r="AU120" s="148"/>
      <c r="AV120" s="148"/>
      <c r="AW120" s="148"/>
      <c r="AX120" s="148"/>
      <c r="AY120" s="148"/>
      <c r="AZ120" s="148"/>
      <c r="BA120" s="148"/>
      <c r="BB120" s="148"/>
      <c r="BC120" s="148"/>
      <c r="BD120" s="148"/>
      <c r="BE120" s="148"/>
      <c r="BF120" s="148"/>
      <c r="BG120" s="148"/>
      <c r="BH120" s="148"/>
      <c r="BI120" s="148"/>
      <c r="BJ120" s="148"/>
      <c r="BK120" s="148"/>
      <c r="BL120" s="148"/>
      <c r="BM120" s="148"/>
      <c r="BN120" s="148"/>
      <c r="BO120" s="148"/>
      <c r="BP120" s="148"/>
      <c r="BQ120" s="148"/>
      <c r="BR120" s="239"/>
      <c r="BS120" s="239"/>
      <c r="BT120" s="239"/>
      <c r="BU120" s="239"/>
      <c r="BV120" s="239"/>
      <c r="BW120" s="565"/>
      <c r="BX120" s="239"/>
      <c r="BY120" s="239"/>
      <c r="BZ120" s="239"/>
      <c r="CA120" s="239"/>
      <c r="CB120" s="239"/>
      <c r="CC120" s="239"/>
      <c r="CD120" s="239"/>
      <c r="CE120" s="239"/>
      <c r="CF120" s="239"/>
      <c r="CG120" s="239"/>
      <c r="CH120" s="239"/>
      <c r="CI120" s="239"/>
      <c r="CJ120" s="239"/>
      <c r="CK120" s="239"/>
      <c r="CL120" s="239"/>
      <c r="CM120" s="239"/>
      <c r="CN120" s="565"/>
      <c r="CO120" s="239"/>
      <c r="CP120" s="148"/>
      <c r="CQ120" s="148"/>
      <c r="CR120" s="239"/>
      <c r="CS120" s="239"/>
      <c r="CT120" s="239"/>
      <c r="CU120" s="239"/>
      <c r="CV120" s="239"/>
      <c r="CW120" s="239"/>
      <c r="CX120" s="239"/>
      <c r="CY120" s="148"/>
      <c r="CZ120" s="148"/>
      <c r="DA120" s="239"/>
      <c r="DB120" s="239"/>
      <c r="DC120" s="239"/>
      <c r="DD120" s="239"/>
      <c r="DE120" s="148"/>
      <c r="DF120" s="148"/>
      <c r="DG120" s="148"/>
      <c r="DH120" s="148"/>
      <c r="DI120" s="148"/>
      <c r="DJ120" s="239"/>
      <c r="DK120" s="239"/>
      <c r="DL120" s="239"/>
      <c r="DM120" s="239"/>
      <c r="DN120" s="239"/>
      <c r="DO120" s="239"/>
      <c r="DP120" s="239"/>
      <c r="DQ120" s="239"/>
      <c r="DR120" s="239"/>
      <c r="DS120" s="239"/>
      <c r="DT120" s="239"/>
      <c r="DU120" s="239"/>
      <c r="DV120" s="149"/>
      <c r="DX120" s="158">
        <f t="shared" si="83"/>
        <v>0</v>
      </c>
      <c r="DY120" s="26">
        <f t="shared" si="84"/>
        <v>0</v>
      </c>
      <c r="DZ120" s="23">
        <f t="shared" si="85"/>
        <v>0</v>
      </c>
      <c r="EA120" s="23">
        <f t="shared" si="86"/>
        <v>0</v>
      </c>
      <c r="EB120" s="23">
        <f t="shared" si="87"/>
        <v>0</v>
      </c>
    </row>
    <row r="121" spans="1:132" ht="14.4" customHeight="1">
      <c r="A121" s="17">
        <v>105</v>
      </c>
      <c r="B121" s="158">
        <f>Choristes!B111</f>
        <v>0</v>
      </c>
      <c r="C121" s="26">
        <f>Choristes!C111</f>
        <v>0</v>
      </c>
      <c r="D121" s="26">
        <f>Choristes!G111</f>
        <v>0</v>
      </c>
      <c r="E121" s="26">
        <f t="shared" si="96"/>
        <v>0</v>
      </c>
      <c r="F121" s="26">
        <f t="shared" si="97"/>
        <v>0</v>
      </c>
      <c r="G121" s="15">
        <f t="shared" si="98"/>
        <v>0</v>
      </c>
      <c r="H121" s="15">
        <f t="shared" si="92"/>
        <v>0</v>
      </c>
      <c r="I121" s="15">
        <f t="shared" si="93"/>
        <v>0</v>
      </c>
      <c r="J121" s="15">
        <f t="shared" si="94"/>
        <v>0</v>
      </c>
      <c r="K121" s="23">
        <f t="shared" si="99"/>
        <v>0</v>
      </c>
      <c r="L121" s="23">
        <f t="shared" si="100"/>
        <v>0</v>
      </c>
      <c r="M121" s="23">
        <f t="shared" si="101"/>
        <v>0</v>
      </c>
      <c r="N121" s="23"/>
      <c r="O121" s="61"/>
      <c r="P121" s="148"/>
      <c r="Q121" s="148"/>
      <c r="R121" s="148"/>
      <c r="S121" s="148"/>
      <c r="T121" s="148"/>
      <c r="U121" s="148"/>
      <c r="V121" s="148"/>
      <c r="W121" s="148"/>
      <c r="X121" s="148"/>
      <c r="Y121" s="148"/>
      <c r="Z121" s="148"/>
      <c r="AA121" s="148"/>
      <c r="AB121" s="148"/>
      <c r="AC121" s="148"/>
      <c r="AD121" s="148"/>
      <c r="AE121" s="148"/>
      <c r="AF121" s="148"/>
      <c r="AG121" s="148"/>
      <c r="AH121" s="148"/>
      <c r="AI121" s="148"/>
      <c r="AJ121" s="148"/>
      <c r="AK121" s="148"/>
      <c r="AL121" s="148"/>
      <c r="AM121" s="148"/>
      <c r="AN121" s="148"/>
      <c r="AO121" s="148"/>
      <c r="AP121" s="148"/>
      <c r="AQ121" s="148"/>
      <c r="AR121" s="148"/>
      <c r="AS121" s="148"/>
      <c r="AT121" s="148"/>
      <c r="AU121" s="148"/>
      <c r="AV121" s="148"/>
      <c r="AW121" s="148"/>
      <c r="AX121" s="148"/>
      <c r="AY121" s="148"/>
      <c r="AZ121" s="148"/>
      <c r="BA121" s="148"/>
      <c r="BB121" s="148"/>
      <c r="BC121" s="148"/>
      <c r="BD121" s="148"/>
      <c r="BE121" s="148"/>
      <c r="BF121" s="148"/>
      <c r="BG121" s="148"/>
      <c r="BH121" s="148"/>
      <c r="BI121" s="148"/>
      <c r="BJ121" s="148"/>
      <c r="BK121" s="148"/>
      <c r="BL121" s="148"/>
      <c r="BM121" s="148"/>
      <c r="BN121" s="148"/>
      <c r="BO121" s="148"/>
      <c r="BP121" s="148"/>
      <c r="BQ121" s="148"/>
      <c r="BR121" s="239"/>
      <c r="BS121" s="239"/>
      <c r="BT121" s="239"/>
      <c r="BU121" s="239"/>
      <c r="BV121" s="239"/>
      <c r="BW121" s="565"/>
      <c r="BX121" s="239"/>
      <c r="BY121" s="239"/>
      <c r="BZ121" s="239"/>
      <c r="CA121" s="239"/>
      <c r="CB121" s="239"/>
      <c r="CC121" s="239"/>
      <c r="CD121" s="239"/>
      <c r="CE121" s="239"/>
      <c r="CF121" s="239"/>
      <c r="CG121" s="239"/>
      <c r="CH121" s="239"/>
      <c r="CI121" s="239"/>
      <c r="CJ121" s="239"/>
      <c r="CK121" s="239"/>
      <c r="CL121" s="239"/>
      <c r="CM121" s="239"/>
      <c r="CN121" s="565"/>
      <c r="CO121" s="239"/>
      <c r="CP121" s="148"/>
      <c r="CQ121" s="148"/>
      <c r="CR121" s="239"/>
      <c r="CS121" s="239"/>
      <c r="CT121" s="239"/>
      <c r="CU121" s="239"/>
      <c r="CV121" s="239"/>
      <c r="CW121" s="239"/>
      <c r="CX121" s="239"/>
      <c r="CY121" s="148"/>
      <c r="CZ121" s="148"/>
      <c r="DA121" s="239"/>
      <c r="DB121" s="239"/>
      <c r="DC121" s="239"/>
      <c r="DD121" s="239"/>
      <c r="DE121" s="148"/>
      <c r="DF121" s="148"/>
      <c r="DG121" s="148"/>
      <c r="DH121" s="148"/>
      <c r="DI121" s="148"/>
      <c r="DJ121" s="239"/>
      <c r="DK121" s="239"/>
      <c r="DL121" s="239"/>
      <c r="DM121" s="239"/>
      <c r="DN121" s="239"/>
      <c r="DO121" s="239"/>
      <c r="DP121" s="239"/>
      <c r="DQ121" s="239"/>
      <c r="DR121" s="239"/>
      <c r="DS121" s="239"/>
      <c r="DT121" s="239"/>
      <c r="DU121" s="239"/>
      <c r="DV121" s="149"/>
      <c r="DX121" s="158">
        <f t="shared" si="83"/>
        <v>0</v>
      </c>
      <c r="DY121" s="26">
        <f t="shared" si="84"/>
        <v>0</v>
      </c>
      <c r="DZ121" s="23">
        <f t="shared" si="85"/>
        <v>0</v>
      </c>
      <c r="EA121" s="23">
        <f t="shared" si="86"/>
        <v>0</v>
      </c>
      <c r="EB121" s="23">
        <f t="shared" si="87"/>
        <v>0</v>
      </c>
    </row>
    <row r="122" spans="1:132" ht="14.4" customHeight="1">
      <c r="A122" s="17">
        <v>106</v>
      </c>
      <c r="B122" s="158">
        <f>Choristes!B112</f>
        <v>0</v>
      </c>
      <c r="C122" s="26">
        <f>Choristes!C112</f>
        <v>0</v>
      </c>
      <c r="D122" s="26">
        <f>Choristes!G112</f>
        <v>0</v>
      </c>
      <c r="E122" s="26">
        <f t="shared" si="96"/>
        <v>0</v>
      </c>
      <c r="F122" s="26">
        <f t="shared" si="97"/>
        <v>0</v>
      </c>
      <c r="G122" s="15">
        <f t="shared" si="98"/>
        <v>0</v>
      </c>
      <c r="H122" s="15">
        <f t="shared" si="92"/>
        <v>0</v>
      </c>
      <c r="I122" s="15">
        <f t="shared" si="93"/>
        <v>0</v>
      </c>
      <c r="J122" s="15">
        <f t="shared" si="94"/>
        <v>0</v>
      </c>
      <c r="K122" s="23">
        <f t="shared" si="99"/>
        <v>0</v>
      </c>
      <c r="L122" s="23">
        <f t="shared" si="100"/>
        <v>0</v>
      </c>
      <c r="M122" s="23">
        <f t="shared" si="101"/>
        <v>0</v>
      </c>
      <c r="N122" s="23"/>
      <c r="O122" s="61"/>
      <c r="P122" s="148"/>
      <c r="Q122" s="148"/>
      <c r="R122" s="148"/>
      <c r="S122" s="148"/>
      <c r="T122" s="148"/>
      <c r="U122" s="148"/>
      <c r="V122" s="148"/>
      <c r="W122" s="148"/>
      <c r="X122" s="148"/>
      <c r="Y122" s="148"/>
      <c r="Z122" s="148"/>
      <c r="AA122" s="148"/>
      <c r="AB122" s="148"/>
      <c r="AC122" s="148"/>
      <c r="AD122" s="148"/>
      <c r="AE122" s="148"/>
      <c r="AF122" s="148"/>
      <c r="AG122" s="148"/>
      <c r="AH122" s="148"/>
      <c r="AI122" s="148"/>
      <c r="AJ122" s="148"/>
      <c r="AK122" s="148"/>
      <c r="AL122" s="148"/>
      <c r="AM122" s="148"/>
      <c r="AN122" s="148"/>
      <c r="AO122" s="148"/>
      <c r="AP122" s="148"/>
      <c r="AQ122" s="148"/>
      <c r="AR122" s="148"/>
      <c r="AS122" s="148"/>
      <c r="AT122" s="148"/>
      <c r="AU122" s="148"/>
      <c r="AV122" s="148"/>
      <c r="AW122" s="148"/>
      <c r="AX122" s="148"/>
      <c r="AY122" s="148"/>
      <c r="AZ122" s="148"/>
      <c r="BA122" s="148"/>
      <c r="BB122" s="148"/>
      <c r="BC122" s="148"/>
      <c r="BD122" s="148"/>
      <c r="BE122" s="148"/>
      <c r="BF122" s="148"/>
      <c r="BG122" s="148"/>
      <c r="BH122" s="148"/>
      <c r="BI122" s="148"/>
      <c r="BJ122" s="148"/>
      <c r="BK122" s="148"/>
      <c r="BL122" s="148"/>
      <c r="BM122" s="148"/>
      <c r="BN122" s="148"/>
      <c r="BO122" s="148"/>
      <c r="BP122" s="148"/>
      <c r="BQ122" s="148"/>
      <c r="BR122" s="239"/>
      <c r="BS122" s="239"/>
      <c r="BT122" s="239"/>
      <c r="BU122" s="239"/>
      <c r="BV122" s="239"/>
      <c r="BW122" s="565"/>
      <c r="BX122" s="239"/>
      <c r="BY122" s="239"/>
      <c r="BZ122" s="239"/>
      <c r="CA122" s="239"/>
      <c r="CB122" s="239"/>
      <c r="CC122" s="239"/>
      <c r="CD122" s="239"/>
      <c r="CE122" s="239"/>
      <c r="CF122" s="239"/>
      <c r="CG122" s="239"/>
      <c r="CH122" s="239"/>
      <c r="CI122" s="239"/>
      <c r="CJ122" s="239"/>
      <c r="CK122" s="239"/>
      <c r="CL122" s="239"/>
      <c r="CM122" s="239"/>
      <c r="CN122" s="565"/>
      <c r="CO122" s="239"/>
      <c r="CP122" s="148"/>
      <c r="CQ122" s="148"/>
      <c r="CR122" s="239"/>
      <c r="CS122" s="239"/>
      <c r="CT122" s="239"/>
      <c r="CU122" s="239"/>
      <c r="CV122" s="239"/>
      <c r="CW122" s="239"/>
      <c r="CX122" s="239"/>
      <c r="CY122" s="148"/>
      <c r="CZ122" s="148"/>
      <c r="DA122" s="239"/>
      <c r="DB122" s="239"/>
      <c r="DC122" s="239"/>
      <c r="DD122" s="239"/>
      <c r="DE122" s="148"/>
      <c r="DF122" s="148"/>
      <c r="DG122" s="148"/>
      <c r="DH122" s="148"/>
      <c r="DI122" s="148"/>
      <c r="DJ122" s="239"/>
      <c r="DK122" s="239"/>
      <c r="DL122" s="239"/>
      <c r="DM122" s="239"/>
      <c r="DN122" s="239"/>
      <c r="DO122" s="239"/>
      <c r="DP122" s="239"/>
      <c r="DQ122" s="239"/>
      <c r="DR122" s="239"/>
      <c r="DS122" s="239"/>
      <c r="DT122" s="239"/>
      <c r="DU122" s="239"/>
      <c r="DV122" s="149"/>
      <c r="DX122" s="158">
        <f t="shared" si="83"/>
        <v>0</v>
      </c>
      <c r="DY122" s="26">
        <f t="shared" si="84"/>
        <v>0</v>
      </c>
      <c r="DZ122" s="23">
        <f t="shared" si="85"/>
        <v>0</v>
      </c>
      <c r="EA122" s="23">
        <f t="shared" si="86"/>
        <v>0</v>
      </c>
      <c r="EB122" s="23">
        <f t="shared" si="87"/>
        <v>0</v>
      </c>
    </row>
    <row r="123" spans="1:132" ht="14.4" customHeight="1">
      <c r="A123" s="17">
        <v>107</v>
      </c>
      <c r="B123" s="158">
        <f>Choristes!B113</f>
        <v>0</v>
      </c>
      <c r="C123" s="26">
        <f>Choristes!C113</f>
        <v>0</v>
      </c>
      <c r="D123" s="26">
        <f>Choristes!G113</f>
        <v>0</v>
      </c>
      <c r="E123" s="26">
        <f t="shared" si="96"/>
        <v>0</v>
      </c>
      <c r="F123" s="26">
        <f t="shared" si="97"/>
        <v>0</v>
      </c>
      <c r="G123" s="15">
        <f t="shared" si="98"/>
        <v>0</v>
      </c>
      <c r="H123" s="15">
        <f t="shared" si="92"/>
        <v>0</v>
      </c>
      <c r="I123" s="15">
        <f t="shared" si="93"/>
        <v>0</v>
      </c>
      <c r="J123" s="15">
        <f t="shared" si="94"/>
        <v>0</v>
      </c>
      <c r="K123" s="23">
        <f t="shared" si="99"/>
        <v>0</v>
      </c>
      <c r="L123" s="23">
        <f t="shared" si="100"/>
        <v>0</v>
      </c>
      <c r="M123" s="23">
        <f t="shared" si="101"/>
        <v>0</v>
      </c>
      <c r="N123" s="23"/>
      <c r="O123" s="61"/>
      <c r="P123" s="148"/>
      <c r="Q123" s="148"/>
      <c r="R123" s="148"/>
      <c r="S123" s="148"/>
      <c r="T123" s="148"/>
      <c r="U123" s="148"/>
      <c r="V123" s="148"/>
      <c r="W123" s="148"/>
      <c r="X123" s="148"/>
      <c r="Y123" s="148"/>
      <c r="Z123" s="148"/>
      <c r="AA123" s="148"/>
      <c r="AB123" s="148"/>
      <c r="AC123" s="148"/>
      <c r="AD123" s="148"/>
      <c r="AE123" s="148"/>
      <c r="AF123" s="148"/>
      <c r="AG123" s="148"/>
      <c r="AH123" s="148"/>
      <c r="AI123" s="148"/>
      <c r="AJ123" s="148"/>
      <c r="AK123" s="148"/>
      <c r="AL123" s="148"/>
      <c r="AM123" s="148"/>
      <c r="AN123" s="148"/>
      <c r="AO123" s="148"/>
      <c r="AP123" s="148"/>
      <c r="AQ123" s="148"/>
      <c r="AR123" s="148"/>
      <c r="AS123" s="148"/>
      <c r="AT123" s="148"/>
      <c r="AU123" s="148"/>
      <c r="AV123" s="148"/>
      <c r="AW123" s="148"/>
      <c r="AX123" s="148"/>
      <c r="AY123" s="148"/>
      <c r="AZ123" s="148"/>
      <c r="BA123" s="148"/>
      <c r="BB123" s="148"/>
      <c r="BC123" s="148"/>
      <c r="BD123" s="148"/>
      <c r="BE123" s="148"/>
      <c r="BF123" s="148"/>
      <c r="BG123" s="148"/>
      <c r="BH123" s="148"/>
      <c r="BI123" s="148"/>
      <c r="BJ123" s="148"/>
      <c r="BK123" s="148"/>
      <c r="BL123" s="148"/>
      <c r="BM123" s="148"/>
      <c r="BN123" s="148"/>
      <c r="BO123" s="148"/>
      <c r="BP123" s="148"/>
      <c r="BQ123" s="148"/>
      <c r="BR123" s="239"/>
      <c r="BS123" s="239"/>
      <c r="BT123" s="239"/>
      <c r="BU123" s="239"/>
      <c r="BV123" s="239"/>
      <c r="BW123" s="565"/>
      <c r="BX123" s="239"/>
      <c r="BY123" s="239"/>
      <c r="BZ123" s="239"/>
      <c r="CA123" s="239"/>
      <c r="CB123" s="239"/>
      <c r="CC123" s="239"/>
      <c r="CD123" s="239"/>
      <c r="CE123" s="239"/>
      <c r="CF123" s="239"/>
      <c r="CG123" s="239"/>
      <c r="CH123" s="239"/>
      <c r="CI123" s="239"/>
      <c r="CJ123" s="239"/>
      <c r="CK123" s="239"/>
      <c r="CL123" s="239"/>
      <c r="CM123" s="239"/>
      <c r="CN123" s="565"/>
      <c r="CO123" s="239"/>
      <c r="CP123" s="148"/>
      <c r="CQ123" s="148"/>
      <c r="CR123" s="239"/>
      <c r="CS123" s="239"/>
      <c r="CT123" s="239"/>
      <c r="CU123" s="239"/>
      <c r="CV123" s="239"/>
      <c r="CW123" s="239"/>
      <c r="CX123" s="239"/>
      <c r="CY123" s="148"/>
      <c r="CZ123" s="148"/>
      <c r="DA123" s="239"/>
      <c r="DB123" s="239"/>
      <c r="DC123" s="239"/>
      <c r="DD123" s="239"/>
      <c r="DE123" s="148"/>
      <c r="DF123" s="148"/>
      <c r="DG123" s="148"/>
      <c r="DH123" s="148"/>
      <c r="DI123" s="148"/>
      <c r="DJ123" s="239"/>
      <c r="DK123" s="239"/>
      <c r="DL123" s="239"/>
      <c r="DM123" s="239"/>
      <c r="DN123" s="239"/>
      <c r="DO123" s="239"/>
      <c r="DP123" s="239"/>
      <c r="DQ123" s="239"/>
      <c r="DR123" s="239"/>
      <c r="DS123" s="239"/>
      <c r="DT123" s="239"/>
      <c r="DU123" s="239"/>
      <c r="DV123" s="149"/>
      <c r="DX123" s="158">
        <f t="shared" si="83"/>
        <v>0</v>
      </c>
      <c r="DY123" s="26">
        <f t="shared" si="84"/>
        <v>0</v>
      </c>
      <c r="DZ123" s="23">
        <f t="shared" si="85"/>
        <v>0</v>
      </c>
      <c r="EA123" s="23">
        <f t="shared" si="86"/>
        <v>0</v>
      </c>
      <c r="EB123" s="23">
        <f t="shared" si="87"/>
        <v>0</v>
      </c>
    </row>
    <row r="124" spans="1:132" ht="14.4" customHeight="1">
      <c r="A124" s="17">
        <v>108</v>
      </c>
      <c r="B124" s="158">
        <f>Choristes!B114</f>
        <v>0</v>
      </c>
      <c r="C124" s="26">
        <f>Choristes!C114</f>
        <v>0</v>
      </c>
      <c r="D124" s="26">
        <f>Choristes!G114</f>
        <v>0</v>
      </c>
      <c r="E124" s="26">
        <f t="shared" si="96"/>
        <v>0</v>
      </c>
      <c r="F124" s="26">
        <f t="shared" si="97"/>
        <v>0</v>
      </c>
      <c r="G124" s="15">
        <f t="shared" si="98"/>
        <v>0</v>
      </c>
      <c r="H124" s="15">
        <f t="shared" si="92"/>
        <v>0</v>
      </c>
      <c r="I124" s="15">
        <f t="shared" si="93"/>
        <v>0</v>
      </c>
      <c r="J124" s="15">
        <f t="shared" si="94"/>
        <v>0</v>
      </c>
      <c r="K124" s="23">
        <f t="shared" si="99"/>
        <v>0</v>
      </c>
      <c r="L124" s="23">
        <f t="shared" si="100"/>
        <v>0</v>
      </c>
      <c r="M124" s="23">
        <f t="shared" si="101"/>
        <v>0</v>
      </c>
      <c r="N124" s="23"/>
      <c r="O124" s="61"/>
      <c r="P124" s="148"/>
      <c r="Q124" s="148"/>
      <c r="R124" s="148"/>
      <c r="S124" s="148"/>
      <c r="T124" s="148"/>
      <c r="U124" s="148"/>
      <c r="V124" s="148"/>
      <c r="W124" s="148"/>
      <c r="X124" s="148"/>
      <c r="Y124" s="148"/>
      <c r="Z124" s="148"/>
      <c r="AA124" s="148"/>
      <c r="AB124" s="148"/>
      <c r="AC124" s="148"/>
      <c r="AD124" s="148"/>
      <c r="AE124" s="148"/>
      <c r="AF124" s="148"/>
      <c r="AG124" s="148"/>
      <c r="AH124" s="148"/>
      <c r="AI124" s="148"/>
      <c r="AJ124" s="148"/>
      <c r="AK124" s="148"/>
      <c r="AL124" s="148"/>
      <c r="AM124" s="148"/>
      <c r="AN124" s="148"/>
      <c r="AO124" s="148"/>
      <c r="AP124" s="148"/>
      <c r="AQ124" s="148"/>
      <c r="AR124" s="148"/>
      <c r="AS124" s="148"/>
      <c r="AT124" s="148"/>
      <c r="AU124" s="148"/>
      <c r="AV124" s="148"/>
      <c r="AW124" s="148"/>
      <c r="AX124" s="148"/>
      <c r="AY124" s="148"/>
      <c r="AZ124" s="148"/>
      <c r="BA124" s="148"/>
      <c r="BB124" s="148"/>
      <c r="BC124" s="148"/>
      <c r="BD124" s="148"/>
      <c r="BE124" s="148"/>
      <c r="BF124" s="148"/>
      <c r="BG124" s="148"/>
      <c r="BH124" s="148"/>
      <c r="BI124" s="148"/>
      <c r="BJ124" s="148"/>
      <c r="BK124" s="148"/>
      <c r="BL124" s="148"/>
      <c r="BM124" s="148"/>
      <c r="BN124" s="148"/>
      <c r="BO124" s="148"/>
      <c r="BP124" s="148"/>
      <c r="BQ124" s="148"/>
      <c r="BR124" s="239"/>
      <c r="BS124" s="239"/>
      <c r="BT124" s="239"/>
      <c r="BU124" s="239"/>
      <c r="BV124" s="239"/>
      <c r="BW124" s="565"/>
      <c r="BX124" s="239"/>
      <c r="BY124" s="239"/>
      <c r="BZ124" s="239"/>
      <c r="CA124" s="239"/>
      <c r="CB124" s="239"/>
      <c r="CC124" s="239"/>
      <c r="CD124" s="239"/>
      <c r="CE124" s="239"/>
      <c r="CF124" s="239"/>
      <c r="CG124" s="239"/>
      <c r="CH124" s="239"/>
      <c r="CI124" s="239"/>
      <c r="CJ124" s="239"/>
      <c r="CK124" s="239"/>
      <c r="CL124" s="239"/>
      <c r="CM124" s="239"/>
      <c r="CN124" s="565"/>
      <c r="CO124" s="239"/>
      <c r="CP124" s="148"/>
      <c r="CQ124" s="148"/>
      <c r="CR124" s="239"/>
      <c r="CS124" s="239"/>
      <c r="CT124" s="239"/>
      <c r="CU124" s="239"/>
      <c r="CV124" s="239"/>
      <c r="CW124" s="239"/>
      <c r="CX124" s="239"/>
      <c r="CY124" s="148"/>
      <c r="CZ124" s="148"/>
      <c r="DA124" s="239"/>
      <c r="DB124" s="239"/>
      <c r="DC124" s="239"/>
      <c r="DD124" s="239"/>
      <c r="DE124" s="148"/>
      <c r="DF124" s="148"/>
      <c r="DG124" s="148"/>
      <c r="DH124" s="148"/>
      <c r="DI124" s="148"/>
      <c r="DJ124" s="239"/>
      <c r="DK124" s="239"/>
      <c r="DL124" s="239"/>
      <c r="DM124" s="239"/>
      <c r="DN124" s="239"/>
      <c r="DO124" s="239"/>
      <c r="DP124" s="239"/>
      <c r="DQ124" s="239"/>
      <c r="DR124" s="239"/>
      <c r="DS124" s="239"/>
      <c r="DT124" s="239"/>
      <c r="DU124" s="239"/>
      <c r="DV124" s="149"/>
      <c r="DX124" s="158">
        <f t="shared" si="83"/>
        <v>0</v>
      </c>
      <c r="DY124" s="26">
        <f t="shared" si="84"/>
        <v>0</v>
      </c>
      <c r="DZ124" s="23">
        <f t="shared" si="85"/>
        <v>0</v>
      </c>
      <c r="EA124" s="23">
        <f t="shared" si="86"/>
        <v>0</v>
      </c>
      <c r="EB124" s="23">
        <f t="shared" si="87"/>
        <v>0</v>
      </c>
    </row>
    <row r="125" spans="1:132" ht="14.4" customHeight="1">
      <c r="A125" s="11">
        <v>109</v>
      </c>
      <c r="B125" s="158">
        <f>Choristes!B115</f>
        <v>0</v>
      </c>
      <c r="C125" s="26">
        <f>Choristes!C115</f>
        <v>0</v>
      </c>
      <c r="D125" s="26">
        <f>Choristes!G115</f>
        <v>0</v>
      </c>
      <c r="E125" s="26">
        <f t="shared" si="96"/>
        <v>0</v>
      </c>
      <c r="F125" s="26">
        <f t="shared" si="97"/>
        <v>0</v>
      </c>
      <c r="G125" s="15">
        <f t="shared" si="98"/>
        <v>0</v>
      </c>
      <c r="H125" s="15">
        <f t="shared" si="92"/>
        <v>0</v>
      </c>
      <c r="I125" s="15">
        <f t="shared" si="93"/>
        <v>0</v>
      </c>
      <c r="J125" s="15">
        <f t="shared" si="94"/>
        <v>0</v>
      </c>
      <c r="K125" s="23">
        <f t="shared" si="99"/>
        <v>0</v>
      </c>
      <c r="L125" s="23">
        <f t="shared" si="100"/>
        <v>0</v>
      </c>
      <c r="M125" s="23">
        <f t="shared" si="101"/>
        <v>0</v>
      </c>
      <c r="N125" s="23"/>
      <c r="O125" s="60"/>
      <c r="P125" s="59"/>
      <c r="Q125" s="59"/>
      <c r="R125" s="59"/>
      <c r="S125" s="59"/>
      <c r="T125" s="59"/>
      <c r="U125" s="59"/>
      <c r="V125" s="147"/>
      <c r="W125" s="59"/>
      <c r="X125" s="59"/>
      <c r="Y125" s="59"/>
      <c r="Z125" s="59"/>
      <c r="AA125" s="59"/>
      <c r="AB125" s="147"/>
      <c r="AC125" s="59"/>
      <c r="AD125" s="59"/>
      <c r="AE125" s="59"/>
      <c r="AF125" s="147"/>
      <c r="AG125" s="59"/>
      <c r="AH125" s="59"/>
      <c r="AI125" s="147"/>
      <c r="AJ125" s="59"/>
      <c r="AK125" s="59"/>
      <c r="AL125" s="59"/>
      <c r="AM125" s="59"/>
      <c r="AN125" s="147"/>
      <c r="AO125" s="59"/>
      <c r="AP125" s="59"/>
      <c r="AQ125" s="59"/>
      <c r="AR125" s="59"/>
      <c r="AS125" s="59"/>
      <c r="AT125" s="59"/>
      <c r="AU125" s="59"/>
      <c r="AV125" s="147"/>
      <c r="AW125" s="147"/>
      <c r="AX125" s="147"/>
      <c r="AY125" s="59"/>
      <c r="AZ125" s="59"/>
      <c r="BA125" s="59"/>
      <c r="BB125" s="59"/>
      <c r="BC125" s="59"/>
      <c r="BD125" s="59"/>
      <c r="BE125" s="59"/>
      <c r="BF125" s="147"/>
      <c r="BG125" s="59"/>
      <c r="BH125" s="59"/>
      <c r="BI125" s="59"/>
      <c r="BJ125" s="59"/>
      <c r="BK125" s="147"/>
      <c r="BL125" s="59"/>
      <c r="BM125" s="59"/>
      <c r="BN125" s="147"/>
      <c r="BO125" s="59"/>
      <c r="BP125" s="59"/>
      <c r="BQ125" s="59"/>
      <c r="BR125" s="59"/>
      <c r="BS125" s="59"/>
      <c r="BT125" s="59"/>
      <c r="BU125" s="59"/>
      <c r="BV125" s="59"/>
      <c r="BW125" s="565"/>
      <c r="BX125" s="59"/>
      <c r="BY125" s="59"/>
      <c r="BZ125" s="59"/>
      <c r="CA125" s="59"/>
      <c r="CB125" s="59"/>
      <c r="CC125" s="59"/>
      <c r="CD125" s="59"/>
      <c r="CE125" s="59"/>
      <c r="CF125" s="59"/>
      <c r="CG125" s="59"/>
      <c r="CH125" s="59"/>
      <c r="CI125" s="59"/>
      <c r="CJ125" s="59"/>
      <c r="CK125" s="59"/>
      <c r="CL125" s="59"/>
      <c r="CM125" s="59"/>
      <c r="CN125" s="565"/>
      <c r="CO125" s="59"/>
      <c r="CP125" s="147"/>
      <c r="CQ125" s="147"/>
      <c r="CR125" s="59"/>
      <c r="CS125" s="59"/>
      <c r="CT125" s="59"/>
      <c r="CU125" s="59"/>
      <c r="CV125" s="59"/>
      <c r="CW125" s="59"/>
      <c r="CX125" s="59"/>
      <c r="CY125" s="147"/>
      <c r="CZ125" s="147"/>
      <c r="DA125" s="59"/>
      <c r="DB125" s="59"/>
      <c r="DC125" s="59"/>
      <c r="DD125" s="59"/>
      <c r="DE125" s="147"/>
      <c r="DF125" s="147"/>
      <c r="DG125" s="147"/>
      <c r="DH125" s="147"/>
      <c r="DI125" s="147"/>
      <c r="DJ125" s="59"/>
      <c r="DK125" s="59"/>
      <c r="DL125" s="59"/>
      <c r="DM125" s="59"/>
      <c r="DN125" s="147"/>
      <c r="DO125" s="59"/>
      <c r="DP125" s="59"/>
      <c r="DQ125" s="59"/>
      <c r="DR125" s="59"/>
      <c r="DS125" s="59"/>
      <c r="DT125" s="59"/>
      <c r="DU125" s="59"/>
      <c r="DV125" s="149"/>
      <c r="DX125" s="158">
        <f t="shared" si="83"/>
        <v>0</v>
      </c>
      <c r="DY125" s="26">
        <f t="shared" si="84"/>
        <v>0</v>
      </c>
      <c r="DZ125" s="23">
        <f t="shared" si="85"/>
        <v>0</v>
      </c>
      <c r="EA125" s="23">
        <f t="shared" si="86"/>
        <v>0</v>
      </c>
      <c r="EB125" s="23">
        <f t="shared" si="87"/>
        <v>0</v>
      </c>
    </row>
    <row r="126" spans="1:132" ht="14.4" customHeight="1">
      <c r="A126" s="11">
        <v>110</v>
      </c>
      <c r="B126" s="158">
        <f>Choristes!B116</f>
        <v>0</v>
      </c>
      <c r="C126" s="26">
        <f>Choristes!C116</f>
        <v>0</v>
      </c>
      <c r="D126" s="26">
        <f>Choristes!G116</f>
        <v>0</v>
      </c>
      <c r="E126" s="26">
        <f t="shared" si="96"/>
        <v>0</v>
      </c>
      <c r="F126" s="26">
        <f t="shared" si="97"/>
        <v>0</v>
      </c>
      <c r="G126" s="15">
        <f t="shared" si="98"/>
        <v>0</v>
      </c>
      <c r="H126" s="15">
        <f t="shared" si="92"/>
        <v>0</v>
      </c>
      <c r="I126" s="15">
        <f t="shared" si="93"/>
        <v>0</v>
      </c>
      <c r="J126" s="15">
        <f t="shared" si="94"/>
        <v>0</v>
      </c>
      <c r="K126" s="23">
        <f t="shared" si="99"/>
        <v>0</v>
      </c>
      <c r="L126" s="23">
        <f t="shared" si="100"/>
        <v>0</v>
      </c>
      <c r="M126" s="23">
        <f t="shared" si="101"/>
        <v>0</v>
      </c>
      <c r="N126" s="23"/>
      <c r="O126" s="60"/>
      <c r="P126" s="59"/>
      <c r="Q126" s="59"/>
      <c r="R126" s="59"/>
      <c r="S126" s="59"/>
      <c r="T126" s="59"/>
      <c r="U126" s="59"/>
      <c r="V126" s="147"/>
      <c r="W126" s="59"/>
      <c r="X126" s="59"/>
      <c r="Y126" s="59"/>
      <c r="Z126" s="59"/>
      <c r="AA126" s="59"/>
      <c r="AB126" s="147"/>
      <c r="AC126" s="59"/>
      <c r="AD126" s="59"/>
      <c r="AE126" s="59"/>
      <c r="AF126" s="147"/>
      <c r="AG126" s="59"/>
      <c r="AH126" s="59"/>
      <c r="AI126" s="147"/>
      <c r="AJ126" s="59"/>
      <c r="AK126" s="59"/>
      <c r="AL126" s="59"/>
      <c r="AM126" s="59"/>
      <c r="AN126" s="147"/>
      <c r="AO126" s="59"/>
      <c r="AP126" s="59"/>
      <c r="AQ126" s="59"/>
      <c r="AR126" s="59"/>
      <c r="AS126" s="59"/>
      <c r="AT126" s="59"/>
      <c r="AU126" s="59"/>
      <c r="AV126" s="147"/>
      <c r="AW126" s="147"/>
      <c r="AX126" s="147"/>
      <c r="AY126" s="59"/>
      <c r="AZ126" s="59"/>
      <c r="BA126" s="59"/>
      <c r="BB126" s="59"/>
      <c r="BC126" s="59"/>
      <c r="BD126" s="59"/>
      <c r="BE126" s="59"/>
      <c r="BF126" s="147"/>
      <c r="BG126" s="59"/>
      <c r="BH126" s="59"/>
      <c r="BI126" s="59"/>
      <c r="BJ126" s="59"/>
      <c r="BK126" s="147"/>
      <c r="BL126" s="59"/>
      <c r="BM126" s="59"/>
      <c r="BN126" s="147"/>
      <c r="BO126" s="59"/>
      <c r="BP126" s="59"/>
      <c r="BQ126" s="59"/>
      <c r="BR126" s="59"/>
      <c r="BS126" s="59"/>
      <c r="BT126" s="59"/>
      <c r="BU126" s="59"/>
      <c r="BV126" s="59"/>
      <c r="BW126" s="565"/>
      <c r="BX126" s="59"/>
      <c r="BY126" s="59"/>
      <c r="BZ126" s="59"/>
      <c r="CA126" s="59"/>
      <c r="CB126" s="59"/>
      <c r="CC126" s="59"/>
      <c r="CD126" s="59"/>
      <c r="CE126" s="59"/>
      <c r="CF126" s="59"/>
      <c r="CG126" s="59"/>
      <c r="CH126" s="59"/>
      <c r="CI126" s="59"/>
      <c r="CJ126" s="59"/>
      <c r="CK126" s="59"/>
      <c r="CL126" s="59"/>
      <c r="CM126" s="59"/>
      <c r="CN126" s="565"/>
      <c r="CO126" s="59"/>
      <c r="CP126" s="147"/>
      <c r="CQ126" s="147"/>
      <c r="CR126" s="59"/>
      <c r="CS126" s="59"/>
      <c r="CT126" s="59"/>
      <c r="CU126" s="59"/>
      <c r="CV126" s="59"/>
      <c r="CW126" s="59"/>
      <c r="CX126" s="59"/>
      <c r="CY126" s="147"/>
      <c r="CZ126" s="147"/>
      <c r="DA126" s="59"/>
      <c r="DB126" s="59"/>
      <c r="DC126" s="59"/>
      <c r="DD126" s="59"/>
      <c r="DE126" s="147"/>
      <c r="DF126" s="147"/>
      <c r="DG126" s="147"/>
      <c r="DH126" s="147"/>
      <c r="DI126" s="147"/>
      <c r="DJ126" s="59"/>
      <c r="DK126" s="59"/>
      <c r="DL126" s="59"/>
      <c r="DM126" s="59"/>
      <c r="DN126" s="147"/>
      <c r="DO126" s="59"/>
      <c r="DP126" s="59"/>
      <c r="DQ126" s="59"/>
      <c r="DR126" s="59"/>
      <c r="DS126" s="59"/>
      <c r="DT126" s="59"/>
      <c r="DU126" s="59"/>
      <c r="DV126" s="149"/>
      <c r="DX126" s="158">
        <f t="shared" si="83"/>
        <v>0</v>
      </c>
      <c r="DY126" s="26">
        <f t="shared" si="84"/>
        <v>0</v>
      </c>
      <c r="DZ126" s="23">
        <f t="shared" si="85"/>
        <v>0</v>
      </c>
      <c r="EA126" s="23">
        <f t="shared" si="86"/>
        <v>0</v>
      </c>
      <c r="EB126" s="23">
        <f t="shared" si="87"/>
        <v>0</v>
      </c>
    </row>
    <row r="127" spans="1:132" ht="14.4" customHeight="1">
      <c r="A127" s="11">
        <v>111</v>
      </c>
      <c r="B127" s="158">
        <f>Choristes!B117</f>
        <v>0</v>
      </c>
      <c r="C127" s="26">
        <f>Choristes!C117</f>
        <v>0</v>
      </c>
      <c r="D127" s="26">
        <f>Choristes!G117</f>
        <v>0</v>
      </c>
      <c r="E127" s="26">
        <f t="shared" si="96"/>
        <v>0</v>
      </c>
      <c r="F127" s="26">
        <f t="shared" si="97"/>
        <v>0</v>
      </c>
      <c r="G127" s="15">
        <f t="shared" si="98"/>
        <v>0</v>
      </c>
      <c r="H127" s="15">
        <f t="shared" si="92"/>
        <v>0</v>
      </c>
      <c r="I127" s="15">
        <f t="shared" si="93"/>
        <v>0</v>
      </c>
      <c r="J127" s="15">
        <f t="shared" si="94"/>
        <v>0</v>
      </c>
      <c r="K127" s="23">
        <f t="shared" si="99"/>
        <v>0</v>
      </c>
      <c r="L127" s="23">
        <f t="shared" si="100"/>
        <v>0</v>
      </c>
      <c r="M127" s="23">
        <f t="shared" si="101"/>
        <v>0</v>
      </c>
      <c r="N127" s="23"/>
      <c r="O127" s="60"/>
      <c r="P127" s="59"/>
      <c r="Q127" s="59"/>
      <c r="R127" s="59"/>
      <c r="S127" s="59"/>
      <c r="T127" s="59"/>
      <c r="U127" s="59"/>
      <c r="V127" s="147"/>
      <c r="W127" s="59"/>
      <c r="X127" s="59"/>
      <c r="Y127" s="59"/>
      <c r="Z127" s="59"/>
      <c r="AA127" s="59"/>
      <c r="AB127" s="147"/>
      <c r="AC127" s="59"/>
      <c r="AD127" s="59"/>
      <c r="AE127" s="59"/>
      <c r="AF127" s="147"/>
      <c r="AG127" s="59"/>
      <c r="AH127" s="59"/>
      <c r="AI127" s="147"/>
      <c r="AJ127" s="59"/>
      <c r="AK127" s="59"/>
      <c r="AL127" s="59"/>
      <c r="AM127" s="59"/>
      <c r="AN127" s="147"/>
      <c r="AO127" s="59"/>
      <c r="AP127" s="59"/>
      <c r="AQ127" s="59"/>
      <c r="AR127" s="59"/>
      <c r="AS127" s="59"/>
      <c r="AT127" s="59"/>
      <c r="AU127" s="59"/>
      <c r="AV127" s="147"/>
      <c r="AW127" s="147"/>
      <c r="AX127" s="147"/>
      <c r="AY127" s="59"/>
      <c r="AZ127" s="59"/>
      <c r="BA127" s="59"/>
      <c r="BB127" s="59"/>
      <c r="BC127" s="59"/>
      <c r="BD127" s="59"/>
      <c r="BE127" s="59"/>
      <c r="BF127" s="147"/>
      <c r="BG127" s="59"/>
      <c r="BH127" s="59"/>
      <c r="BI127" s="59"/>
      <c r="BJ127" s="59"/>
      <c r="BK127" s="147"/>
      <c r="BL127" s="59"/>
      <c r="BM127" s="59"/>
      <c r="BN127" s="147"/>
      <c r="BO127" s="59"/>
      <c r="BP127" s="59"/>
      <c r="BQ127" s="59"/>
      <c r="BR127" s="59"/>
      <c r="BS127" s="59"/>
      <c r="BT127" s="59"/>
      <c r="BU127" s="59"/>
      <c r="BV127" s="59"/>
      <c r="BW127" s="565"/>
      <c r="BX127" s="59"/>
      <c r="BY127" s="59"/>
      <c r="BZ127" s="59"/>
      <c r="CA127" s="59"/>
      <c r="CB127" s="59"/>
      <c r="CC127" s="59"/>
      <c r="CD127" s="59"/>
      <c r="CE127" s="59"/>
      <c r="CF127" s="59"/>
      <c r="CG127" s="59"/>
      <c r="CH127" s="59"/>
      <c r="CI127" s="59"/>
      <c r="CJ127" s="59"/>
      <c r="CK127" s="59"/>
      <c r="CL127" s="59"/>
      <c r="CM127" s="59"/>
      <c r="CN127" s="565"/>
      <c r="CO127" s="59"/>
      <c r="CP127" s="147"/>
      <c r="CQ127" s="147"/>
      <c r="CR127" s="59"/>
      <c r="CS127" s="59"/>
      <c r="CT127" s="59"/>
      <c r="CU127" s="59"/>
      <c r="CV127" s="59"/>
      <c r="CW127" s="59"/>
      <c r="CX127" s="59"/>
      <c r="CY127" s="147"/>
      <c r="CZ127" s="147"/>
      <c r="DA127" s="59"/>
      <c r="DB127" s="59"/>
      <c r="DC127" s="59"/>
      <c r="DD127" s="59"/>
      <c r="DE127" s="147"/>
      <c r="DF127" s="147"/>
      <c r="DG127" s="147"/>
      <c r="DH127" s="147"/>
      <c r="DI127" s="147"/>
      <c r="DJ127" s="59"/>
      <c r="DK127" s="59"/>
      <c r="DL127" s="59"/>
      <c r="DM127" s="59"/>
      <c r="DN127" s="147"/>
      <c r="DO127" s="59"/>
      <c r="DP127" s="59"/>
      <c r="DQ127" s="59"/>
      <c r="DR127" s="59"/>
      <c r="DS127" s="59"/>
      <c r="DT127" s="59"/>
      <c r="DU127" s="59"/>
      <c r="DV127" s="149"/>
      <c r="DX127" s="158">
        <f t="shared" si="83"/>
        <v>0</v>
      </c>
      <c r="DY127" s="26">
        <f t="shared" si="84"/>
        <v>0</v>
      </c>
      <c r="DZ127" s="23">
        <f t="shared" si="85"/>
        <v>0</v>
      </c>
      <c r="EA127" s="23">
        <f t="shared" si="86"/>
        <v>0</v>
      </c>
      <c r="EB127" s="23">
        <f t="shared" si="87"/>
        <v>0</v>
      </c>
    </row>
    <row r="128" spans="1:132" ht="14.4" customHeight="1">
      <c r="A128" s="11">
        <v>112</v>
      </c>
      <c r="B128" s="158">
        <f>Choristes!B118</f>
        <v>0</v>
      </c>
      <c r="C128" s="26">
        <f>Choristes!C118</f>
        <v>0</v>
      </c>
      <c r="D128" s="26">
        <f>Choristes!G118</f>
        <v>0</v>
      </c>
      <c r="E128" s="26">
        <f t="shared" si="96"/>
        <v>0</v>
      </c>
      <c r="F128" s="26">
        <f t="shared" si="97"/>
        <v>0</v>
      </c>
      <c r="G128" s="15">
        <f t="shared" si="98"/>
        <v>0</v>
      </c>
      <c r="H128" s="15">
        <f t="shared" si="92"/>
        <v>0</v>
      </c>
      <c r="I128" s="15">
        <f t="shared" si="93"/>
        <v>0</v>
      </c>
      <c r="J128" s="15">
        <f t="shared" si="94"/>
        <v>0</v>
      </c>
      <c r="K128" s="23">
        <f t="shared" si="99"/>
        <v>0</v>
      </c>
      <c r="L128" s="23">
        <f t="shared" si="100"/>
        <v>0</v>
      </c>
      <c r="M128" s="23">
        <f t="shared" si="101"/>
        <v>0</v>
      </c>
      <c r="N128" s="23"/>
      <c r="O128" s="60"/>
      <c r="P128" s="59"/>
      <c r="Q128" s="59"/>
      <c r="R128" s="59"/>
      <c r="S128" s="59"/>
      <c r="T128" s="59"/>
      <c r="U128" s="59"/>
      <c r="V128" s="147"/>
      <c r="W128" s="59"/>
      <c r="X128" s="59"/>
      <c r="Y128" s="59"/>
      <c r="Z128" s="59"/>
      <c r="AA128" s="59"/>
      <c r="AB128" s="147"/>
      <c r="AC128" s="59"/>
      <c r="AD128" s="59"/>
      <c r="AE128" s="59"/>
      <c r="AF128" s="147"/>
      <c r="AG128" s="59"/>
      <c r="AH128" s="59"/>
      <c r="AI128" s="147"/>
      <c r="AJ128" s="59"/>
      <c r="AK128" s="59"/>
      <c r="AL128" s="59"/>
      <c r="AM128" s="59"/>
      <c r="AN128" s="147"/>
      <c r="AO128" s="59"/>
      <c r="AP128" s="59"/>
      <c r="AQ128" s="59"/>
      <c r="AR128" s="59"/>
      <c r="AS128" s="59"/>
      <c r="AT128" s="59"/>
      <c r="AU128" s="59"/>
      <c r="AV128" s="147"/>
      <c r="AW128" s="147"/>
      <c r="AX128" s="147"/>
      <c r="AY128" s="59"/>
      <c r="AZ128" s="59"/>
      <c r="BA128" s="59"/>
      <c r="BB128" s="59"/>
      <c r="BC128" s="59"/>
      <c r="BD128" s="59"/>
      <c r="BE128" s="59"/>
      <c r="BF128" s="147"/>
      <c r="BG128" s="59"/>
      <c r="BH128" s="59"/>
      <c r="BI128" s="59"/>
      <c r="BJ128" s="59"/>
      <c r="BK128" s="147"/>
      <c r="BL128" s="59"/>
      <c r="BM128" s="59"/>
      <c r="BN128" s="147"/>
      <c r="BO128" s="59"/>
      <c r="BP128" s="59"/>
      <c r="BQ128" s="59"/>
      <c r="BR128" s="59"/>
      <c r="BS128" s="59"/>
      <c r="BT128" s="59"/>
      <c r="BU128" s="59"/>
      <c r="BV128" s="59"/>
      <c r="BW128" s="565"/>
      <c r="BX128" s="59"/>
      <c r="BY128" s="59"/>
      <c r="BZ128" s="59"/>
      <c r="CA128" s="59"/>
      <c r="CB128" s="59"/>
      <c r="CC128" s="59"/>
      <c r="CD128" s="59"/>
      <c r="CE128" s="59"/>
      <c r="CF128" s="59"/>
      <c r="CG128" s="59"/>
      <c r="CH128" s="59"/>
      <c r="CI128" s="59"/>
      <c r="CJ128" s="59"/>
      <c r="CK128" s="59"/>
      <c r="CL128" s="59"/>
      <c r="CM128" s="59"/>
      <c r="CN128" s="565"/>
      <c r="CO128" s="59"/>
      <c r="CP128" s="147"/>
      <c r="CQ128" s="147"/>
      <c r="CR128" s="59"/>
      <c r="CS128" s="59"/>
      <c r="CT128" s="59"/>
      <c r="CU128" s="59"/>
      <c r="CV128" s="59"/>
      <c r="CW128" s="59"/>
      <c r="CX128" s="59"/>
      <c r="CY128" s="147"/>
      <c r="CZ128" s="147"/>
      <c r="DA128" s="59"/>
      <c r="DB128" s="59"/>
      <c r="DC128" s="59"/>
      <c r="DD128" s="59"/>
      <c r="DE128" s="147"/>
      <c r="DF128" s="147"/>
      <c r="DG128" s="147"/>
      <c r="DH128" s="147"/>
      <c r="DI128" s="147"/>
      <c r="DJ128" s="59"/>
      <c r="DK128" s="59"/>
      <c r="DL128" s="59"/>
      <c r="DM128" s="59"/>
      <c r="DN128" s="147"/>
      <c r="DO128" s="59"/>
      <c r="DP128" s="59"/>
      <c r="DQ128" s="59"/>
      <c r="DR128" s="59"/>
      <c r="DS128" s="59"/>
      <c r="DT128" s="59"/>
      <c r="DU128" s="59"/>
      <c r="DV128" s="149"/>
      <c r="DX128" s="158">
        <f t="shared" si="83"/>
        <v>0</v>
      </c>
      <c r="DY128" s="26">
        <f t="shared" si="84"/>
        <v>0</v>
      </c>
      <c r="DZ128" s="23">
        <f t="shared" si="85"/>
        <v>0</v>
      </c>
      <c r="EA128" s="23">
        <f t="shared" si="86"/>
        <v>0</v>
      </c>
      <c r="EB128" s="23">
        <f t="shared" si="87"/>
        <v>0</v>
      </c>
    </row>
    <row r="129" spans="1:134" ht="14.4" customHeight="1">
      <c r="A129" s="11">
        <v>113</v>
      </c>
      <c r="B129" s="158">
        <f>Choristes!B119</f>
        <v>0</v>
      </c>
      <c r="C129" s="26">
        <f>Choristes!C119</f>
        <v>0</v>
      </c>
      <c r="D129" s="26">
        <f>Choristes!G119</f>
        <v>0</v>
      </c>
      <c r="E129" s="26">
        <f t="shared" si="96"/>
        <v>0</v>
      </c>
      <c r="F129" s="26">
        <f t="shared" si="97"/>
        <v>0</v>
      </c>
      <c r="G129" s="15">
        <f t="shared" si="98"/>
        <v>0</v>
      </c>
      <c r="H129" s="15">
        <f t="shared" si="92"/>
        <v>0</v>
      </c>
      <c r="I129" s="15">
        <f t="shared" si="93"/>
        <v>0</v>
      </c>
      <c r="J129" s="15">
        <f t="shared" si="94"/>
        <v>0</v>
      </c>
      <c r="K129" s="23">
        <f t="shared" si="99"/>
        <v>0</v>
      </c>
      <c r="L129" s="23">
        <f t="shared" si="100"/>
        <v>0</v>
      </c>
      <c r="M129" s="23">
        <f t="shared" si="101"/>
        <v>0</v>
      </c>
      <c r="N129" s="23"/>
      <c r="O129" s="60"/>
      <c r="P129" s="59"/>
      <c r="Q129" s="59"/>
      <c r="R129" s="59"/>
      <c r="S129" s="59"/>
      <c r="T129" s="59"/>
      <c r="U129" s="59"/>
      <c r="V129" s="147"/>
      <c r="W129" s="59"/>
      <c r="X129" s="59"/>
      <c r="Y129" s="59"/>
      <c r="Z129" s="59"/>
      <c r="AA129" s="59"/>
      <c r="AB129" s="147"/>
      <c r="AC129" s="59"/>
      <c r="AD129" s="59"/>
      <c r="AE129" s="59"/>
      <c r="AF129" s="147"/>
      <c r="AG129" s="59"/>
      <c r="AH129" s="59"/>
      <c r="AI129" s="147"/>
      <c r="AJ129" s="59"/>
      <c r="AK129" s="59"/>
      <c r="AL129" s="59"/>
      <c r="AM129" s="59"/>
      <c r="AN129" s="147"/>
      <c r="AO129" s="59"/>
      <c r="AP129" s="59"/>
      <c r="AQ129" s="59"/>
      <c r="AR129" s="59"/>
      <c r="AS129" s="59"/>
      <c r="AT129" s="59"/>
      <c r="AU129" s="59"/>
      <c r="AV129" s="147"/>
      <c r="AW129" s="147"/>
      <c r="AX129" s="147"/>
      <c r="AY129" s="59"/>
      <c r="AZ129" s="59"/>
      <c r="BA129" s="59"/>
      <c r="BB129" s="59"/>
      <c r="BC129" s="59"/>
      <c r="BD129" s="59"/>
      <c r="BE129" s="59"/>
      <c r="BF129" s="147"/>
      <c r="BG129" s="59"/>
      <c r="BH129" s="59"/>
      <c r="BI129" s="59"/>
      <c r="BJ129" s="59"/>
      <c r="BK129" s="147"/>
      <c r="BL129" s="59"/>
      <c r="BM129" s="59"/>
      <c r="BN129" s="147"/>
      <c r="BO129" s="59"/>
      <c r="BP129" s="59"/>
      <c r="BQ129" s="59"/>
      <c r="BR129" s="59"/>
      <c r="BS129" s="59"/>
      <c r="BT129" s="59"/>
      <c r="BU129" s="59"/>
      <c r="BV129" s="59"/>
      <c r="BW129" s="565"/>
      <c r="BX129" s="59"/>
      <c r="BY129" s="59"/>
      <c r="BZ129" s="59"/>
      <c r="CA129" s="59"/>
      <c r="CB129" s="59"/>
      <c r="CC129" s="59"/>
      <c r="CD129" s="59"/>
      <c r="CE129" s="59"/>
      <c r="CF129" s="59"/>
      <c r="CG129" s="59"/>
      <c r="CH129" s="59"/>
      <c r="CI129" s="59"/>
      <c r="CJ129" s="59"/>
      <c r="CK129" s="59"/>
      <c r="CL129" s="59"/>
      <c r="CM129" s="59"/>
      <c r="CN129" s="565"/>
      <c r="CO129" s="59"/>
      <c r="CP129" s="147"/>
      <c r="CQ129" s="147"/>
      <c r="CR129" s="59"/>
      <c r="CS129" s="59"/>
      <c r="CT129" s="59"/>
      <c r="CU129" s="59"/>
      <c r="CV129" s="59"/>
      <c r="CW129" s="59"/>
      <c r="CX129" s="59"/>
      <c r="CY129" s="147"/>
      <c r="CZ129" s="147"/>
      <c r="DA129" s="59"/>
      <c r="DB129" s="59"/>
      <c r="DC129" s="59"/>
      <c r="DD129" s="59"/>
      <c r="DE129" s="147"/>
      <c r="DF129" s="147"/>
      <c r="DG129" s="147"/>
      <c r="DH129" s="147"/>
      <c r="DI129" s="147"/>
      <c r="DJ129" s="59"/>
      <c r="DK129" s="59"/>
      <c r="DL129" s="59"/>
      <c r="DM129" s="59"/>
      <c r="DN129" s="147"/>
      <c r="DO129" s="59"/>
      <c r="DP129" s="59"/>
      <c r="DQ129" s="59"/>
      <c r="DR129" s="59"/>
      <c r="DS129" s="59"/>
      <c r="DT129" s="59"/>
      <c r="DU129" s="59"/>
      <c r="DV129" s="149"/>
      <c r="DX129" s="158">
        <f t="shared" si="83"/>
        <v>0</v>
      </c>
      <c r="DY129" s="26">
        <f t="shared" si="84"/>
        <v>0</v>
      </c>
      <c r="DZ129" s="23">
        <f t="shared" si="85"/>
        <v>0</v>
      </c>
      <c r="EA129" s="23">
        <f t="shared" si="86"/>
        <v>0</v>
      </c>
      <c r="EB129" s="23">
        <f t="shared" si="87"/>
        <v>0</v>
      </c>
    </row>
    <row r="130" spans="1:134" ht="14.4" customHeight="1">
      <c r="A130" s="11">
        <v>114</v>
      </c>
      <c r="B130" s="158">
        <f>Choristes!B120</f>
        <v>0</v>
      </c>
      <c r="C130" s="26">
        <f>Choristes!C120</f>
        <v>0</v>
      </c>
      <c r="D130" s="26">
        <f>Choristes!G120</f>
        <v>0</v>
      </c>
      <c r="E130" s="26">
        <f t="shared" si="96"/>
        <v>0</v>
      </c>
      <c r="F130" s="26">
        <f t="shared" si="97"/>
        <v>0</v>
      </c>
      <c r="G130" s="15">
        <f t="shared" si="98"/>
        <v>0</v>
      </c>
      <c r="H130" s="15">
        <f t="shared" si="92"/>
        <v>0</v>
      </c>
      <c r="I130" s="15">
        <f t="shared" si="93"/>
        <v>0</v>
      </c>
      <c r="J130" s="15">
        <f t="shared" si="94"/>
        <v>0</v>
      </c>
      <c r="K130" s="23">
        <f t="shared" si="99"/>
        <v>0</v>
      </c>
      <c r="L130" s="23">
        <f t="shared" si="100"/>
        <v>0</v>
      </c>
      <c r="M130" s="23">
        <f t="shared" si="101"/>
        <v>0</v>
      </c>
      <c r="N130" s="23"/>
      <c r="O130" s="60"/>
      <c r="P130" s="59"/>
      <c r="Q130" s="59"/>
      <c r="R130" s="59"/>
      <c r="S130" s="59"/>
      <c r="T130" s="59"/>
      <c r="U130" s="59"/>
      <c r="V130" s="147"/>
      <c r="W130" s="59"/>
      <c r="X130" s="59"/>
      <c r="Y130" s="59"/>
      <c r="Z130" s="59"/>
      <c r="AA130" s="59"/>
      <c r="AB130" s="147"/>
      <c r="AC130" s="59"/>
      <c r="AD130" s="59"/>
      <c r="AE130" s="59"/>
      <c r="AF130" s="147"/>
      <c r="AG130" s="59"/>
      <c r="AH130" s="59"/>
      <c r="AI130" s="147"/>
      <c r="AJ130" s="59"/>
      <c r="AK130" s="59"/>
      <c r="AL130" s="59"/>
      <c r="AM130" s="59"/>
      <c r="AN130" s="147"/>
      <c r="AO130" s="59"/>
      <c r="AP130" s="59"/>
      <c r="AQ130" s="59"/>
      <c r="AR130" s="59"/>
      <c r="AS130" s="59"/>
      <c r="AT130" s="59"/>
      <c r="AU130" s="59"/>
      <c r="AV130" s="147"/>
      <c r="AW130" s="147"/>
      <c r="AX130" s="147"/>
      <c r="AY130" s="59"/>
      <c r="AZ130" s="59"/>
      <c r="BA130" s="59"/>
      <c r="BB130" s="59"/>
      <c r="BC130" s="59"/>
      <c r="BD130" s="59"/>
      <c r="BE130" s="59"/>
      <c r="BF130" s="147"/>
      <c r="BG130" s="59"/>
      <c r="BH130" s="59"/>
      <c r="BI130" s="59"/>
      <c r="BJ130" s="59"/>
      <c r="BK130" s="147"/>
      <c r="BL130" s="59"/>
      <c r="BM130" s="59"/>
      <c r="BN130" s="147"/>
      <c r="BO130" s="59"/>
      <c r="BP130" s="59"/>
      <c r="BQ130" s="59"/>
      <c r="BR130" s="59"/>
      <c r="BS130" s="59"/>
      <c r="BT130" s="59"/>
      <c r="BU130" s="59"/>
      <c r="BV130" s="59"/>
      <c r="BW130" s="565"/>
      <c r="BX130" s="59"/>
      <c r="BY130" s="59"/>
      <c r="BZ130" s="59"/>
      <c r="CA130" s="59"/>
      <c r="CB130" s="59"/>
      <c r="CC130" s="59"/>
      <c r="CD130" s="59"/>
      <c r="CE130" s="59"/>
      <c r="CF130" s="59"/>
      <c r="CG130" s="59"/>
      <c r="CH130" s="59"/>
      <c r="CI130" s="59"/>
      <c r="CJ130" s="59"/>
      <c r="CK130" s="59"/>
      <c r="CL130" s="59"/>
      <c r="CM130" s="59"/>
      <c r="CN130" s="565"/>
      <c r="CO130" s="59"/>
      <c r="CP130" s="147"/>
      <c r="CQ130" s="147"/>
      <c r="CR130" s="59"/>
      <c r="CS130" s="59"/>
      <c r="CT130" s="59"/>
      <c r="CU130" s="59"/>
      <c r="CV130" s="59"/>
      <c r="CW130" s="59"/>
      <c r="CX130" s="59"/>
      <c r="CY130" s="147"/>
      <c r="CZ130" s="147"/>
      <c r="DA130" s="59"/>
      <c r="DB130" s="59"/>
      <c r="DC130" s="59"/>
      <c r="DD130" s="59"/>
      <c r="DE130" s="147"/>
      <c r="DF130" s="147"/>
      <c r="DG130" s="147"/>
      <c r="DH130" s="147"/>
      <c r="DI130" s="147"/>
      <c r="DJ130" s="59"/>
      <c r="DK130" s="59"/>
      <c r="DL130" s="59"/>
      <c r="DM130" s="59"/>
      <c r="DN130" s="147"/>
      <c r="DO130" s="59"/>
      <c r="DP130" s="59"/>
      <c r="DQ130" s="59"/>
      <c r="DR130" s="59"/>
      <c r="DS130" s="59"/>
      <c r="DT130" s="59"/>
      <c r="DU130" s="59"/>
      <c r="DV130" s="149"/>
      <c r="DX130" s="158">
        <f t="shared" si="83"/>
        <v>0</v>
      </c>
      <c r="DY130" s="26">
        <f t="shared" si="84"/>
        <v>0</v>
      </c>
      <c r="DZ130" s="23">
        <f t="shared" si="85"/>
        <v>0</v>
      </c>
      <c r="EA130" s="23">
        <f t="shared" si="86"/>
        <v>0</v>
      </c>
      <c r="EB130" s="23">
        <f t="shared" si="87"/>
        <v>0</v>
      </c>
    </row>
    <row r="131" spans="1:134" ht="14.4" customHeight="1">
      <c r="A131" s="11">
        <v>115</v>
      </c>
      <c r="B131" s="158">
        <f>Choristes!B121</f>
        <v>0</v>
      </c>
      <c r="C131" s="26">
        <f>Choristes!C121</f>
        <v>0</v>
      </c>
      <c r="D131" s="26">
        <f>Choristes!G121</f>
        <v>0</v>
      </c>
      <c r="E131" s="26">
        <f t="shared" si="96"/>
        <v>0</v>
      </c>
      <c r="F131" s="26">
        <f t="shared" si="97"/>
        <v>0</v>
      </c>
      <c r="G131" s="15">
        <f t="shared" si="98"/>
        <v>0</v>
      </c>
      <c r="H131" s="15">
        <f t="shared" si="92"/>
        <v>0</v>
      </c>
      <c r="I131" s="15">
        <f t="shared" si="93"/>
        <v>0</v>
      </c>
      <c r="J131" s="15">
        <f t="shared" si="94"/>
        <v>0</v>
      </c>
      <c r="K131" s="23">
        <f t="shared" si="99"/>
        <v>0</v>
      </c>
      <c r="L131" s="23">
        <f t="shared" si="100"/>
        <v>0</v>
      </c>
      <c r="M131" s="23">
        <f t="shared" si="101"/>
        <v>0</v>
      </c>
      <c r="N131" s="23"/>
      <c r="O131" s="60"/>
      <c r="P131" s="59"/>
      <c r="Q131" s="59"/>
      <c r="R131" s="59"/>
      <c r="S131" s="59"/>
      <c r="T131" s="59"/>
      <c r="U131" s="59"/>
      <c r="V131" s="147"/>
      <c r="W131" s="59"/>
      <c r="X131" s="59"/>
      <c r="Y131" s="59"/>
      <c r="Z131" s="59"/>
      <c r="AA131" s="59"/>
      <c r="AB131" s="147"/>
      <c r="AC131" s="59"/>
      <c r="AD131" s="59"/>
      <c r="AE131" s="59"/>
      <c r="AF131" s="147"/>
      <c r="AG131" s="59"/>
      <c r="AH131" s="59"/>
      <c r="AI131" s="147"/>
      <c r="AJ131" s="59"/>
      <c r="AK131" s="59"/>
      <c r="AL131" s="59"/>
      <c r="AM131" s="59"/>
      <c r="AN131" s="147"/>
      <c r="AO131" s="59"/>
      <c r="AP131" s="59"/>
      <c r="AQ131" s="59"/>
      <c r="AR131" s="59"/>
      <c r="AS131" s="59"/>
      <c r="AT131" s="59"/>
      <c r="AU131" s="59"/>
      <c r="AV131" s="147"/>
      <c r="AW131" s="147"/>
      <c r="AX131" s="147"/>
      <c r="AY131" s="59"/>
      <c r="AZ131" s="59"/>
      <c r="BA131" s="59"/>
      <c r="BB131" s="59"/>
      <c r="BC131" s="59"/>
      <c r="BD131" s="59"/>
      <c r="BE131" s="59"/>
      <c r="BF131" s="147"/>
      <c r="BG131" s="59"/>
      <c r="BH131" s="59"/>
      <c r="BI131" s="59"/>
      <c r="BJ131" s="59"/>
      <c r="BK131" s="147"/>
      <c r="BL131" s="59"/>
      <c r="BM131" s="59"/>
      <c r="BN131" s="147"/>
      <c r="BO131" s="59"/>
      <c r="BP131" s="59"/>
      <c r="BQ131" s="59"/>
      <c r="BR131" s="59"/>
      <c r="BS131" s="59"/>
      <c r="BT131" s="59"/>
      <c r="BU131" s="59"/>
      <c r="BV131" s="59"/>
      <c r="BW131" s="565"/>
      <c r="BX131" s="59"/>
      <c r="BY131" s="59"/>
      <c r="BZ131" s="59"/>
      <c r="CA131" s="59"/>
      <c r="CB131" s="59"/>
      <c r="CC131" s="59"/>
      <c r="CD131" s="59"/>
      <c r="CE131" s="59"/>
      <c r="CF131" s="59"/>
      <c r="CG131" s="59"/>
      <c r="CH131" s="59"/>
      <c r="CI131" s="59"/>
      <c r="CJ131" s="59"/>
      <c r="CK131" s="59"/>
      <c r="CL131" s="59"/>
      <c r="CM131" s="59"/>
      <c r="CN131" s="565"/>
      <c r="CO131" s="59"/>
      <c r="CP131" s="147"/>
      <c r="CQ131" s="147"/>
      <c r="CR131" s="59"/>
      <c r="CS131" s="59"/>
      <c r="CT131" s="59"/>
      <c r="CU131" s="59"/>
      <c r="CV131" s="59"/>
      <c r="CW131" s="59"/>
      <c r="CX131" s="59"/>
      <c r="CY131" s="147"/>
      <c r="CZ131" s="147"/>
      <c r="DA131" s="59"/>
      <c r="DB131" s="59"/>
      <c r="DC131" s="59"/>
      <c r="DD131" s="59"/>
      <c r="DE131" s="147"/>
      <c r="DF131" s="147"/>
      <c r="DG131" s="147"/>
      <c r="DH131" s="147"/>
      <c r="DI131" s="147"/>
      <c r="DJ131" s="59"/>
      <c r="DK131" s="59"/>
      <c r="DL131" s="59"/>
      <c r="DM131" s="59"/>
      <c r="DN131" s="147"/>
      <c r="DO131" s="59"/>
      <c r="DP131" s="59"/>
      <c r="DQ131" s="59"/>
      <c r="DR131" s="59"/>
      <c r="DS131" s="59"/>
      <c r="DT131" s="59"/>
      <c r="DU131" s="59"/>
      <c r="DV131" s="149"/>
      <c r="DX131" s="158">
        <f t="shared" si="83"/>
        <v>0</v>
      </c>
      <c r="DY131" s="26">
        <f t="shared" si="84"/>
        <v>0</v>
      </c>
      <c r="DZ131" s="23">
        <f t="shared" si="85"/>
        <v>0</v>
      </c>
      <c r="EA131" s="23">
        <f t="shared" si="86"/>
        <v>0</v>
      </c>
      <c r="EB131" s="23">
        <f t="shared" si="87"/>
        <v>0</v>
      </c>
    </row>
    <row r="132" spans="1:134" ht="14.4" customHeight="1">
      <c r="A132" s="11">
        <v>116</v>
      </c>
      <c r="B132" s="158">
        <f>Choristes!B122</f>
        <v>0</v>
      </c>
      <c r="C132" s="26">
        <f>Choristes!C122</f>
        <v>0</v>
      </c>
      <c r="D132" s="26">
        <f>Choristes!G122</f>
        <v>0</v>
      </c>
      <c r="E132" s="26">
        <f t="shared" si="96"/>
        <v>0</v>
      </c>
      <c r="F132" s="26">
        <f t="shared" si="97"/>
        <v>0</v>
      </c>
      <c r="G132" s="15">
        <f t="shared" si="98"/>
        <v>0</v>
      </c>
      <c r="H132" s="15">
        <f t="shared" si="92"/>
        <v>0</v>
      </c>
      <c r="I132" s="15">
        <f t="shared" si="93"/>
        <v>0</v>
      </c>
      <c r="J132" s="15">
        <f t="shared" si="94"/>
        <v>0</v>
      </c>
      <c r="K132" s="23">
        <f t="shared" si="99"/>
        <v>0</v>
      </c>
      <c r="L132" s="23">
        <f t="shared" si="100"/>
        <v>0</v>
      </c>
      <c r="M132" s="23">
        <f t="shared" si="101"/>
        <v>0</v>
      </c>
      <c r="N132" s="23"/>
      <c r="O132" s="60"/>
      <c r="P132" s="59"/>
      <c r="Q132" s="59"/>
      <c r="R132" s="59"/>
      <c r="S132" s="59"/>
      <c r="T132" s="59"/>
      <c r="U132" s="59"/>
      <c r="V132" s="147"/>
      <c r="W132" s="59"/>
      <c r="X132" s="59"/>
      <c r="Y132" s="59"/>
      <c r="Z132" s="59"/>
      <c r="AA132" s="59"/>
      <c r="AB132" s="147"/>
      <c r="AC132" s="59"/>
      <c r="AD132" s="59"/>
      <c r="AE132" s="59"/>
      <c r="AF132" s="147"/>
      <c r="AG132" s="59"/>
      <c r="AH132" s="59"/>
      <c r="AI132" s="147"/>
      <c r="AJ132" s="59"/>
      <c r="AK132" s="59"/>
      <c r="AL132" s="59"/>
      <c r="AM132" s="59"/>
      <c r="AN132" s="147"/>
      <c r="AO132" s="59"/>
      <c r="AP132" s="59"/>
      <c r="AQ132" s="59"/>
      <c r="AR132" s="59"/>
      <c r="AS132" s="59"/>
      <c r="AT132" s="59"/>
      <c r="AU132" s="59"/>
      <c r="AV132" s="147"/>
      <c r="AW132" s="147"/>
      <c r="AX132" s="147"/>
      <c r="AY132" s="59"/>
      <c r="AZ132" s="59"/>
      <c r="BA132" s="59"/>
      <c r="BB132" s="59"/>
      <c r="BC132" s="59"/>
      <c r="BD132" s="59"/>
      <c r="BE132" s="59"/>
      <c r="BF132" s="147"/>
      <c r="BG132" s="59"/>
      <c r="BH132" s="59"/>
      <c r="BI132" s="59"/>
      <c r="BJ132" s="59"/>
      <c r="BK132" s="147"/>
      <c r="BL132" s="59"/>
      <c r="BM132" s="59"/>
      <c r="BN132" s="147"/>
      <c r="BO132" s="59"/>
      <c r="BP132" s="59"/>
      <c r="BQ132" s="59"/>
      <c r="BR132" s="59"/>
      <c r="BS132" s="59"/>
      <c r="BT132" s="59"/>
      <c r="BU132" s="59"/>
      <c r="BV132" s="59"/>
      <c r="BW132" s="565"/>
      <c r="BX132" s="59"/>
      <c r="BY132" s="59"/>
      <c r="BZ132" s="59"/>
      <c r="CA132" s="59"/>
      <c r="CB132" s="59"/>
      <c r="CC132" s="59"/>
      <c r="CD132" s="59"/>
      <c r="CE132" s="59"/>
      <c r="CF132" s="59"/>
      <c r="CG132" s="59"/>
      <c r="CH132" s="59"/>
      <c r="CI132" s="59"/>
      <c r="CJ132" s="59"/>
      <c r="CK132" s="59"/>
      <c r="CL132" s="59"/>
      <c r="CM132" s="59"/>
      <c r="CN132" s="565"/>
      <c r="CO132" s="59"/>
      <c r="CP132" s="147"/>
      <c r="CQ132" s="147"/>
      <c r="CR132" s="59"/>
      <c r="CS132" s="59"/>
      <c r="CT132" s="59"/>
      <c r="CU132" s="59"/>
      <c r="CV132" s="59"/>
      <c r="CW132" s="59"/>
      <c r="CX132" s="59"/>
      <c r="CY132" s="147"/>
      <c r="CZ132" s="147"/>
      <c r="DA132" s="59"/>
      <c r="DB132" s="59"/>
      <c r="DC132" s="59"/>
      <c r="DD132" s="59"/>
      <c r="DE132" s="147"/>
      <c r="DF132" s="147"/>
      <c r="DG132" s="147"/>
      <c r="DH132" s="147"/>
      <c r="DI132" s="147"/>
      <c r="DJ132" s="59"/>
      <c r="DK132" s="59"/>
      <c r="DL132" s="59"/>
      <c r="DM132" s="59"/>
      <c r="DN132" s="147"/>
      <c r="DO132" s="59"/>
      <c r="DP132" s="59"/>
      <c r="DQ132" s="59"/>
      <c r="DR132" s="59"/>
      <c r="DS132" s="59"/>
      <c r="DT132" s="59"/>
      <c r="DU132" s="59"/>
      <c r="DV132" s="149"/>
      <c r="DX132" s="158">
        <f t="shared" si="83"/>
        <v>0</v>
      </c>
      <c r="DY132" s="26">
        <f t="shared" si="84"/>
        <v>0</v>
      </c>
      <c r="DZ132" s="23">
        <f t="shared" si="85"/>
        <v>0</v>
      </c>
      <c r="EA132" s="23">
        <f t="shared" si="86"/>
        <v>0</v>
      </c>
      <c r="EB132" s="23">
        <f t="shared" si="87"/>
        <v>0</v>
      </c>
    </row>
    <row r="133" spans="1:134" ht="14.4" customHeight="1">
      <c r="A133" s="11">
        <v>117</v>
      </c>
      <c r="B133" s="158">
        <f>Choristes!B123</f>
        <v>0</v>
      </c>
      <c r="C133" s="26">
        <f>Choristes!C123</f>
        <v>0</v>
      </c>
      <c r="D133" s="26">
        <f>Choristes!G123</f>
        <v>0</v>
      </c>
      <c r="E133" s="26">
        <f t="shared" si="96"/>
        <v>0</v>
      </c>
      <c r="F133" s="26">
        <f t="shared" si="97"/>
        <v>0</v>
      </c>
      <c r="G133" s="15">
        <f t="shared" si="98"/>
        <v>0</v>
      </c>
      <c r="H133" s="15">
        <f t="shared" si="92"/>
        <v>0</v>
      </c>
      <c r="I133" s="15">
        <f t="shared" si="93"/>
        <v>0</v>
      </c>
      <c r="J133" s="15">
        <f t="shared" si="94"/>
        <v>0</v>
      </c>
      <c r="K133" s="23">
        <f t="shared" si="99"/>
        <v>0</v>
      </c>
      <c r="L133" s="23">
        <f t="shared" si="100"/>
        <v>0</v>
      </c>
      <c r="M133" s="23">
        <f t="shared" si="101"/>
        <v>0</v>
      </c>
      <c r="N133" s="23"/>
      <c r="O133" s="60"/>
      <c r="P133" s="59"/>
      <c r="Q133" s="59"/>
      <c r="R133" s="59"/>
      <c r="S133" s="59"/>
      <c r="T133" s="59"/>
      <c r="U133" s="59"/>
      <c r="V133" s="147"/>
      <c r="W133" s="59"/>
      <c r="X133" s="59"/>
      <c r="Y133" s="59"/>
      <c r="Z133" s="59"/>
      <c r="AA133" s="59"/>
      <c r="AB133" s="147"/>
      <c r="AC133" s="59"/>
      <c r="AD133" s="59"/>
      <c r="AE133" s="59"/>
      <c r="AF133" s="147"/>
      <c r="AG133" s="59"/>
      <c r="AH133" s="59"/>
      <c r="AI133" s="147"/>
      <c r="AJ133" s="59"/>
      <c r="AK133" s="59"/>
      <c r="AL133" s="59"/>
      <c r="AM133" s="59"/>
      <c r="AN133" s="147"/>
      <c r="AO133" s="59"/>
      <c r="AP133" s="59"/>
      <c r="AQ133" s="59"/>
      <c r="AR133" s="59"/>
      <c r="AS133" s="59"/>
      <c r="AT133" s="59"/>
      <c r="AU133" s="59"/>
      <c r="AV133" s="147"/>
      <c r="AW133" s="147"/>
      <c r="AX133" s="147"/>
      <c r="AY133" s="59"/>
      <c r="AZ133" s="59"/>
      <c r="BA133" s="59"/>
      <c r="BB133" s="59"/>
      <c r="BC133" s="59"/>
      <c r="BD133" s="59"/>
      <c r="BE133" s="59"/>
      <c r="BF133" s="147"/>
      <c r="BG133" s="59"/>
      <c r="BH133" s="59"/>
      <c r="BI133" s="59"/>
      <c r="BJ133" s="59"/>
      <c r="BK133" s="147"/>
      <c r="BL133" s="59"/>
      <c r="BM133" s="59"/>
      <c r="BN133" s="147"/>
      <c r="BO133" s="59"/>
      <c r="BP133" s="59"/>
      <c r="BQ133" s="59"/>
      <c r="BR133" s="59"/>
      <c r="BS133" s="59"/>
      <c r="BT133" s="59"/>
      <c r="BU133" s="59"/>
      <c r="BV133" s="59"/>
      <c r="BW133" s="565"/>
      <c r="BX133" s="59"/>
      <c r="BY133" s="59"/>
      <c r="BZ133" s="59"/>
      <c r="CA133" s="59"/>
      <c r="CB133" s="59"/>
      <c r="CC133" s="59"/>
      <c r="CD133" s="59"/>
      <c r="CE133" s="59"/>
      <c r="CF133" s="59"/>
      <c r="CG133" s="59"/>
      <c r="CH133" s="59"/>
      <c r="CI133" s="59"/>
      <c r="CJ133" s="59"/>
      <c r="CK133" s="59"/>
      <c r="CL133" s="59"/>
      <c r="CM133" s="59"/>
      <c r="CN133" s="565"/>
      <c r="CO133" s="59"/>
      <c r="CP133" s="147"/>
      <c r="CQ133" s="147"/>
      <c r="CR133" s="59"/>
      <c r="CS133" s="59"/>
      <c r="CT133" s="59"/>
      <c r="CU133" s="59"/>
      <c r="CV133" s="59"/>
      <c r="CW133" s="59"/>
      <c r="CX133" s="59"/>
      <c r="CY133" s="147"/>
      <c r="CZ133" s="147"/>
      <c r="DA133" s="59"/>
      <c r="DB133" s="59"/>
      <c r="DC133" s="59"/>
      <c r="DD133" s="59"/>
      <c r="DE133" s="147"/>
      <c r="DF133" s="147"/>
      <c r="DG133" s="147"/>
      <c r="DH133" s="147"/>
      <c r="DI133" s="147"/>
      <c r="DJ133" s="59"/>
      <c r="DK133" s="59"/>
      <c r="DL133" s="59"/>
      <c r="DM133" s="59"/>
      <c r="DN133" s="147"/>
      <c r="DO133" s="59"/>
      <c r="DP133" s="59"/>
      <c r="DQ133" s="59"/>
      <c r="DR133" s="59"/>
      <c r="DS133" s="59"/>
      <c r="DT133" s="59"/>
      <c r="DU133" s="59"/>
      <c r="DV133" s="149"/>
      <c r="DX133" s="158">
        <f t="shared" si="83"/>
        <v>0</v>
      </c>
      <c r="DY133" s="26">
        <f t="shared" si="84"/>
        <v>0</v>
      </c>
      <c r="DZ133" s="23">
        <f t="shared" si="85"/>
        <v>0</v>
      </c>
      <c r="EA133" s="23">
        <f t="shared" si="86"/>
        <v>0</v>
      </c>
      <c r="EB133" s="23">
        <f t="shared" si="87"/>
        <v>0</v>
      </c>
    </row>
    <row r="134" spans="1:134" ht="14.4" customHeight="1">
      <c r="A134" s="11">
        <v>118</v>
      </c>
      <c r="B134" s="158">
        <f>Choristes!B124</f>
        <v>0</v>
      </c>
      <c r="C134" s="26">
        <f>Choristes!C124</f>
        <v>0</v>
      </c>
      <c r="D134" s="26">
        <f>Choristes!G124</f>
        <v>0</v>
      </c>
      <c r="E134" s="26">
        <f t="shared" si="96"/>
        <v>0</v>
      </c>
      <c r="F134" s="26">
        <f t="shared" si="97"/>
        <v>0</v>
      </c>
      <c r="G134" s="15">
        <f t="shared" si="98"/>
        <v>0</v>
      </c>
      <c r="H134" s="15">
        <f t="shared" si="92"/>
        <v>0</v>
      </c>
      <c r="I134" s="15">
        <f t="shared" si="93"/>
        <v>0</v>
      </c>
      <c r="J134" s="15">
        <f t="shared" si="94"/>
        <v>0</v>
      </c>
      <c r="K134" s="23">
        <f t="shared" si="99"/>
        <v>0</v>
      </c>
      <c r="L134" s="23">
        <f t="shared" si="100"/>
        <v>0</v>
      </c>
      <c r="M134" s="23">
        <f t="shared" si="101"/>
        <v>0</v>
      </c>
      <c r="N134" s="23"/>
      <c r="O134" s="60"/>
      <c r="P134" s="59"/>
      <c r="Q134" s="59"/>
      <c r="R134" s="59"/>
      <c r="S134" s="59"/>
      <c r="T134" s="59"/>
      <c r="U134" s="59"/>
      <c r="V134" s="147"/>
      <c r="W134" s="59"/>
      <c r="X134" s="59"/>
      <c r="Y134" s="59"/>
      <c r="Z134" s="59"/>
      <c r="AA134" s="59"/>
      <c r="AB134" s="147"/>
      <c r="AC134" s="59"/>
      <c r="AD134" s="59"/>
      <c r="AE134" s="59"/>
      <c r="AF134" s="147"/>
      <c r="AG134" s="59"/>
      <c r="AH134" s="59"/>
      <c r="AI134" s="147"/>
      <c r="AJ134" s="59"/>
      <c r="AK134" s="59"/>
      <c r="AL134" s="59"/>
      <c r="AM134" s="59"/>
      <c r="AN134" s="147"/>
      <c r="AO134" s="59"/>
      <c r="AP134" s="59"/>
      <c r="AQ134" s="59"/>
      <c r="AR134" s="59"/>
      <c r="AS134" s="59"/>
      <c r="AT134" s="59"/>
      <c r="AU134" s="59"/>
      <c r="AV134" s="147"/>
      <c r="AW134" s="147"/>
      <c r="AX134" s="147"/>
      <c r="AY134" s="59"/>
      <c r="AZ134" s="59"/>
      <c r="BA134" s="59"/>
      <c r="BB134" s="59"/>
      <c r="BC134" s="59"/>
      <c r="BD134" s="59"/>
      <c r="BE134" s="59"/>
      <c r="BF134" s="147"/>
      <c r="BG134" s="59"/>
      <c r="BH134" s="59"/>
      <c r="BI134" s="59"/>
      <c r="BJ134" s="59"/>
      <c r="BK134" s="147"/>
      <c r="BL134" s="59"/>
      <c r="BM134" s="59"/>
      <c r="BN134" s="147"/>
      <c r="BO134" s="59"/>
      <c r="BP134" s="59"/>
      <c r="BQ134" s="59"/>
      <c r="BR134" s="59"/>
      <c r="BS134" s="59"/>
      <c r="BT134" s="59"/>
      <c r="BU134" s="59"/>
      <c r="BV134" s="59"/>
      <c r="BW134" s="565"/>
      <c r="BX134" s="59"/>
      <c r="BY134" s="59"/>
      <c r="BZ134" s="59"/>
      <c r="CA134" s="59"/>
      <c r="CB134" s="59"/>
      <c r="CC134" s="59"/>
      <c r="CD134" s="59"/>
      <c r="CE134" s="59"/>
      <c r="CF134" s="59"/>
      <c r="CG134" s="59"/>
      <c r="CH134" s="59"/>
      <c r="CI134" s="59"/>
      <c r="CJ134" s="59"/>
      <c r="CK134" s="59"/>
      <c r="CL134" s="59"/>
      <c r="CM134" s="59"/>
      <c r="CN134" s="565"/>
      <c r="CO134" s="59"/>
      <c r="CP134" s="147"/>
      <c r="CQ134" s="147"/>
      <c r="CR134" s="59"/>
      <c r="CS134" s="59"/>
      <c r="CT134" s="59"/>
      <c r="CU134" s="59"/>
      <c r="CV134" s="59"/>
      <c r="CW134" s="59"/>
      <c r="CX134" s="59"/>
      <c r="CY134" s="147"/>
      <c r="CZ134" s="147"/>
      <c r="DA134" s="59"/>
      <c r="DB134" s="59"/>
      <c r="DC134" s="59"/>
      <c r="DD134" s="59"/>
      <c r="DE134" s="147"/>
      <c r="DF134" s="147"/>
      <c r="DG134" s="147"/>
      <c r="DH134" s="147"/>
      <c r="DI134" s="147"/>
      <c r="DJ134" s="59"/>
      <c r="DK134" s="59"/>
      <c r="DL134" s="59"/>
      <c r="DM134" s="59"/>
      <c r="DN134" s="147"/>
      <c r="DO134" s="59"/>
      <c r="DP134" s="59"/>
      <c r="DQ134" s="59"/>
      <c r="DR134" s="59"/>
      <c r="DS134" s="59"/>
      <c r="DT134" s="59"/>
      <c r="DU134" s="59"/>
      <c r="DV134" s="149"/>
      <c r="DX134" s="158">
        <f t="shared" si="83"/>
        <v>0</v>
      </c>
      <c r="DY134" s="26">
        <f t="shared" si="84"/>
        <v>0</v>
      </c>
      <c r="DZ134" s="23">
        <f t="shared" si="85"/>
        <v>0</v>
      </c>
      <c r="EA134" s="23">
        <f t="shared" si="86"/>
        <v>0</v>
      </c>
      <c r="EB134" s="23">
        <f t="shared" si="87"/>
        <v>0</v>
      </c>
    </row>
    <row r="135" spans="1:134" ht="14.4" customHeight="1">
      <c r="A135" s="11">
        <v>119</v>
      </c>
      <c r="B135" s="158">
        <f>Choristes!B125</f>
        <v>0</v>
      </c>
      <c r="C135" s="26">
        <f>Choristes!C125</f>
        <v>0</v>
      </c>
      <c r="D135" s="26">
        <f>Choristes!G125</f>
        <v>0</v>
      </c>
      <c r="E135" s="26">
        <f t="shared" si="96"/>
        <v>0</v>
      </c>
      <c r="F135" s="26">
        <f t="shared" si="97"/>
        <v>0</v>
      </c>
      <c r="G135" s="15">
        <f t="shared" si="98"/>
        <v>0</v>
      </c>
      <c r="H135" s="15">
        <f t="shared" si="92"/>
        <v>0</v>
      </c>
      <c r="I135" s="15">
        <f t="shared" si="93"/>
        <v>0</v>
      </c>
      <c r="J135" s="15">
        <f t="shared" si="94"/>
        <v>0</v>
      </c>
      <c r="K135" s="23">
        <f t="shared" si="99"/>
        <v>0</v>
      </c>
      <c r="L135" s="23">
        <f t="shared" si="100"/>
        <v>0</v>
      </c>
      <c r="M135" s="23">
        <f t="shared" si="101"/>
        <v>0</v>
      </c>
      <c r="N135" s="23"/>
      <c r="O135" s="60"/>
      <c r="P135" s="59"/>
      <c r="Q135" s="59"/>
      <c r="R135" s="59"/>
      <c r="S135" s="59"/>
      <c r="T135" s="59"/>
      <c r="U135" s="59"/>
      <c r="V135" s="147"/>
      <c r="W135" s="59"/>
      <c r="X135" s="59"/>
      <c r="Y135" s="59"/>
      <c r="Z135" s="59"/>
      <c r="AA135" s="59"/>
      <c r="AB135" s="147"/>
      <c r="AC135" s="59"/>
      <c r="AD135" s="59"/>
      <c r="AE135" s="59"/>
      <c r="AF135" s="147"/>
      <c r="AG135" s="59"/>
      <c r="AH135" s="59"/>
      <c r="AI135" s="147"/>
      <c r="AJ135" s="59"/>
      <c r="AK135" s="59"/>
      <c r="AL135" s="59"/>
      <c r="AM135" s="59"/>
      <c r="AN135" s="147"/>
      <c r="AO135" s="59"/>
      <c r="AP135" s="59"/>
      <c r="AQ135" s="59"/>
      <c r="AR135" s="59"/>
      <c r="AS135" s="59"/>
      <c r="AT135" s="59"/>
      <c r="AU135" s="59"/>
      <c r="AV135" s="147"/>
      <c r="AW135" s="147"/>
      <c r="AX135" s="147"/>
      <c r="AY135" s="59"/>
      <c r="AZ135" s="59"/>
      <c r="BA135" s="59"/>
      <c r="BB135" s="59"/>
      <c r="BC135" s="59"/>
      <c r="BD135" s="59"/>
      <c r="BE135" s="59"/>
      <c r="BF135" s="147"/>
      <c r="BG135" s="59"/>
      <c r="BH135" s="59"/>
      <c r="BI135" s="59"/>
      <c r="BJ135" s="59"/>
      <c r="BK135" s="147"/>
      <c r="BL135" s="59"/>
      <c r="BM135" s="59"/>
      <c r="BN135" s="147"/>
      <c r="BO135" s="59"/>
      <c r="BP135" s="59"/>
      <c r="BQ135" s="59"/>
      <c r="BR135" s="59"/>
      <c r="BS135" s="59"/>
      <c r="BT135" s="59"/>
      <c r="BU135" s="59"/>
      <c r="BV135" s="59"/>
      <c r="BW135" s="565"/>
      <c r="BX135" s="59"/>
      <c r="BY135" s="59"/>
      <c r="BZ135" s="59"/>
      <c r="CA135" s="59"/>
      <c r="CB135" s="59"/>
      <c r="CC135" s="59"/>
      <c r="CD135" s="59"/>
      <c r="CE135" s="59"/>
      <c r="CF135" s="59"/>
      <c r="CG135" s="59"/>
      <c r="CH135" s="59"/>
      <c r="CI135" s="59"/>
      <c r="CJ135" s="59"/>
      <c r="CK135" s="59"/>
      <c r="CL135" s="59"/>
      <c r="CM135" s="59"/>
      <c r="CN135" s="565"/>
      <c r="CO135" s="59"/>
      <c r="CP135" s="147"/>
      <c r="CQ135" s="147"/>
      <c r="CR135" s="59"/>
      <c r="CS135" s="59"/>
      <c r="CT135" s="59"/>
      <c r="CU135" s="59"/>
      <c r="CV135" s="59"/>
      <c r="CW135" s="59"/>
      <c r="CX135" s="59"/>
      <c r="CY135" s="147"/>
      <c r="CZ135" s="147"/>
      <c r="DA135" s="59"/>
      <c r="DB135" s="59"/>
      <c r="DC135" s="59"/>
      <c r="DD135" s="59"/>
      <c r="DE135" s="147"/>
      <c r="DF135" s="147"/>
      <c r="DG135" s="147"/>
      <c r="DH135" s="147"/>
      <c r="DI135" s="147"/>
      <c r="DJ135" s="59"/>
      <c r="DK135" s="59"/>
      <c r="DL135" s="59"/>
      <c r="DM135" s="59"/>
      <c r="DN135" s="147"/>
      <c r="DO135" s="59"/>
      <c r="DP135" s="59"/>
      <c r="DQ135" s="59"/>
      <c r="DR135" s="59"/>
      <c r="DS135" s="59"/>
      <c r="DT135" s="59"/>
      <c r="DU135" s="59"/>
      <c r="DV135" s="149"/>
      <c r="DX135" s="158">
        <f t="shared" si="83"/>
        <v>0</v>
      </c>
      <c r="DY135" s="26">
        <f t="shared" si="84"/>
        <v>0</v>
      </c>
      <c r="DZ135" s="23">
        <f t="shared" si="85"/>
        <v>0</v>
      </c>
      <c r="EA135" s="23">
        <f t="shared" si="86"/>
        <v>0</v>
      </c>
      <c r="EB135" s="23">
        <f t="shared" si="87"/>
        <v>0</v>
      </c>
    </row>
    <row r="136" spans="1:134" ht="14.4" customHeight="1">
      <c r="A136" s="11">
        <v>120</v>
      </c>
      <c r="B136" s="158">
        <f>Choristes!B126</f>
        <v>0</v>
      </c>
      <c r="C136" s="26">
        <f>Choristes!C126</f>
        <v>0</v>
      </c>
      <c r="D136" s="26">
        <f>Choristes!G126</f>
        <v>0</v>
      </c>
      <c r="E136" s="26">
        <f t="shared" si="96"/>
        <v>0</v>
      </c>
      <c r="F136" s="26">
        <f t="shared" si="97"/>
        <v>0</v>
      </c>
      <c r="G136" s="15">
        <f t="shared" si="98"/>
        <v>0</v>
      </c>
      <c r="H136" s="15">
        <f t="shared" si="92"/>
        <v>0</v>
      </c>
      <c r="I136" s="15">
        <f t="shared" si="93"/>
        <v>0</v>
      </c>
      <c r="J136" s="15">
        <f t="shared" si="94"/>
        <v>0</v>
      </c>
      <c r="K136" s="23">
        <f t="shared" si="99"/>
        <v>0</v>
      </c>
      <c r="L136" s="23">
        <f t="shared" si="100"/>
        <v>0</v>
      </c>
      <c r="M136" s="23">
        <f t="shared" si="101"/>
        <v>0</v>
      </c>
      <c r="N136" s="23"/>
      <c r="O136" s="60"/>
      <c r="P136" s="59"/>
      <c r="Q136" s="59"/>
      <c r="R136" s="59"/>
      <c r="S136" s="59"/>
      <c r="T136" s="59"/>
      <c r="U136" s="59"/>
      <c r="V136" s="147"/>
      <c r="W136" s="59"/>
      <c r="X136" s="59"/>
      <c r="Y136" s="59"/>
      <c r="Z136" s="59"/>
      <c r="AA136" s="59"/>
      <c r="AB136" s="147"/>
      <c r="AC136" s="59"/>
      <c r="AD136" s="59"/>
      <c r="AE136" s="59"/>
      <c r="AF136" s="147"/>
      <c r="AG136" s="59"/>
      <c r="AH136" s="59"/>
      <c r="AI136" s="147"/>
      <c r="AJ136" s="59"/>
      <c r="AK136" s="59"/>
      <c r="AL136" s="59"/>
      <c r="AM136" s="59"/>
      <c r="AN136" s="147"/>
      <c r="AO136" s="59"/>
      <c r="AP136" s="59"/>
      <c r="AQ136" s="59"/>
      <c r="AR136" s="59"/>
      <c r="AS136" s="59"/>
      <c r="AT136" s="59"/>
      <c r="AU136" s="59"/>
      <c r="AV136" s="147"/>
      <c r="AW136" s="147"/>
      <c r="AX136" s="147"/>
      <c r="AY136" s="59"/>
      <c r="AZ136" s="59"/>
      <c r="BA136" s="59"/>
      <c r="BB136" s="59"/>
      <c r="BC136" s="59"/>
      <c r="BD136" s="59"/>
      <c r="BE136" s="59"/>
      <c r="BF136" s="147"/>
      <c r="BG136" s="59"/>
      <c r="BH136" s="59"/>
      <c r="BI136" s="59"/>
      <c r="BJ136" s="59"/>
      <c r="BK136" s="147"/>
      <c r="BL136" s="59"/>
      <c r="BM136" s="59"/>
      <c r="BN136" s="147"/>
      <c r="BO136" s="59"/>
      <c r="BP136" s="59"/>
      <c r="BQ136" s="59"/>
      <c r="BR136" s="59"/>
      <c r="BS136" s="59"/>
      <c r="BT136" s="59"/>
      <c r="BU136" s="59"/>
      <c r="BV136" s="59"/>
      <c r="BW136" s="565"/>
      <c r="BX136" s="59"/>
      <c r="BY136" s="59"/>
      <c r="BZ136" s="59"/>
      <c r="CA136" s="59"/>
      <c r="CB136" s="59"/>
      <c r="CC136" s="59"/>
      <c r="CD136" s="59"/>
      <c r="CE136" s="59"/>
      <c r="CF136" s="59"/>
      <c r="CG136" s="59"/>
      <c r="CH136" s="59"/>
      <c r="CI136" s="59"/>
      <c r="CJ136" s="59"/>
      <c r="CK136" s="59"/>
      <c r="CL136" s="59"/>
      <c r="CM136" s="59"/>
      <c r="CN136" s="565"/>
      <c r="CO136" s="59"/>
      <c r="CP136" s="147"/>
      <c r="CQ136" s="147"/>
      <c r="CR136" s="59"/>
      <c r="CS136" s="59"/>
      <c r="CT136" s="59"/>
      <c r="CU136" s="59"/>
      <c r="CV136" s="59"/>
      <c r="CW136" s="59"/>
      <c r="CX136" s="59"/>
      <c r="CY136" s="147"/>
      <c r="CZ136" s="147"/>
      <c r="DA136" s="59"/>
      <c r="DB136" s="59"/>
      <c r="DC136" s="59"/>
      <c r="DD136" s="59"/>
      <c r="DE136" s="147"/>
      <c r="DF136" s="147"/>
      <c r="DG136" s="147"/>
      <c r="DH136" s="147"/>
      <c r="DI136" s="147"/>
      <c r="DJ136" s="59"/>
      <c r="DK136" s="59"/>
      <c r="DL136" s="59"/>
      <c r="DM136" s="59"/>
      <c r="DN136" s="147"/>
      <c r="DO136" s="59"/>
      <c r="DP136" s="59"/>
      <c r="DQ136" s="59"/>
      <c r="DR136" s="59"/>
      <c r="DS136" s="59"/>
      <c r="DT136" s="59"/>
      <c r="DU136" s="59"/>
      <c r="DV136" s="149"/>
      <c r="DX136" s="158">
        <f t="shared" si="83"/>
        <v>0</v>
      </c>
      <c r="DY136" s="26">
        <f t="shared" si="84"/>
        <v>0</v>
      </c>
      <c r="DZ136" s="23">
        <f t="shared" si="85"/>
        <v>0</v>
      </c>
      <c r="EA136" s="23">
        <f t="shared" si="86"/>
        <v>0</v>
      </c>
      <c r="EB136" s="23">
        <f t="shared" si="87"/>
        <v>0</v>
      </c>
    </row>
    <row r="137" spans="1:134" ht="14.4" customHeight="1">
      <c r="A137" s="11"/>
      <c r="B137" s="453"/>
      <c r="C137" s="454" t="s">
        <v>321</v>
      </c>
      <c r="D137" s="454">
        <f>SUM(P137:DV137)</f>
        <v>109</v>
      </c>
      <c r="E137" s="455"/>
      <c r="F137" s="455"/>
      <c r="G137" s="456"/>
      <c r="H137" s="456"/>
      <c r="I137" s="456"/>
      <c r="J137" s="456"/>
      <c r="K137" s="457"/>
      <c r="L137" s="458"/>
      <c r="M137" s="458"/>
      <c r="N137" s="458"/>
      <c r="O137" s="459"/>
      <c r="P137" s="461">
        <f>COUNTIF(P17:P136,"D")</f>
        <v>0</v>
      </c>
      <c r="Q137" s="461">
        <f t="shared" ref="Q137:BW137" si="102">COUNTIF(Q17:Q136,"D")</f>
        <v>0</v>
      </c>
      <c r="R137" s="461">
        <f t="shared" si="102"/>
        <v>0</v>
      </c>
      <c r="S137" s="461">
        <f t="shared" si="102"/>
        <v>0</v>
      </c>
      <c r="T137" s="461">
        <f t="shared" si="102"/>
        <v>0</v>
      </c>
      <c r="U137" s="461">
        <f t="shared" si="102"/>
        <v>0</v>
      </c>
      <c r="V137" s="461">
        <f t="shared" si="102"/>
        <v>0</v>
      </c>
      <c r="W137" s="461">
        <f t="shared" si="102"/>
        <v>0</v>
      </c>
      <c r="X137" s="461">
        <f t="shared" si="102"/>
        <v>0</v>
      </c>
      <c r="Y137" s="461">
        <f t="shared" si="102"/>
        <v>0</v>
      </c>
      <c r="Z137" s="461">
        <f t="shared" si="102"/>
        <v>0</v>
      </c>
      <c r="AA137" s="461">
        <f t="shared" si="102"/>
        <v>0</v>
      </c>
      <c r="AB137" s="461">
        <f t="shared" si="102"/>
        <v>0</v>
      </c>
      <c r="AC137" s="59">
        <f t="shared" si="102"/>
        <v>0</v>
      </c>
      <c r="AD137" s="59">
        <f t="shared" si="102"/>
        <v>0</v>
      </c>
      <c r="AE137" s="59">
        <f t="shared" si="102"/>
        <v>0</v>
      </c>
      <c r="AF137" s="59">
        <f t="shared" si="102"/>
        <v>0</v>
      </c>
      <c r="AG137" s="59">
        <f t="shared" si="102"/>
        <v>0</v>
      </c>
      <c r="AH137" s="59">
        <f t="shared" si="102"/>
        <v>0</v>
      </c>
      <c r="AI137" s="59">
        <f t="shared" si="102"/>
        <v>0</v>
      </c>
      <c r="AJ137" s="59">
        <f t="shared" si="102"/>
        <v>0</v>
      </c>
      <c r="AK137" s="59">
        <f t="shared" si="102"/>
        <v>0</v>
      </c>
      <c r="AL137" s="59">
        <f t="shared" si="102"/>
        <v>0</v>
      </c>
      <c r="AM137" s="59">
        <f t="shared" si="102"/>
        <v>0</v>
      </c>
      <c r="AN137" s="59">
        <f t="shared" si="102"/>
        <v>0</v>
      </c>
      <c r="AO137" s="59">
        <f t="shared" si="102"/>
        <v>0</v>
      </c>
      <c r="AP137" s="59">
        <f t="shared" si="102"/>
        <v>0</v>
      </c>
      <c r="AQ137" s="59">
        <f t="shared" si="102"/>
        <v>0</v>
      </c>
      <c r="AR137" s="59">
        <f t="shared" si="102"/>
        <v>0</v>
      </c>
      <c r="AS137" s="59">
        <f t="shared" si="102"/>
        <v>0</v>
      </c>
      <c r="AT137" s="59">
        <f t="shared" si="102"/>
        <v>0</v>
      </c>
      <c r="AU137" s="59">
        <f t="shared" si="102"/>
        <v>0</v>
      </c>
      <c r="AV137" s="59">
        <f t="shared" si="102"/>
        <v>1</v>
      </c>
      <c r="AW137" s="59">
        <f t="shared" ref="AW137" si="103">COUNTIF(AW17:AW136,"D")</f>
        <v>0</v>
      </c>
      <c r="AX137" s="59">
        <f t="shared" si="102"/>
        <v>0</v>
      </c>
      <c r="AY137" s="59">
        <f t="shared" si="102"/>
        <v>0</v>
      </c>
      <c r="AZ137" s="59">
        <f t="shared" si="102"/>
        <v>0</v>
      </c>
      <c r="BA137" s="59">
        <f t="shared" si="102"/>
        <v>0</v>
      </c>
      <c r="BB137" s="59">
        <f t="shared" si="102"/>
        <v>0</v>
      </c>
      <c r="BC137" s="59">
        <f t="shared" si="102"/>
        <v>0</v>
      </c>
      <c r="BD137" s="59">
        <f t="shared" si="102"/>
        <v>0</v>
      </c>
      <c r="BE137" s="59">
        <f t="shared" si="102"/>
        <v>0</v>
      </c>
      <c r="BF137" s="59">
        <f t="shared" si="102"/>
        <v>0</v>
      </c>
      <c r="BG137" s="59">
        <f t="shared" si="102"/>
        <v>0</v>
      </c>
      <c r="BH137" s="59">
        <f t="shared" si="102"/>
        <v>0</v>
      </c>
      <c r="BI137" s="59">
        <f t="shared" si="102"/>
        <v>0</v>
      </c>
      <c r="BJ137" s="59">
        <f t="shared" ref="BJ137" si="104">COUNTIF(BJ17:BJ136,"D")</f>
        <v>3</v>
      </c>
      <c r="BK137" s="59">
        <f t="shared" si="102"/>
        <v>0</v>
      </c>
      <c r="BL137" s="59">
        <f t="shared" si="102"/>
        <v>0</v>
      </c>
      <c r="BM137" s="59">
        <f t="shared" si="102"/>
        <v>0</v>
      </c>
      <c r="BN137" s="59">
        <f t="shared" si="102"/>
        <v>1</v>
      </c>
      <c r="BO137" s="59">
        <f t="shared" si="102"/>
        <v>1</v>
      </c>
      <c r="BP137" s="59">
        <f t="shared" si="102"/>
        <v>4</v>
      </c>
      <c r="BQ137" s="59">
        <f t="shared" si="102"/>
        <v>3</v>
      </c>
      <c r="BR137" s="59">
        <f t="shared" si="102"/>
        <v>0</v>
      </c>
      <c r="BS137" s="59">
        <f t="shared" si="102"/>
        <v>0</v>
      </c>
      <c r="BT137" s="59">
        <f t="shared" si="102"/>
        <v>0</v>
      </c>
      <c r="BU137" s="59">
        <f t="shared" si="102"/>
        <v>0</v>
      </c>
      <c r="BV137" s="59">
        <f t="shared" si="102"/>
        <v>0</v>
      </c>
      <c r="BW137" s="59">
        <f t="shared" si="102"/>
        <v>6</v>
      </c>
      <c r="BX137" s="59">
        <f t="shared" ref="BX137:CB137" si="105">COUNTIF(BX17:BX136,"D")</f>
        <v>0</v>
      </c>
      <c r="BY137" s="59">
        <f t="shared" si="105"/>
        <v>1</v>
      </c>
      <c r="BZ137" s="59">
        <f t="shared" si="105"/>
        <v>0</v>
      </c>
      <c r="CA137" s="59">
        <f t="shared" si="105"/>
        <v>0</v>
      </c>
      <c r="CB137" s="59">
        <f t="shared" si="105"/>
        <v>0</v>
      </c>
      <c r="CC137" s="59">
        <f>COUNTIF(CC17:CC136,"D")</f>
        <v>0</v>
      </c>
      <c r="CD137" s="59">
        <f t="shared" ref="CD137" si="106">COUNTIF(CD17:CD136,"D")</f>
        <v>0</v>
      </c>
      <c r="CE137" s="59">
        <f t="shared" ref="CE137" si="107">COUNTIF(CE17:CE136,"D")</f>
        <v>7</v>
      </c>
      <c r="CF137" s="59">
        <f t="shared" ref="CF137" si="108">COUNTIF(CF17:CF136,"D")</f>
        <v>5</v>
      </c>
      <c r="CG137" s="59">
        <f t="shared" ref="CG137" si="109">COUNTIF(CG17:CG136,"D")</f>
        <v>5</v>
      </c>
      <c r="CH137" s="59">
        <f t="shared" ref="CH137" si="110">COUNTIF(CH17:CH136,"D")</f>
        <v>8</v>
      </c>
      <c r="CI137" s="59">
        <f t="shared" ref="CI137" si="111">COUNTIF(CI17:CI136,"D")</f>
        <v>6</v>
      </c>
      <c r="CJ137" s="59">
        <f t="shared" ref="CJ137" si="112">COUNTIF(CJ17:CJ136,"D")</f>
        <v>11</v>
      </c>
      <c r="CK137" s="59">
        <f t="shared" ref="CK137" si="113">COUNTIF(CK17:CK136,"D")</f>
        <v>11</v>
      </c>
      <c r="CL137" s="59">
        <f t="shared" ref="CL137" si="114">COUNTIF(CL17:CL136,"D")</f>
        <v>5</v>
      </c>
      <c r="CM137" s="59">
        <f t="shared" ref="CM137" si="115">COUNTIF(CM17:CM136,"D")</f>
        <v>4</v>
      </c>
      <c r="CN137" s="59">
        <f t="shared" ref="CN137" si="116">COUNTIF(CN17:CN136,"D")</f>
        <v>3</v>
      </c>
      <c r="CO137" s="59">
        <f t="shared" ref="CO137" si="117">COUNTIF(CO17:CO136,"D")</f>
        <v>9</v>
      </c>
      <c r="CP137" s="59">
        <f t="shared" ref="CP137" si="118">COUNTIF(CP17:CP136,"D")</f>
        <v>9</v>
      </c>
      <c r="CQ137" s="59">
        <f t="shared" ref="CQ137" si="119">COUNTIF(CQ17:CQ136,"D")</f>
        <v>4</v>
      </c>
      <c r="CR137" s="59">
        <f t="shared" ref="CR137" si="120">COUNTIF(CR17:CR136,"D")</f>
        <v>1</v>
      </c>
      <c r="CS137" s="59">
        <f t="shared" ref="CS137" si="121">COUNTIF(CS17:CS136,"D")</f>
        <v>1</v>
      </c>
      <c r="CT137" s="59">
        <f t="shared" ref="CT137" si="122">COUNTIF(CT17:CT136,"D")</f>
        <v>0</v>
      </c>
      <c r="CU137" s="59">
        <f t="shared" ref="CU137" si="123">COUNTIF(CU17:CU136,"D")</f>
        <v>0</v>
      </c>
      <c r="CV137" s="59">
        <f t="shared" ref="CV137" si="124">COUNTIF(CV17:CV136,"D")</f>
        <v>0</v>
      </c>
      <c r="CW137" s="59">
        <f t="shared" ref="CW137" si="125">COUNTIF(CW17:CW136,"D")</f>
        <v>0</v>
      </c>
      <c r="CX137" s="59">
        <f t="shared" ref="CX137" si="126">COUNTIF(CX17:CX136,"D")</f>
        <v>0</v>
      </c>
      <c r="CY137" s="59">
        <f t="shared" ref="CY137" si="127">COUNTIF(CY17:CY136,"D")</f>
        <v>0</v>
      </c>
      <c r="CZ137" s="59">
        <f t="shared" ref="CZ137" si="128">COUNTIF(CZ17:CZ136,"D")</f>
        <v>0</v>
      </c>
      <c r="DA137" s="59">
        <f t="shared" ref="DA137" si="129">COUNTIF(DA17:DA136,"D")</f>
        <v>0</v>
      </c>
      <c r="DB137" s="59">
        <f t="shared" ref="DB137" si="130">COUNTIF(DB17:DB136,"D")</f>
        <v>0</v>
      </c>
      <c r="DC137" s="59">
        <f t="shared" ref="DC137" si="131">COUNTIF(DC17:DC136,"D")</f>
        <v>0</v>
      </c>
      <c r="DD137" s="59">
        <f t="shared" ref="DD137" si="132">COUNTIF(DD17:DD136,"D")</f>
        <v>0</v>
      </c>
      <c r="DE137" s="59">
        <f t="shared" ref="DE137" si="133">COUNTIF(DE17:DE136,"D")</f>
        <v>0</v>
      </c>
      <c r="DF137" s="59">
        <f t="shared" ref="DF137" si="134">COUNTIF(DF17:DF136,"D")</f>
        <v>0</v>
      </c>
      <c r="DG137" s="59">
        <f t="shared" ref="DG137" si="135">COUNTIF(DG17:DG136,"D")</f>
        <v>0</v>
      </c>
      <c r="DH137" s="59">
        <f t="shared" ref="DH137" si="136">COUNTIF(DH17:DH136,"D")</f>
        <v>0</v>
      </c>
      <c r="DI137" s="59">
        <f t="shared" ref="DI137" si="137">COUNTIF(DI17:DI136,"D")</f>
        <v>0</v>
      </c>
      <c r="DJ137" s="59">
        <f t="shared" ref="DJ137" si="138">COUNTIF(DJ17:DJ136,"D")</f>
        <v>0</v>
      </c>
      <c r="DK137" s="59">
        <f t="shared" ref="DK137" si="139">COUNTIF(DK17:DK136,"D")</f>
        <v>0</v>
      </c>
      <c r="DL137" s="59">
        <f t="shared" ref="DL137" si="140">COUNTIF(DL17:DL136,"D")</f>
        <v>0</v>
      </c>
      <c r="DM137" s="59">
        <f t="shared" ref="DM137" si="141">COUNTIF(DM17:DM136,"D")</f>
        <v>0</v>
      </c>
      <c r="DN137" s="59">
        <f t="shared" ref="DN137" si="142">COUNTIF(DN17:DN136,"D")</f>
        <v>0</v>
      </c>
      <c r="DO137" s="59">
        <f t="shared" ref="DO137" si="143">COUNTIF(DO17:DO136,"D")</f>
        <v>0</v>
      </c>
      <c r="DP137" s="59">
        <f t="shared" ref="DP137" si="144">COUNTIF(DP17:DP136,"D")</f>
        <v>0</v>
      </c>
      <c r="DQ137" s="59">
        <f t="shared" ref="DQ137" si="145">COUNTIF(DQ17:DQ136,"D")</f>
        <v>0</v>
      </c>
      <c r="DR137" s="59">
        <f t="shared" ref="DR137" si="146">COUNTIF(DR17:DR136,"D")</f>
        <v>0</v>
      </c>
      <c r="DS137" s="59">
        <f t="shared" ref="DS137" si="147">COUNTIF(DS17:DS136,"D")</f>
        <v>0</v>
      </c>
      <c r="DT137" s="59">
        <f t="shared" ref="DT137" si="148">COUNTIF(DT17:DT136,"D")</f>
        <v>0</v>
      </c>
      <c r="DU137" s="59">
        <f t="shared" ref="DU137" si="149">COUNTIF(DU17:DU136,"D")</f>
        <v>0</v>
      </c>
      <c r="DV137" s="59">
        <f t="shared" ref="DV137" si="150">COUNTIF(DV17:DV136,"D")</f>
        <v>0</v>
      </c>
      <c r="DX137" s="213"/>
      <c r="DY137" s="455"/>
      <c r="DZ137" s="460"/>
      <c r="EA137" s="460"/>
      <c r="EB137" s="460"/>
    </row>
    <row r="138" spans="1:134" s="226" customFormat="1" ht="14.4" customHeight="1">
      <c r="B138" s="127"/>
      <c r="C138" s="234" t="s">
        <v>88</v>
      </c>
      <c r="D138" s="250" t="s">
        <v>148</v>
      </c>
      <c r="E138" s="251"/>
      <c r="F138" s="251"/>
      <c r="G138" s="252"/>
      <c r="H138" s="252"/>
      <c r="I138" s="252"/>
      <c r="J138" s="252"/>
      <c r="K138" s="250" t="s">
        <v>148</v>
      </c>
      <c r="L138" s="253"/>
      <c r="M138" s="253"/>
      <c r="O138" s="144"/>
      <c r="P138" s="149">
        <f t="shared" ref="P138:AU138" si="151">COUNTIF(P$17:P$136,"S")</f>
        <v>19</v>
      </c>
      <c r="Q138" s="149">
        <f t="shared" si="151"/>
        <v>17</v>
      </c>
      <c r="R138" s="149">
        <f t="shared" si="151"/>
        <v>7</v>
      </c>
      <c r="S138" s="149">
        <f t="shared" si="151"/>
        <v>14</v>
      </c>
      <c r="T138" s="149">
        <f t="shared" si="151"/>
        <v>6</v>
      </c>
      <c r="U138" s="149">
        <f t="shared" si="151"/>
        <v>13</v>
      </c>
      <c r="V138" s="149">
        <f t="shared" si="151"/>
        <v>16</v>
      </c>
      <c r="W138" s="149">
        <f t="shared" si="151"/>
        <v>14</v>
      </c>
      <c r="X138" s="149">
        <f t="shared" si="151"/>
        <v>12</v>
      </c>
      <c r="Y138" s="149">
        <f t="shared" si="151"/>
        <v>4</v>
      </c>
      <c r="Z138" s="149">
        <f t="shared" si="151"/>
        <v>16</v>
      </c>
      <c r="AA138" s="149">
        <f t="shared" si="151"/>
        <v>5</v>
      </c>
      <c r="AB138" s="149">
        <f t="shared" si="151"/>
        <v>15</v>
      </c>
      <c r="AC138" s="149">
        <f t="shared" si="151"/>
        <v>6</v>
      </c>
      <c r="AD138" s="149">
        <f t="shared" si="151"/>
        <v>16</v>
      </c>
      <c r="AE138" s="149">
        <f t="shared" si="151"/>
        <v>0</v>
      </c>
      <c r="AF138" s="149">
        <f t="shared" si="151"/>
        <v>19</v>
      </c>
      <c r="AG138" s="149">
        <f t="shared" si="151"/>
        <v>22</v>
      </c>
      <c r="AH138" s="149">
        <f t="shared" si="151"/>
        <v>0</v>
      </c>
      <c r="AI138" s="149">
        <f t="shared" si="151"/>
        <v>7</v>
      </c>
      <c r="AJ138" s="149">
        <f t="shared" si="151"/>
        <v>13</v>
      </c>
      <c r="AK138" s="149">
        <f t="shared" si="151"/>
        <v>0</v>
      </c>
      <c r="AL138" s="149">
        <f t="shared" si="151"/>
        <v>20</v>
      </c>
      <c r="AM138" s="149">
        <f t="shared" si="151"/>
        <v>21</v>
      </c>
      <c r="AN138" s="149">
        <f t="shared" si="151"/>
        <v>18</v>
      </c>
      <c r="AO138" s="149">
        <f t="shared" si="151"/>
        <v>6</v>
      </c>
      <c r="AP138" s="149">
        <f t="shared" si="151"/>
        <v>13</v>
      </c>
      <c r="AQ138" s="149">
        <f t="shared" si="151"/>
        <v>14</v>
      </c>
      <c r="AR138" s="149">
        <f t="shared" si="151"/>
        <v>20</v>
      </c>
      <c r="AS138" s="149">
        <f t="shared" si="151"/>
        <v>20</v>
      </c>
      <c r="AT138" s="149">
        <f t="shared" si="151"/>
        <v>19</v>
      </c>
      <c r="AU138" s="149">
        <f t="shared" si="151"/>
        <v>7</v>
      </c>
      <c r="AV138" s="149">
        <f t="shared" ref="AV138:CB138" si="152">COUNTIF(AV$17:AV$136,"S")</f>
        <v>16</v>
      </c>
      <c r="AW138" s="149">
        <f t="shared" si="152"/>
        <v>0</v>
      </c>
      <c r="AX138" s="149">
        <f t="shared" si="152"/>
        <v>21</v>
      </c>
      <c r="AY138" s="149">
        <f t="shared" si="152"/>
        <v>0</v>
      </c>
      <c r="AZ138" s="149">
        <f t="shared" si="152"/>
        <v>23</v>
      </c>
      <c r="BA138" s="149">
        <f t="shared" si="152"/>
        <v>0</v>
      </c>
      <c r="BB138" s="149">
        <f t="shared" si="152"/>
        <v>4</v>
      </c>
      <c r="BC138" s="149">
        <f t="shared" si="152"/>
        <v>12</v>
      </c>
      <c r="BD138" s="149">
        <f t="shared" si="152"/>
        <v>7</v>
      </c>
      <c r="BE138" s="149">
        <f t="shared" si="152"/>
        <v>13</v>
      </c>
      <c r="BF138" s="149">
        <f t="shared" si="152"/>
        <v>19</v>
      </c>
      <c r="BG138" s="149">
        <f t="shared" si="152"/>
        <v>21</v>
      </c>
      <c r="BH138" s="149">
        <f t="shared" si="152"/>
        <v>23</v>
      </c>
      <c r="BI138" s="149">
        <f t="shared" si="152"/>
        <v>21</v>
      </c>
      <c r="BJ138" s="149">
        <f t="shared" si="152"/>
        <v>0</v>
      </c>
      <c r="BK138" s="149">
        <f t="shared" si="152"/>
        <v>7</v>
      </c>
      <c r="BL138" s="149">
        <f t="shared" si="152"/>
        <v>16</v>
      </c>
      <c r="BM138" s="149">
        <f t="shared" si="152"/>
        <v>21</v>
      </c>
      <c r="BN138" s="149">
        <f t="shared" si="152"/>
        <v>6</v>
      </c>
      <c r="BO138" s="149">
        <f t="shared" si="152"/>
        <v>16</v>
      </c>
      <c r="BP138" s="149">
        <f t="shared" si="152"/>
        <v>0</v>
      </c>
      <c r="BQ138" s="149">
        <f t="shared" si="152"/>
        <v>0</v>
      </c>
      <c r="BR138" s="149">
        <f t="shared" si="152"/>
        <v>19</v>
      </c>
      <c r="BS138" s="149">
        <f t="shared" si="152"/>
        <v>22</v>
      </c>
      <c r="BT138" s="149">
        <f t="shared" si="152"/>
        <v>22</v>
      </c>
      <c r="BU138" s="149">
        <f t="shared" si="152"/>
        <v>7</v>
      </c>
      <c r="BV138" s="149">
        <f t="shared" si="152"/>
        <v>12</v>
      </c>
      <c r="BW138" s="149">
        <f t="shared" si="152"/>
        <v>0</v>
      </c>
      <c r="BX138" s="149">
        <f t="shared" si="152"/>
        <v>0</v>
      </c>
      <c r="BY138" s="149">
        <f t="shared" si="152"/>
        <v>23</v>
      </c>
      <c r="BZ138" s="149">
        <f t="shared" si="152"/>
        <v>23</v>
      </c>
      <c r="CA138" s="149">
        <f t="shared" si="152"/>
        <v>22</v>
      </c>
      <c r="CB138" s="149">
        <f t="shared" si="152"/>
        <v>6</v>
      </c>
      <c r="CC138" s="149">
        <f>COUNTIF(CC$17:CC$136,"S")</f>
        <v>11</v>
      </c>
      <c r="CD138" s="149">
        <f>COUNTIF(CD$17:CD$136,"S")</f>
        <v>20</v>
      </c>
      <c r="CE138" s="149">
        <f t="shared" ref="CE138:DV138" si="153">COUNTIF(CE$17:CE$136,"S")</f>
        <v>0</v>
      </c>
      <c r="CF138" s="149">
        <f t="shared" si="153"/>
        <v>0</v>
      </c>
      <c r="CG138" s="149">
        <f t="shared" si="153"/>
        <v>0</v>
      </c>
      <c r="CH138" s="149">
        <f t="shared" si="153"/>
        <v>0</v>
      </c>
      <c r="CI138" s="149">
        <f t="shared" si="153"/>
        <v>0</v>
      </c>
      <c r="CJ138" s="149">
        <f t="shared" si="153"/>
        <v>0</v>
      </c>
      <c r="CK138" s="149">
        <f t="shared" si="153"/>
        <v>0</v>
      </c>
      <c r="CL138" s="149">
        <f t="shared" si="153"/>
        <v>0</v>
      </c>
      <c r="CM138" s="149">
        <f t="shared" si="153"/>
        <v>0</v>
      </c>
      <c r="CN138" s="149">
        <f t="shared" si="153"/>
        <v>0</v>
      </c>
      <c r="CO138" s="149">
        <f t="shared" si="153"/>
        <v>0</v>
      </c>
      <c r="CP138" s="149">
        <f t="shared" si="153"/>
        <v>0</v>
      </c>
      <c r="CQ138" s="149">
        <f t="shared" si="153"/>
        <v>0</v>
      </c>
      <c r="CR138" s="149">
        <f t="shared" si="153"/>
        <v>0</v>
      </c>
      <c r="CS138" s="149">
        <f t="shared" si="153"/>
        <v>0</v>
      </c>
      <c r="CT138" s="149">
        <f t="shared" si="153"/>
        <v>0</v>
      </c>
      <c r="CU138" s="149">
        <f t="shared" si="153"/>
        <v>0</v>
      </c>
      <c r="CV138" s="149">
        <f t="shared" si="153"/>
        <v>0</v>
      </c>
      <c r="CW138" s="149">
        <f t="shared" si="153"/>
        <v>0</v>
      </c>
      <c r="CX138" s="149">
        <f t="shared" si="153"/>
        <v>0</v>
      </c>
      <c r="CY138" s="149">
        <f t="shared" si="153"/>
        <v>0</v>
      </c>
      <c r="CZ138" s="149">
        <f t="shared" si="153"/>
        <v>0</v>
      </c>
      <c r="DA138" s="149">
        <f t="shared" si="153"/>
        <v>0</v>
      </c>
      <c r="DB138" s="149">
        <f t="shared" si="153"/>
        <v>0</v>
      </c>
      <c r="DC138" s="149">
        <f t="shared" si="153"/>
        <v>0</v>
      </c>
      <c r="DD138" s="149">
        <f t="shared" si="153"/>
        <v>0</v>
      </c>
      <c r="DE138" s="149">
        <f t="shared" si="153"/>
        <v>0</v>
      </c>
      <c r="DF138" s="149">
        <f t="shared" si="153"/>
        <v>0</v>
      </c>
      <c r="DG138" s="149">
        <f t="shared" si="153"/>
        <v>0</v>
      </c>
      <c r="DH138" s="149">
        <f t="shared" si="153"/>
        <v>0</v>
      </c>
      <c r="DI138" s="149">
        <f t="shared" si="153"/>
        <v>0</v>
      </c>
      <c r="DJ138" s="149">
        <f t="shared" si="153"/>
        <v>0</v>
      </c>
      <c r="DK138" s="149">
        <f t="shared" si="153"/>
        <v>0</v>
      </c>
      <c r="DL138" s="149">
        <f t="shared" si="153"/>
        <v>0</v>
      </c>
      <c r="DM138" s="149">
        <f t="shared" si="153"/>
        <v>0</v>
      </c>
      <c r="DN138" s="149">
        <f t="shared" si="153"/>
        <v>0</v>
      </c>
      <c r="DO138" s="149">
        <f t="shared" si="153"/>
        <v>0</v>
      </c>
      <c r="DP138" s="149">
        <f t="shared" si="153"/>
        <v>0</v>
      </c>
      <c r="DQ138" s="149">
        <f t="shared" si="153"/>
        <v>0</v>
      </c>
      <c r="DR138" s="149">
        <f t="shared" si="153"/>
        <v>0</v>
      </c>
      <c r="DS138" s="149">
        <f t="shared" si="153"/>
        <v>0</v>
      </c>
      <c r="DT138" s="149">
        <f t="shared" si="153"/>
        <v>0</v>
      </c>
      <c r="DU138" s="149">
        <f t="shared" si="153"/>
        <v>0</v>
      </c>
      <c r="DV138" s="149">
        <f t="shared" si="153"/>
        <v>0</v>
      </c>
      <c r="DX138" s="430"/>
      <c r="DY138" s="169"/>
      <c r="DZ138" s="169"/>
      <c r="EA138" s="169"/>
      <c r="EB138" s="169"/>
      <c r="EC138" s="253"/>
      <c r="ED138" s="253"/>
    </row>
    <row r="139" spans="1:134" s="226" customFormat="1" ht="14.4" customHeight="1">
      <c r="B139" s="129"/>
      <c r="C139" s="235"/>
      <c r="D139" s="235" t="s">
        <v>149</v>
      </c>
      <c r="E139" s="253"/>
      <c r="F139" s="253"/>
      <c r="G139" s="254"/>
      <c r="H139" s="255" t="s">
        <v>88</v>
      </c>
      <c r="I139" s="255"/>
      <c r="J139" s="255"/>
      <c r="K139" s="235" t="s">
        <v>149</v>
      </c>
      <c r="L139" s="103"/>
      <c r="M139" s="103"/>
      <c r="O139" s="144"/>
      <c r="P139" s="149">
        <f>IF(P138&lt;&gt;0,IF(OR(P4="TM",P4="AS",P4="AR",P4="TH",P4="TF"),HLOOKUP(P$4,Répartitions!$E$25:$J$29,2,FALSE),),)</f>
        <v>24</v>
      </c>
      <c r="Q139" s="149">
        <f>IF(Q138&lt;&gt;0,IF(OR(Q4="TM",Q4="AS",Q4="AR",Q4="TH",Q4="TF"),HLOOKUP(Q$4,Répartitions!$E$25:$J$29,2,FALSE),),)</f>
        <v>24</v>
      </c>
      <c r="R139" s="149">
        <f>IF(R138&lt;&gt;0,IF(OR(R4="TM",R4="AS",R4="AR",R4="TH",R4="TF"),HLOOKUP(R$4,Répartitions!$E$25:$J$29,2,FALSE),),)</f>
        <v>7</v>
      </c>
      <c r="S139" s="149">
        <f>IF(S138&lt;&gt;0,IF(OR(S4="TM",S4="AS",S4="AR",S4="TH",S4="TF"),HLOOKUP(S$4,Répartitions!$E$25:$J$29,2,FALSE),),)</f>
        <v>17</v>
      </c>
      <c r="T139" s="149">
        <f>IF(T138&lt;&gt;0,IF(OR(T4="TM",T4="AS",T4="AR",T4="TH",T4="TF"),HLOOKUP(T$4,Répartitions!$E$25:$J$29,2,FALSE),),)</f>
        <v>7</v>
      </c>
      <c r="U139" s="149">
        <f>IF(U138&lt;&gt;0,IF(OR(U4="TM",U4="AS",U4="AR",U4="TH",U4="TF"),HLOOKUP(U$4,Répartitions!$E$25:$J$29,2,FALSE),),)</f>
        <v>17</v>
      </c>
      <c r="V139" s="149">
        <f>IF(V138&lt;&gt;0,IF(OR(V4="TM",V4="AS",V4="AR",V4="TH",V4="TF"),HLOOKUP(V$4,Répartitions!$E$25:$J$29,2,FALSE),),)</f>
        <v>24</v>
      </c>
      <c r="W139" s="149">
        <f>IF(W138&lt;&gt;0,IF(OR(W4="TM",W4="AS",W4="AR",W4="TH",W4="TF"),HLOOKUP(W$4,Répartitions!$E$25:$J$29,2,FALSE),),)</f>
        <v>24</v>
      </c>
      <c r="X139" s="149">
        <f>IF(X138&lt;&gt;0,IF(OR(X4="TM",X4="AS",X4="AR",X4="TH",X4="TF"),HLOOKUP(X$4,Répartitions!$E$25:$J$29,2,FALSE),),)</f>
        <v>24</v>
      </c>
      <c r="Y139" s="149">
        <f>IF(Y138&lt;&gt;0,IF(OR(Y4="TM",Y4="AS",Y4="AR",Y4="TH",Y4="TF"),HLOOKUP(Y$4,Répartitions!$E$25:$J$29,2,FALSE),),)</f>
        <v>7</v>
      </c>
      <c r="Z139" s="149">
        <f>IF(Z138&lt;&gt;0,IF(OR(Z4="TM",Z4="AS",Z4="AR",Z4="TH",Z4="TF"),HLOOKUP(Z$4,Répartitions!$E$25:$J$29,2,FALSE),),)</f>
        <v>17</v>
      </c>
      <c r="AA139" s="149">
        <f>IF(AA138&lt;&gt;0,IF(OR(AA4="TM",AA4="AS",AA4="AR",AA4="TH",AA4="TF"),HLOOKUP(AA$4,Répartitions!$E$25:$J$29,2,FALSE),),)</f>
        <v>7</v>
      </c>
      <c r="AB139" s="149">
        <f>IF(AB138&lt;&gt;0,IF(OR(AB4="TM",AB4="AS",AB4="AR",AB4="TH",AB4="TF"),HLOOKUP(AB$4,Répartitions!$E$25:$J$29,2,FALSE),),)</f>
        <v>17</v>
      </c>
      <c r="AC139" s="149">
        <f>IF(AC138&lt;&gt;0,IF(OR(AC4="TM",AC4="AS",AC4="AR",AC4="TH",AC4="TF"),HLOOKUP(AC$4,Répartitions!$E$25:$J$29,2,FALSE),),)</f>
        <v>7</v>
      </c>
      <c r="AD139" s="149">
        <f>IF(AD138&lt;&gt;0,IF(OR(AD4="TM",AD4="AS",AD4="AR",AD4="TH",AD4="TF"),HLOOKUP(AD$4,Répartitions!$E$25:$J$29,2,FALSE),),)</f>
        <v>17</v>
      </c>
      <c r="AE139" s="149">
        <f>IF(AE138&lt;&gt;0,IF(OR(AE4="TM",AE4="AS",AE4="AR",AE4="TH",AE4="TF"),HLOOKUP(AE$4,Répartitions!$E$25:$J$29,2,FALSE),),)</f>
        <v>0</v>
      </c>
      <c r="AF139" s="149">
        <f>IF(AF138&lt;&gt;0,IF(OR(AF4="TM",AF4="AS",AF4="AR",AF4="TH",AF4="TF"),HLOOKUP(AF$4,Répartitions!$E$25:$J$29,2,FALSE),),)</f>
        <v>24</v>
      </c>
      <c r="AG139" s="149">
        <f>IF(AG138&lt;&gt;0,IF(OR(AG4="TM",AG4="AS",AG4="AR",AG4="TH",AG4="TF"),HLOOKUP(AG$4,Répartitions!$E$25:$J$29,2,FALSE),),)</f>
        <v>24</v>
      </c>
      <c r="AH139" s="149">
        <f>IF(AH138&lt;&gt;0,IF(OR(AH4="TM",AH4="AS",AH4="AR",AH4="TH",AH4="TF"),HLOOKUP(AH$4,Répartitions!$E$25:$J$29,2,FALSE),),)</f>
        <v>0</v>
      </c>
      <c r="AI139" s="149">
        <f>IF(AI138&lt;&gt;0,IF(OR(AI4="TM",AI4="AS",AI4="AR",AI4="TH",AI4="TF"),HLOOKUP(AI$4,Répartitions!$E$25:$J$29,2,FALSE),),)</f>
        <v>7</v>
      </c>
      <c r="AJ139" s="149">
        <f>IF(AJ138&lt;&gt;0,IF(OR(AJ4="TM",AJ4="AS",AJ4="AR",AJ4="TH",AJ4="TF"),HLOOKUP(AJ$4,Répartitions!$E$25:$J$29,2,FALSE),),)</f>
        <v>17</v>
      </c>
      <c r="AK139" s="149">
        <f>IF(AK138&lt;&gt;0,IF(OR(AK4="TM",AK4="AS",AK4="AR",AK4="TH",AK4="TF"),HLOOKUP(AK$4,Répartitions!$E$25:$J$29,2,FALSE),),)</f>
        <v>0</v>
      </c>
      <c r="AL139" s="149">
        <f>IF(AL138&lt;&gt;0,IF(OR(AL4="TM",AL4="AS",AL4="AR",AL4="TH",AL4="TF"),HLOOKUP(AL$4,Répartitions!$E$25:$J$29,2,FALSE),),)</f>
        <v>24</v>
      </c>
      <c r="AM139" s="149">
        <f>IF(AM138&lt;&gt;0,IF(OR(AM4="TM",AM4="AS",AM4="AR",AM4="TH",AM4="TF"),HLOOKUP(AM$4,Répartitions!$E$25:$J$29,2,FALSE),),)</f>
        <v>24</v>
      </c>
      <c r="AN139" s="149">
        <f>IF(AN138&lt;&gt;0,IF(OR(AN4="TM",AN4="AS",AN4="AR",AN4="TH",AN4="TF"),HLOOKUP(AN$4,Répartitions!$E$25:$J$29,2,FALSE),),)</f>
        <v>24</v>
      </c>
      <c r="AO139" s="149">
        <f>IF(AO138&lt;&gt;0,IF(OR(AO4="TM",AO4="AS",AO4="AR",AO4="TH",AO4="TF"),HLOOKUP(AO$4,Répartitions!$E$25:$J$29,2,FALSE),),)</f>
        <v>7</v>
      </c>
      <c r="AP139" s="149">
        <f>IF(AP138&lt;&gt;0,IF(OR(AP4="TM",AP4="AS",AP4="AR",AP4="TH",AP4="TF"),HLOOKUP(AP$4,Répartitions!$E$25:$J$29,2,FALSE),),)</f>
        <v>17</v>
      </c>
      <c r="AQ139" s="149">
        <f>IF(AQ138&lt;&gt;0,IF(OR(AQ4="TM",AQ4="AS",AQ4="AR",AQ4="TH",AQ4="TF"),HLOOKUP(AQ$4,Répartitions!$E$25:$J$29,2,FALSE),),)</f>
        <v>24</v>
      </c>
      <c r="AR139" s="149">
        <f>IF(AR138&lt;&gt;0,IF(OR(AR4="TM",AR4="AS",AR4="AR",AR4="TH",AR4="TF"),HLOOKUP(AR$4,Répartitions!$E$25:$J$29,2,FALSE),),)</f>
        <v>24</v>
      </c>
      <c r="AS139" s="149">
        <f>IF(AS138&lt;&gt;0,IF(OR(AS4="TM",AS4="AS",AS4="AR",AS4="TH",AS4="TF"),HLOOKUP(AS$4,Répartitions!$E$25:$J$29,2,FALSE),),)</f>
        <v>24</v>
      </c>
      <c r="AT139" s="149">
        <f>IF(AT138&lt;&gt;0,IF(OR(AT4="TM",AT4="AS",AT4="AR",AT4="TH",AT4="TF"),HLOOKUP(AT$4,Répartitions!$E$25:$J$29,2,FALSE),),)</f>
        <v>24</v>
      </c>
      <c r="AU139" s="149">
        <f>IF(AU138&lt;&gt;0,IF(OR(AU4="TM",AU4="AS",AU4="AR",AU4="TH",AU4="TF"),HLOOKUP(AU$4,Répartitions!$E$25:$J$29,2,FALSE),),)</f>
        <v>7</v>
      </c>
      <c r="AV139" s="149">
        <f>IF(AV138&lt;&gt;0,IF(OR(AV4="TM",AV4="AS",AV4="AR",AV4="TH",AV4="TF"),HLOOKUP(AV$4,Répartitions!$E$25:$J$29,2,FALSE),),)</f>
        <v>17</v>
      </c>
      <c r="AW139" s="149">
        <f>IF(AW138&lt;&gt;0,IF(OR(AW4="TM",AW4="AS",AW4="AR",AW4="TH",AW4="TF"),HLOOKUP(AW$4,Répartitions!$E$25:$J$29,2,FALSE),),)</f>
        <v>0</v>
      </c>
      <c r="AX139" s="149">
        <f>IF(AX138&lt;&gt;0,IF(OR(AX4="TM",AX4="AS",AX4="AR",AX4="TH",AX4="TF"),HLOOKUP(AX$4,Répartitions!$E$25:$J$29,2,FALSE),),)</f>
        <v>24</v>
      </c>
      <c r="AY139" s="149">
        <f>IF(AY138&lt;&gt;0,IF(OR(AY4="TM",AY4="AS",AY4="AR",AY4="TH",AY4="TF"),HLOOKUP(AY$4,Répartitions!$E$25:$J$29,2,FALSE),),)</f>
        <v>0</v>
      </c>
      <c r="AZ139" s="149">
        <f>IF(AZ138&lt;&gt;0,IF(OR(AZ4="TM",AZ4="AS",AZ4="AR",AZ4="TH",AZ4="TF"),HLOOKUP(AZ$4,Répartitions!$E$25:$J$29,2,FALSE),),)</f>
        <v>24</v>
      </c>
      <c r="BA139" s="149">
        <f>IF(BA138&lt;&gt;0,IF(OR(BA4="TM",BA4="AS",BA4="AR",BA4="TH",BA4="TF"),HLOOKUP(BA$4,Répartitions!$E$25:$J$29,2,FALSE),),)</f>
        <v>0</v>
      </c>
      <c r="BB139" s="149">
        <f>IF(BB138&lt;&gt;0,IF(OR(BB4="TM",BB4="AS",BB4="AR",BB4="TH",BB4="TF"),HLOOKUP(BB$4,Répartitions!$E$25:$J$29,2,FALSE),),)</f>
        <v>7</v>
      </c>
      <c r="BC139" s="149">
        <f>IF(BC138&lt;&gt;0,IF(OR(BC4="TM",BC4="AS",BC4="AR",BC4="TH",BC4="TF"),HLOOKUP(BC$4,Répartitions!$E$25:$J$29,2,FALSE),),)</f>
        <v>17</v>
      </c>
      <c r="BD139" s="149">
        <f>IF(BD138&lt;&gt;0,IF(OR(BD4="TM",BD4="AS",BD4="AR",BD4="TH",BD4="TF"),HLOOKUP(BD$4,Répartitions!$E$25:$J$29,2,FALSE),),)</f>
        <v>7</v>
      </c>
      <c r="BE139" s="149">
        <f>IF(BE138&lt;&gt;0,IF(OR(BE4="TM",BE4="AS",BE4="AR",BE4="TH",BE4="TF"),HLOOKUP(BE$4,Répartitions!$E$25:$J$29,2,FALSE),),)</f>
        <v>17</v>
      </c>
      <c r="BF139" s="149">
        <f>IF(BF138&lt;&gt;0,IF(OR(BF4="TM",BF4="AS",BF4="AR",BF4="TH",BF4="TF"),HLOOKUP(BF$4,Répartitions!$E$25:$J$29,2,FALSE),),)</f>
        <v>24</v>
      </c>
      <c r="BG139" s="149">
        <f>IF(BG138&lt;&gt;0,IF(OR(BG4="TM",BG4="AS",BG4="AR",BG4="TH",BG4="TF"),HLOOKUP(BG$4,Répartitions!$E$25:$J$29,2,FALSE),),)</f>
        <v>24</v>
      </c>
      <c r="BH139" s="149">
        <f>IF(BH138&lt;&gt;0,IF(OR(BH4="TM",BH4="AS",BH4="AR",BH4="TH",BH4="TF"),HLOOKUP(BH$4,Répartitions!$E$25:$J$29,2,FALSE),),)</f>
        <v>24</v>
      </c>
      <c r="BI139" s="149">
        <f>IF(BI138&lt;&gt;0,IF(OR(BI4="TM",BI4="AS",BI4="AR",BI4="TH",BI4="TF"),HLOOKUP(BI$4,Répartitions!$E$25:$J$29,2,FALSE),),)</f>
        <v>24</v>
      </c>
      <c r="BJ139" s="149">
        <f>IF(BJ138&lt;&gt;0,IF(OR(BJ4="TM",BJ4="AS",BJ4="AR",BJ4="TH",BJ4="TF"),HLOOKUP(BJ$4,Répartitions!$E$25:$J$29,2,FALSE),),)</f>
        <v>0</v>
      </c>
      <c r="BK139" s="149">
        <f>IF(BK138&lt;&gt;0,IF(OR(BK4="TM",BK4="AS",BK4="AR",BK4="TH",BK4="TF"),HLOOKUP(BK$4,Répartitions!$E$25:$J$29,2,FALSE),),)</f>
        <v>7</v>
      </c>
      <c r="BL139" s="149">
        <f>IF(BL138&lt;&gt;0,IF(OR(BL4="TM",BL4="AS",BL4="AR",BL4="TH",BL4="TF"),HLOOKUP(BL$4,Répartitions!$E$25:$J$29,2,FALSE),),)</f>
        <v>17</v>
      </c>
      <c r="BM139" s="149">
        <f>IF(BM138&lt;&gt;0,IF(OR(BM4="TM",BM4="AS",BM4="AR",BM4="TH",BM4="TF"),HLOOKUP(BM$4,Répartitions!$E$25:$J$29,2,FALSE),),)</f>
        <v>24</v>
      </c>
      <c r="BN139" s="149">
        <f>IF(BN138&lt;&gt;0,IF(OR(BN4="TM",BN4="AS",BN4="AR",BN4="TH",BN4="TF"),HLOOKUP(BN$4,Répartitions!$E$25:$J$29,2,FALSE),),)</f>
        <v>7</v>
      </c>
      <c r="BO139" s="149">
        <f>IF(BO138&lt;&gt;0,IF(OR(BO4="TM",BO4="AS",BO4="AR",BO4="TH",BO4="TF"),HLOOKUP(BO$4,Répartitions!$E$25:$J$29,2,FALSE),),)</f>
        <v>17</v>
      </c>
      <c r="BP139" s="149">
        <f>IF(BP138&lt;&gt;0,IF(OR(BP4="TM",BP4="AS",BP4="AR",BP4="TH",BP4="TF"),HLOOKUP(BP$4,Répartitions!$E$25:$J$29,2,FALSE),),)</f>
        <v>0</v>
      </c>
      <c r="BQ139" s="149">
        <f>IF(BQ138&lt;&gt;0,IF(OR(BQ4="TM",BQ4="AS",BQ4="AR",BQ4="TH",BQ4="TF"),HLOOKUP(BQ$4,Répartitions!$E$25:$J$29,2,FALSE),),)</f>
        <v>0</v>
      </c>
      <c r="BR139" s="149">
        <f>IF(BR138&lt;&gt;0,IF(OR(BR4="TM",BR4="AS",BR4="AR",BR4="TH",BR4="TF"),HLOOKUP(BR$4,Répartitions!$E$25:$J$29,2,FALSE),),)</f>
        <v>24</v>
      </c>
      <c r="BS139" s="149">
        <f>IF(BS138&lt;&gt;0,IF(OR(BS4="TM",BS4="AS",BS4="AR",BS4="TH",BS4="TF"),HLOOKUP(BS$4,Répartitions!$E$25:$J$29,2,FALSE),),)</f>
        <v>24</v>
      </c>
      <c r="BT139" s="149">
        <f>IF(BT138&lt;&gt;0,IF(OR(BT4="TM",BT4="AS",BT4="AR",BT4="TH",BT4="TF"),HLOOKUP(BT$4,Répartitions!$E$25:$J$29,2,FALSE),),)</f>
        <v>24</v>
      </c>
      <c r="BU139" s="149">
        <f>IF(BU138&lt;&gt;0,IF(OR(BU4="TM",BU4="AS",BU4="AR",BU4="TH",BU4="TF"),HLOOKUP(BU$4,Répartitions!$E$25:$J$29,2,FALSE),),)</f>
        <v>7</v>
      </c>
      <c r="BV139" s="149">
        <f>IF(BV138&lt;&gt;0,IF(OR(BV4="TM",BV4="AS",BV4="AR",BV4="TH",BV4="TF"),HLOOKUP(BV$4,Répartitions!$E$25:$J$29,2,FALSE),),)</f>
        <v>17</v>
      </c>
      <c r="BW139" s="149">
        <f>IF(BW138&lt;&gt;0,IF(OR(BW4="TM",BW4="AS",BW4="AR",BW4="TH",BW4="TF"),HLOOKUP(BW$4,Répartitions!$E$25:$J$29,2,FALSE),),)</f>
        <v>0</v>
      </c>
      <c r="BX139" s="149">
        <f>IF(BX138&lt;&gt;0,IF(OR(BX4="TM",BX4="AS",BX4="AR",BX4="TH",BX4="TF"),HLOOKUP(BX$4,Répartitions!$E$25:$J$29,2,FALSE),),)</f>
        <v>0</v>
      </c>
      <c r="BY139" s="149">
        <f>IF(BY138&lt;&gt;0,IF(OR(BY4="TM",BY4="AS",BY4="AR",BY4="TH",BY4="TF"),HLOOKUP(BY$4,Répartitions!$E$25:$J$29,2,FALSE),),)</f>
        <v>24</v>
      </c>
      <c r="BZ139" s="149">
        <f>IF(BZ138&lt;&gt;0,IF(OR(BZ4="TM",BZ4="AS",BZ4="AR",BZ4="TH",BZ4="TF"),HLOOKUP(BZ$4,Répartitions!$E$25:$J$29,2,FALSE),),)</f>
        <v>24</v>
      </c>
      <c r="CA139" s="149">
        <f>IF(CA138&lt;&gt;0,IF(OR(CA4="TM",CA4="AS",CA4="AR",CA4="TH",CA4="TF"),HLOOKUP(CA$4,Répartitions!$E$25:$J$29,2,FALSE),),)</f>
        <v>24</v>
      </c>
      <c r="CB139" s="149">
        <f>IF(CB138&lt;&gt;0,IF(OR(CB4="TM",CB4="AS",CB4="AR",CB4="TH",CB4="TF"),HLOOKUP(CB$4,Répartitions!$E$25:$J$29,2,FALSE),),)</f>
        <v>7</v>
      </c>
      <c r="CC139" s="149">
        <f>IF(CC138&lt;&gt;0,IF(OR(CC4="TM",CC4="AS",CC4="AR",CC4="TH",CC4="TF"),HLOOKUP(CC$4,Répartitions!$E$25:$J$29,2,FALSE),),)</f>
        <v>17</v>
      </c>
      <c r="CD139" s="149">
        <f>IF(CD138&lt;&gt;0,IF(OR(CD4="TM",CD4="AS",CD4="AR",CD4="TH",CD4="TF"),HLOOKUP(CD$4,Répartitions!$E$25:$J$29,2,FALSE),),)</f>
        <v>24</v>
      </c>
      <c r="CE139" s="149">
        <f>IF(CE138&lt;&gt;0,IF(OR(CE4="TM",CE4="AS",CE4="AR",CE4="TH",CE4="TF"),HLOOKUP(CE$4,Répartitions!$E$25:$J$29,2,FALSE),),)</f>
        <v>0</v>
      </c>
      <c r="CF139" s="149">
        <f>IF(CF138&lt;&gt;0,IF(OR(CF4="TM",CF4="AS",CF4="AR",CF4="TH",CF4="TF"),HLOOKUP(CF$4,Répartitions!$E$25:$J$29,2,FALSE),),)</f>
        <v>0</v>
      </c>
      <c r="CG139" s="149">
        <f>IF(CG138&lt;&gt;0,IF(OR(CG4="TM",CG4="AS",CG4="AR",CG4="TH",CG4="TF"),HLOOKUP(CG$4,Répartitions!$E$25:$J$29,2,FALSE),),)</f>
        <v>0</v>
      </c>
      <c r="CH139" s="149">
        <f>IF(CH138&lt;&gt;0,IF(OR(CH4="TM",CH4="AS",CH4="AR",CH4="TH",CH4="TF"),HLOOKUP(CH$4,Répartitions!$E$25:$J$29,2,FALSE),),)</f>
        <v>0</v>
      </c>
      <c r="CI139" s="149">
        <f>IF(CI138&lt;&gt;0,IF(OR(CI4="TM",CI4="AS",CI4="AR",CI4="TH",CI4="TF"),HLOOKUP(CI$4,Répartitions!$E$25:$J$29,2,FALSE),),)</f>
        <v>0</v>
      </c>
      <c r="CJ139" s="149">
        <f>IF(CJ138&lt;&gt;0,IF(OR(CJ4="TM",CJ4="AS",CJ4="AR",CJ4="TH",CJ4="TF"),HLOOKUP(CJ$4,Répartitions!$E$25:$J$29,2,FALSE),),)</f>
        <v>0</v>
      </c>
      <c r="CK139" s="149">
        <f>IF(CK138&lt;&gt;0,IF(OR(CK4="TM",CK4="AS",CK4="AR",CK4="TH",CK4="TF"),HLOOKUP(CK$4,Répartitions!$E$25:$J$29,2,FALSE),),)</f>
        <v>0</v>
      </c>
      <c r="CL139" s="149">
        <f>IF(CL138&lt;&gt;0,IF(OR(CL4="TM",CL4="AS",CL4="AR",CL4="TH",CL4="TF"),HLOOKUP(CL$4,Répartitions!$E$25:$J$29,2,FALSE),),)</f>
        <v>0</v>
      </c>
      <c r="CM139" s="149">
        <f>IF(CM138&lt;&gt;0,IF(OR(CM4="TM",CM4="AS",CM4="AR",CM4="TH",CM4="TF"),HLOOKUP(CM$4,Répartitions!$E$25:$J$29,2,FALSE),),)</f>
        <v>0</v>
      </c>
      <c r="CN139" s="149">
        <f>IF(CN138&lt;&gt;0,IF(OR(CN4="TM",CN4="AS",CN4="AR",CN4="TH",CN4="TF"),HLOOKUP(CN$4,Répartitions!$E$25:$J$29,2,FALSE),),)</f>
        <v>0</v>
      </c>
      <c r="CO139" s="149">
        <f>IF(CO138&lt;&gt;0,IF(OR(CO4="TM",CO4="AS",CO4="AR",CO4="TH",CO4="TF"),HLOOKUP(CO$4,Répartitions!$E$25:$J$29,2,FALSE),),)</f>
        <v>0</v>
      </c>
      <c r="CP139" s="149">
        <f>IF(CP138&lt;&gt;0,IF(OR(CP4="TM",CP4="AS",CP4="AR",CP4="TH",CP4="TF"),HLOOKUP(CP$4,Répartitions!$E$25:$J$29,2,FALSE),),)</f>
        <v>0</v>
      </c>
      <c r="CQ139" s="149">
        <f>IF(CQ138&lt;&gt;0,IF(OR(CQ4="TM",CQ4="AS",CQ4="AR",CQ4="TH",CQ4="TF"),HLOOKUP(CQ$4,Répartitions!$E$25:$J$29,2,FALSE),),)</f>
        <v>0</v>
      </c>
      <c r="CR139" s="149">
        <f>IF(CR138&lt;&gt;0,IF(OR(CR4="TM",CR4="AS",CR4="AR",CR4="TH",CR4="TF"),HLOOKUP(CR$4,Répartitions!$E$25:$J$29,2,FALSE),),)</f>
        <v>0</v>
      </c>
      <c r="CS139" s="149">
        <f>IF(CS138&lt;&gt;0,IF(OR(CS4="TM",CS4="AS",CS4="AR",CS4="TH",CS4="TF"),HLOOKUP(CS$4,Répartitions!$E$25:$J$29,2,FALSE),),)</f>
        <v>0</v>
      </c>
      <c r="CT139" s="149">
        <f>IF(CT138&lt;&gt;0,IF(OR(CT4="TM",CT4="AS",CT4="AR",CT4="TH",CT4="TF"),HLOOKUP(CT$4,Répartitions!$E$25:$J$29,2,FALSE),),)</f>
        <v>0</v>
      </c>
      <c r="CU139" s="149">
        <f>IF(CU138&lt;&gt;0,IF(OR(CU4="TM",CU4="AS",CU4="AR",CU4="TH",CU4="TF"),HLOOKUP(CU$4,Répartitions!$E$25:$J$29,2,FALSE),),)</f>
        <v>0</v>
      </c>
      <c r="CV139" s="149">
        <f>IF(CV138&lt;&gt;0,IF(OR(CV4="TM",CV4="AS",CV4="AR",CV4="TH",CV4="TF"),HLOOKUP(CV$4,Répartitions!$E$25:$J$29,2,FALSE),),)</f>
        <v>0</v>
      </c>
      <c r="CW139" s="149">
        <f>IF(CW138&lt;&gt;0,IF(OR(CW4="TM",CW4="AS",CW4="AR",CW4="TH",CW4="TF"),HLOOKUP(CW$4,Répartitions!$E$25:$J$29,2,FALSE),),)</f>
        <v>0</v>
      </c>
      <c r="CX139" s="149">
        <f>IF(CX138&lt;&gt;0,IF(OR(CX4="TM",CX4="AS",CX4="AR",CX4="TH",CX4="TF"),HLOOKUP(CX$4,Répartitions!$E$25:$J$29,2,FALSE),),)</f>
        <v>0</v>
      </c>
      <c r="CY139" s="149">
        <f>IF(CY138&lt;&gt;0,IF(OR(CY4="TM",CY4="AS",CY4="AR",CY4="TH",CY4="TF"),HLOOKUP(CY$4,Répartitions!$E$25:$J$29,2,FALSE),),)</f>
        <v>0</v>
      </c>
      <c r="CZ139" s="149">
        <f>IF(CZ138&lt;&gt;0,IF(OR(CZ4="TM",CZ4="AS",CZ4="AR",CZ4="TH",CZ4="TF"),HLOOKUP(CZ$4,Répartitions!$E$25:$J$29,2,FALSE),),)</f>
        <v>0</v>
      </c>
      <c r="DA139" s="149">
        <f>IF(DA138&lt;&gt;0,IF(OR(DA4="TM",DA4="AS",DA4="AR",DA4="TH",DA4="TF"),HLOOKUP(DA$4,Répartitions!$E$25:$J$29,2,FALSE),),)</f>
        <v>0</v>
      </c>
      <c r="DB139" s="149">
        <f>IF(DB138&lt;&gt;0,IF(OR(DB4="TM",DB4="AS",DB4="AR",DB4="TH",DB4="TF"),HLOOKUP(DB$4,Répartitions!$E$25:$J$29,2,FALSE),),)</f>
        <v>0</v>
      </c>
      <c r="DC139" s="149">
        <f>IF(DC138&lt;&gt;0,IF(OR(DC4="TM",DC4="AS",DC4="AR",DC4="TH",DC4="TF"),HLOOKUP(DC$4,Répartitions!$E$25:$J$29,2,FALSE),),)</f>
        <v>0</v>
      </c>
      <c r="DD139" s="149">
        <f>IF(DD138&lt;&gt;0,IF(OR(DD4="TM",DD4="AS",DD4="AR",DD4="TH",DD4="TF"),HLOOKUP(DD$4,Répartitions!$E$25:$J$29,2,FALSE),),)</f>
        <v>0</v>
      </c>
      <c r="DE139" s="149">
        <f>IF(DE138&lt;&gt;0,IF(OR(DE4="TM",DE4="AS",DE4="AR",DE4="TH",DE4="TF"),HLOOKUP(DE$4,Répartitions!$E$25:$J$29,2,FALSE),),)</f>
        <v>0</v>
      </c>
      <c r="DF139" s="149">
        <f>IF(DF138&lt;&gt;0,IF(OR(DF4="TM",DF4="AS",DF4="AR",DF4="TH",DF4="TF"),HLOOKUP(DF$4,Répartitions!$E$25:$J$29,2,FALSE),),)</f>
        <v>0</v>
      </c>
      <c r="DG139" s="149">
        <f>IF(DG138&lt;&gt;0,IF(OR(DG4="TM",DG4="AS",DG4="AR",DG4="TH",DG4="TF"),HLOOKUP(DG$4,Répartitions!$E$25:$J$29,2,FALSE),),)</f>
        <v>0</v>
      </c>
      <c r="DH139" s="149">
        <f>IF(DH138&lt;&gt;0,IF(OR(DH4="TM",DH4="AS",DH4="AR",DH4="TH",DH4="TF"),HLOOKUP(DH$4,Répartitions!$E$25:$J$29,2,FALSE),),)</f>
        <v>0</v>
      </c>
      <c r="DI139" s="149">
        <f>IF(DI138&lt;&gt;0,IF(OR(DI4="TM",DI4="AS",DI4="AR",DI4="TH",DI4="TF"),HLOOKUP(DI$4,Répartitions!$E$25:$J$29,2,FALSE),),)</f>
        <v>0</v>
      </c>
      <c r="DJ139" s="149">
        <f>IF(DJ138&lt;&gt;0,IF(OR(DJ4="TM",DJ4="AS",DJ4="AR",DJ4="TH",DJ4="TF"),HLOOKUP(DJ$4,Répartitions!$E$25:$J$29,2,FALSE),),)</f>
        <v>0</v>
      </c>
      <c r="DK139" s="149">
        <f>IF(DK138&lt;&gt;0,IF(OR(DK4="TM",DK4="AS",DK4="AR",DK4="TH",DK4="TF"),HLOOKUP(DK$4,Répartitions!$E$25:$J$29,2,FALSE),),)</f>
        <v>0</v>
      </c>
      <c r="DL139" s="149">
        <f>IF(DL138&lt;&gt;0,IF(OR(DL4="TM",DL4="AS",DL4="AR",DL4="TH",DL4="TF"),HLOOKUP(DL$4,Répartitions!$E$25:$J$29,2,FALSE),),)</f>
        <v>0</v>
      </c>
      <c r="DM139" s="149">
        <f>IF(DM138&lt;&gt;0,IF(OR(DM4="TM",DM4="AS",DM4="AR",DM4="TH",DM4="TF"),HLOOKUP(DM$4,Répartitions!$E$25:$J$29,2,FALSE),),)</f>
        <v>0</v>
      </c>
      <c r="DN139" s="149">
        <f>IF(DN138&lt;&gt;0,IF(OR(DN4="TM",DN4="AS",DN4="AR",DN4="TH",DN4="TF"),HLOOKUP(DN$4,Répartitions!$E$25:$J$29,2,FALSE),),)</f>
        <v>0</v>
      </c>
      <c r="DO139" s="149">
        <f>IF(DO138&lt;&gt;0,IF(OR(DO4="TM",DO4="AS",DO4="AR",DO4="TH",DO4="TF"),HLOOKUP(DO$4,Répartitions!$E$25:$J$29,2,FALSE),),)</f>
        <v>0</v>
      </c>
      <c r="DP139" s="149">
        <f>IF(DP138&lt;&gt;0,IF(OR(DP4="TM",DP4="AS",DP4="AR",DP4="TH",DP4="TF"),HLOOKUP(DP$4,Répartitions!$E$25:$J$29,2,FALSE),),)</f>
        <v>0</v>
      </c>
      <c r="DQ139" s="149">
        <f>IF(DQ138&lt;&gt;0,IF(OR(DQ4="TM",DQ4="AS",DQ4="AR",DQ4="TH",DQ4="TF"),HLOOKUP(DQ$4,Répartitions!$E$25:$J$29,2,FALSE),),)</f>
        <v>0</v>
      </c>
      <c r="DR139" s="149">
        <f>IF(DR138&lt;&gt;0,IF(OR(DR4="TM",DR4="AS",DR4="AR",DR4="TH",DR4="TF"),HLOOKUP(DR$4,Répartitions!$E$25:$J$29,2,FALSE),),)</f>
        <v>0</v>
      </c>
      <c r="DS139" s="149">
        <f>IF(DS138&lt;&gt;0,IF(OR(DS4="TM",DS4="AS",DS4="AR",DS4="TH",DS4="TF"),HLOOKUP(DS$4,Répartitions!$E$25:$J$29,2,FALSE),),)</f>
        <v>0</v>
      </c>
      <c r="DT139" s="149">
        <f>IF(DT138&lt;&gt;0,IF(OR(DT4="TM",DT4="AS",DT4="AR",DT4="TH",DT4="TF"),HLOOKUP(DT$4,Répartitions!$E$25:$J$29,2,FALSE),),)</f>
        <v>0</v>
      </c>
      <c r="DU139" s="149">
        <f>IF(DU138&lt;&gt;0,IF(OR(DU4="TM",DU4="AS",DU4="AR",DU4="TH",DU4="TF"),HLOOKUP(DU$4,Répartitions!$E$25:$J$29,2,FALSE),),)</f>
        <v>0</v>
      </c>
      <c r="DV139" s="149">
        <f>IF(DV138&lt;&gt;0,IF(OR(DV4="TM",DV4="AS",DV4="AR",DV4="TH",DV4="TF"),HLOOKUP(DV$4,Répartitions!$E$25:$J$29,2,FALSE),),)</f>
        <v>0</v>
      </c>
      <c r="DX139" s="430"/>
      <c r="DY139" s="169"/>
      <c r="DZ139" s="169"/>
      <c r="EA139" s="169"/>
      <c r="EB139" s="169"/>
      <c r="EC139" s="721"/>
      <c r="ED139" s="721"/>
    </row>
    <row r="140" spans="1:134" s="226" customFormat="1" ht="14.4" customHeight="1">
      <c r="B140" s="129"/>
      <c r="C140" s="236"/>
      <c r="D140" s="236" t="s">
        <v>150</v>
      </c>
      <c r="E140" s="253"/>
      <c r="F140" s="253"/>
      <c r="G140" s="254"/>
      <c r="H140" s="256"/>
      <c r="I140" s="256"/>
      <c r="J140" s="256"/>
      <c r="K140" s="236" t="s">
        <v>150</v>
      </c>
      <c r="L140" s="103"/>
      <c r="M140" s="103"/>
      <c r="O140" s="144"/>
      <c r="P140" s="150">
        <f t="shared" ref="P140:AU140" si="154">IF(P139&lt;&gt;0,P138/P139,)</f>
        <v>0.79166666666666663</v>
      </c>
      <c r="Q140" s="150">
        <f t="shared" si="154"/>
        <v>0.70833333333333337</v>
      </c>
      <c r="R140" s="150">
        <f t="shared" si="154"/>
        <v>1</v>
      </c>
      <c r="S140" s="150">
        <f t="shared" si="154"/>
        <v>0.82352941176470584</v>
      </c>
      <c r="T140" s="150">
        <f t="shared" si="154"/>
        <v>0.8571428571428571</v>
      </c>
      <c r="U140" s="150">
        <f t="shared" si="154"/>
        <v>0.76470588235294112</v>
      </c>
      <c r="V140" s="150">
        <f t="shared" si="154"/>
        <v>0.66666666666666663</v>
      </c>
      <c r="W140" s="150">
        <f t="shared" si="154"/>
        <v>0.58333333333333337</v>
      </c>
      <c r="X140" s="150">
        <f t="shared" si="154"/>
        <v>0.5</v>
      </c>
      <c r="Y140" s="150">
        <f t="shared" si="154"/>
        <v>0.5714285714285714</v>
      </c>
      <c r="Z140" s="150">
        <f t="shared" si="154"/>
        <v>0.94117647058823528</v>
      </c>
      <c r="AA140" s="150">
        <f t="shared" si="154"/>
        <v>0.7142857142857143</v>
      </c>
      <c r="AB140" s="150">
        <f t="shared" si="154"/>
        <v>0.88235294117647056</v>
      </c>
      <c r="AC140" s="150">
        <f t="shared" si="154"/>
        <v>0.8571428571428571</v>
      </c>
      <c r="AD140" s="150">
        <f t="shared" si="154"/>
        <v>0.94117647058823528</v>
      </c>
      <c r="AE140" s="150">
        <f t="shared" si="154"/>
        <v>0</v>
      </c>
      <c r="AF140" s="150">
        <f t="shared" si="154"/>
        <v>0.79166666666666663</v>
      </c>
      <c r="AG140" s="150">
        <f t="shared" si="154"/>
        <v>0.91666666666666663</v>
      </c>
      <c r="AH140" s="150">
        <f t="shared" si="154"/>
        <v>0</v>
      </c>
      <c r="AI140" s="150">
        <f t="shared" si="154"/>
        <v>1</v>
      </c>
      <c r="AJ140" s="150">
        <f t="shared" si="154"/>
        <v>0.76470588235294112</v>
      </c>
      <c r="AK140" s="150">
        <f t="shared" si="154"/>
        <v>0</v>
      </c>
      <c r="AL140" s="150">
        <f t="shared" si="154"/>
        <v>0.83333333333333337</v>
      </c>
      <c r="AM140" s="150">
        <f t="shared" si="154"/>
        <v>0.875</v>
      </c>
      <c r="AN140" s="150">
        <f t="shared" si="154"/>
        <v>0.75</v>
      </c>
      <c r="AO140" s="150">
        <f t="shared" si="154"/>
        <v>0.8571428571428571</v>
      </c>
      <c r="AP140" s="150">
        <f t="shared" si="154"/>
        <v>0.76470588235294112</v>
      </c>
      <c r="AQ140" s="150">
        <f t="shared" si="154"/>
        <v>0.58333333333333337</v>
      </c>
      <c r="AR140" s="150">
        <f t="shared" si="154"/>
        <v>0.83333333333333337</v>
      </c>
      <c r="AS140" s="150">
        <f t="shared" si="154"/>
        <v>0.83333333333333337</v>
      </c>
      <c r="AT140" s="150">
        <f t="shared" si="154"/>
        <v>0.79166666666666663</v>
      </c>
      <c r="AU140" s="150">
        <f t="shared" si="154"/>
        <v>1</v>
      </c>
      <c r="AV140" s="150">
        <f t="shared" ref="AV140:CB140" si="155">IF(AV139&lt;&gt;0,AV138/AV139,)</f>
        <v>0.94117647058823528</v>
      </c>
      <c r="AW140" s="150">
        <f t="shared" ref="AW140" si="156">IF(AW139&lt;&gt;0,AW138/AW139,)</f>
        <v>0</v>
      </c>
      <c r="AX140" s="150">
        <f t="shared" si="155"/>
        <v>0.875</v>
      </c>
      <c r="AY140" s="150">
        <f t="shared" si="155"/>
        <v>0</v>
      </c>
      <c r="AZ140" s="150">
        <f t="shared" si="155"/>
        <v>0.95833333333333337</v>
      </c>
      <c r="BA140" s="150">
        <f t="shared" si="155"/>
        <v>0</v>
      </c>
      <c r="BB140" s="150">
        <f t="shared" si="155"/>
        <v>0.5714285714285714</v>
      </c>
      <c r="BC140" s="150">
        <f t="shared" si="155"/>
        <v>0.70588235294117652</v>
      </c>
      <c r="BD140" s="150">
        <f t="shared" si="155"/>
        <v>1</v>
      </c>
      <c r="BE140" s="150">
        <f t="shared" si="155"/>
        <v>0.76470588235294112</v>
      </c>
      <c r="BF140" s="150">
        <f t="shared" si="155"/>
        <v>0.79166666666666663</v>
      </c>
      <c r="BG140" s="150">
        <f t="shared" si="155"/>
        <v>0.875</v>
      </c>
      <c r="BH140" s="150">
        <f t="shared" si="155"/>
        <v>0.95833333333333337</v>
      </c>
      <c r="BI140" s="150">
        <f t="shared" si="155"/>
        <v>0.875</v>
      </c>
      <c r="BJ140" s="150">
        <f t="shared" ref="BJ140" si="157">IF(BJ139&lt;&gt;0,BJ138/BJ139,)</f>
        <v>0</v>
      </c>
      <c r="BK140" s="150">
        <f t="shared" si="155"/>
        <v>1</v>
      </c>
      <c r="BL140" s="150">
        <f t="shared" si="155"/>
        <v>0.94117647058823528</v>
      </c>
      <c r="BM140" s="150">
        <f t="shared" si="155"/>
        <v>0.875</v>
      </c>
      <c r="BN140" s="150">
        <f t="shared" si="155"/>
        <v>0.8571428571428571</v>
      </c>
      <c r="BO140" s="150">
        <f t="shared" si="155"/>
        <v>0.94117647058823528</v>
      </c>
      <c r="BP140" s="150">
        <f t="shared" si="155"/>
        <v>0</v>
      </c>
      <c r="BQ140" s="150">
        <f t="shared" si="155"/>
        <v>0</v>
      </c>
      <c r="BR140" s="150">
        <f t="shared" si="155"/>
        <v>0.79166666666666663</v>
      </c>
      <c r="BS140" s="150">
        <f t="shared" si="155"/>
        <v>0.91666666666666663</v>
      </c>
      <c r="BT140" s="150">
        <f t="shared" ref="BT140" si="158">IF(BT139&lt;&gt;0,BT138/BT139,)</f>
        <v>0.91666666666666663</v>
      </c>
      <c r="BU140" s="150">
        <f t="shared" si="155"/>
        <v>1</v>
      </c>
      <c r="BV140" s="150">
        <f t="shared" si="155"/>
        <v>0.70588235294117652</v>
      </c>
      <c r="BW140" s="150">
        <f t="shared" si="155"/>
        <v>0</v>
      </c>
      <c r="BX140" s="150">
        <f t="shared" si="155"/>
        <v>0</v>
      </c>
      <c r="BY140" s="150">
        <f t="shared" si="155"/>
        <v>0.95833333333333337</v>
      </c>
      <c r="BZ140" s="150">
        <f t="shared" ref="BZ140" si="159">IF(BZ139&lt;&gt;0,BZ138/BZ139,)</f>
        <v>0.95833333333333337</v>
      </c>
      <c r="CA140" s="150">
        <f t="shared" si="155"/>
        <v>0.91666666666666663</v>
      </c>
      <c r="CB140" s="150">
        <f t="shared" si="155"/>
        <v>0.8571428571428571</v>
      </c>
      <c r="CC140" s="150">
        <f>IF(CC139&lt;&gt;0,CC138/CC139,)</f>
        <v>0.6470588235294118</v>
      </c>
      <c r="CD140" s="150">
        <f>IF(CD139&lt;&gt;0,CD138/CD139,)</f>
        <v>0.83333333333333337</v>
      </c>
      <c r="CE140" s="150">
        <f t="shared" ref="CE140:DV140" si="160">IF(CE139&lt;&gt;0,CE138/CE139,)</f>
        <v>0</v>
      </c>
      <c r="CF140" s="150">
        <f t="shared" si="160"/>
        <v>0</v>
      </c>
      <c r="CG140" s="150">
        <f t="shared" si="160"/>
        <v>0</v>
      </c>
      <c r="CH140" s="150">
        <f t="shared" si="160"/>
        <v>0</v>
      </c>
      <c r="CI140" s="150">
        <f t="shared" si="160"/>
        <v>0</v>
      </c>
      <c r="CJ140" s="150">
        <f t="shared" si="160"/>
        <v>0</v>
      </c>
      <c r="CK140" s="150">
        <f t="shared" si="160"/>
        <v>0</v>
      </c>
      <c r="CL140" s="150">
        <f t="shared" si="160"/>
        <v>0</v>
      </c>
      <c r="CM140" s="150">
        <f t="shared" si="160"/>
        <v>0</v>
      </c>
      <c r="CN140" s="150">
        <f t="shared" si="160"/>
        <v>0</v>
      </c>
      <c r="CO140" s="150">
        <f t="shared" si="160"/>
        <v>0</v>
      </c>
      <c r="CP140" s="150">
        <f t="shared" si="160"/>
        <v>0</v>
      </c>
      <c r="CQ140" s="150">
        <f t="shared" si="160"/>
        <v>0</v>
      </c>
      <c r="CR140" s="150">
        <f t="shared" si="160"/>
        <v>0</v>
      </c>
      <c r="CS140" s="150">
        <f t="shared" si="160"/>
        <v>0</v>
      </c>
      <c r="CT140" s="150">
        <f t="shared" si="160"/>
        <v>0</v>
      </c>
      <c r="CU140" s="150">
        <f t="shared" si="160"/>
        <v>0</v>
      </c>
      <c r="CV140" s="150">
        <f t="shared" si="160"/>
        <v>0</v>
      </c>
      <c r="CW140" s="150">
        <f t="shared" si="160"/>
        <v>0</v>
      </c>
      <c r="CX140" s="150">
        <f t="shared" si="160"/>
        <v>0</v>
      </c>
      <c r="CY140" s="150">
        <f t="shared" si="160"/>
        <v>0</v>
      </c>
      <c r="CZ140" s="150">
        <f t="shared" si="160"/>
        <v>0</v>
      </c>
      <c r="DA140" s="150">
        <f t="shared" si="160"/>
        <v>0</v>
      </c>
      <c r="DB140" s="150">
        <f t="shared" si="160"/>
        <v>0</v>
      </c>
      <c r="DC140" s="150">
        <f t="shared" si="160"/>
        <v>0</v>
      </c>
      <c r="DD140" s="150">
        <f t="shared" si="160"/>
        <v>0</v>
      </c>
      <c r="DE140" s="150">
        <f t="shared" si="160"/>
        <v>0</v>
      </c>
      <c r="DF140" s="150">
        <f t="shared" si="160"/>
        <v>0</v>
      </c>
      <c r="DG140" s="150">
        <f t="shared" si="160"/>
        <v>0</v>
      </c>
      <c r="DH140" s="150">
        <f t="shared" si="160"/>
        <v>0</v>
      </c>
      <c r="DI140" s="150">
        <f t="shared" si="160"/>
        <v>0</v>
      </c>
      <c r="DJ140" s="150">
        <f t="shared" si="160"/>
        <v>0</v>
      </c>
      <c r="DK140" s="150">
        <f t="shared" si="160"/>
        <v>0</v>
      </c>
      <c r="DL140" s="150">
        <f t="shared" si="160"/>
        <v>0</v>
      </c>
      <c r="DM140" s="150">
        <f t="shared" si="160"/>
        <v>0</v>
      </c>
      <c r="DN140" s="150">
        <f t="shared" si="160"/>
        <v>0</v>
      </c>
      <c r="DO140" s="150">
        <f t="shared" si="160"/>
        <v>0</v>
      </c>
      <c r="DP140" s="150">
        <f t="shared" si="160"/>
        <v>0</v>
      </c>
      <c r="DQ140" s="150">
        <f t="shared" si="160"/>
        <v>0</v>
      </c>
      <c r="DR140" s="150">
        <f t="shared" si="160"/>
        <v>0</v>
      </c>
      <c r="DS140" s="150">
        <f t="shared" si="160"/>
        <v>0</v>
      </c>
      <c r="DT140" s="150">
        <f t="shared" si="160"/>
        <v>0</v>
      </c>
      <c r="DU140" s="150">
        <f t="shared" si="160"/>
        <v>0</v>
      </c>
      <c r="DV140" s="150">
        <f t="shared" si="160"/>
        <v>0</v>
      </c>
      <c r="DX140" s="169"/>
      <c r="DY140" s="169"/>
      <c r="DZ140" s="169"/>
      <c r="EA140" s="169"/>
      <c r="EB140" s="169"/>
      <c r="EC140" s="721"/>
      <c r="ED140" s="721"/>
    </row>
    <row r="141" spans="1:134" s="18" customFormat="1" ht="4.95" customHeight="1">
      <c r="B141" s="257"/>
      <c r="C141" s="93"/>
      <c r="D141" s="93"/>
      <c r="E141" s="253"/>
      <c r="F141" s="253"/>
      <c r="G141" s="258"/>
      <c r="H141" s="93"/>
      <c r="I141" s="93"/>
      <c r="J141" s="93"/>
      <c r="K141" s="93"/>
      <c r="L141" s="93"/>
      <c r="M141" s="93"/>
      <c r="O141" s="144"/>
      <c r="P141" s="259"/>
      <c r="Q141" s="259"/>
      <c r="R141" s="259"/>
      <c r="S141" s="259"/>
      <c r="T141" s="259"/>
      <c r="U141" s="259"/>
      <c r="V141" s="259"/>
      <c r="W141" s="259"/>
      <c r="X141" s="259"/>
      <c r="Y141" s="259"/>
      <c r="Z141" s="259"/>
      <c r="AA141" s="259"/>
      <c r="AB141" s="259"/>
      <c r="AC141" s="259"/>
      <c r="AD141" s="259"/>
      <c r="AE141" s="259"/>
      <c r="AF141" s="259"/>
      <c r="AG141" s="259"/>
      <c r="AH141" s="259"/>
      <c r="AI141" s="259"/>
      <c r="AJ141" s="259"/>
      <c r="AK141" s="259"/>
      <c r="AL141" s="259"/>
      <c r="AM141" s="259"/>
      <c r="AN141" s="259"/>
      <c r="AO141" s="259"/>
      <c r="AP141" s="259"/>
      <c r="AQ141" s="259"/>
      <c r="AR141" s="259"/>
      <c r="AS141" s="259"/>
      <c r="AT141" s="259"/>
      <c r="AU141" s="259"/>
      <c r="AV141" s="259"/>
      <c r="AW141" s="259"/>
      <c r="AX141" s="259"/>
      <c r="AY141" s="259"/>
      <c r="AZ141" s="259"/>
      <c r="BA141" s="259"/>
      <c r="BB141" s="259"/>
      <c r="BC141" s="259"/>
      <c r="BD141" s="259"/>
      <c r="BE141" s="259"/>
      <c r="BF141" s="259"/>
      <c r="BG141" s="259"/>
      <c r="BH141" s="259"/>
      <c r="BI141" s="259"/>
      <c r="BJ141" s="259"/>
      <c r="BK141" s="259"/>
      <c r="BL141" s="259"/>
      <c r="BM141" s="259"/>
      <c r="BN141" s="259"/>
      <c r="BO141" s="259"/>
      <c r="BP141" s="259"/>
      <c r="BQ141" s="259"/>
      <c r="BR141" s="259"/>
      <c r="BS141" s="259"/>
      <c r="BT141" s="259"/>
      <c r="BU141" s="259"/>
      <c r="BV141" s="259"/>
      <c r="BW141" s="260"/>
      <c r="BX141" s="259"/>
      <c r="BY141" s="259"/>
      <c r="BZ141" s="259"/>
      <c r="CA141" s="259"/>
      <c r="CB141" s="259"/>
      <c r="CC141" s="259"/>
      <c r="CD141" s="259"/>
      <c r="CE141" s="259"/>
      <c r="CF141" s="259"/>
      <c r="CG141" s="259"/>
      <c r="CH141" s="259"/>
      <c r="CI141" s="259"/>
      <c r="CJ141" s="259"/>
      <c r="CK141" s="259"/>
      <c r="CL141" s="259"/>
      <c r="CM141" s="259"/>
      <c r="CN141" s="260"/>
      <c r="CO141" s="259"/>
      <c r="CP141" s="259"/>
      <c r="CQ141" s="259"/>
      <c r="CR141" s="259"/>
      <c r="CS141" s="259"/>
      <c r="CT141" s="259"/>
      <c r="CU141" s="259"/>
      <c r="CV141" s="259"/>
      <c r="CW141" s="259"/>
      <c r="CX141" s="259"/>
      <c r="CY141" s="259"/>
      <c r="CZ141" s="259"/>
      <c r="DA141" s="259"/>
      <c r="DB141" s="259"/>
      <c r="DC141" s="259"/>
      <c r="DD141" s="259"/>
      <c r="DE141" s="259"/>
      <c r="DF141" s="259"/>
      <c r="DG141" s="259"/>
      <c r="DH141" s="259"/>
      <c r="DI141" s="259"/>
      <c r="DJ141" s="259"/>
      <c r="DK141" s="259"/>
      <c r="DL141" s="259"/>
      <c r="DM141" s="259"/>
      <c r="DN141" s="259"/>
      <c r="DO141" s="259"/>
      <c r="DP141" s="259"/>
      <c r="DQ141" s="259"/>
      <c r="DR141" s="259"/>
      <c r="DS141" s="259"/>
      <c r="DT141" s="259"/>
      <c r="DU141" s="259"/>
      <c r="DV141" s="259"/>
      <c r="DX141" s="431"/>
      <c r="DY141" s="103"/>
      <c r="DZ141" s="103"/>
      <c r="EA141" s="103"/>
      <c r="EB141" s="103"/>
    </row>
    <row r="142" spans="1:134" s="18" customFormat="1" ht="14.4" customHeight="1">
      <c r="B142" s="129"/>
      <c r="C142" s="234" t="s">
        <v>5</v>
      </c>
      <c r="D142" s="250" t="s">
        <v>148</v>
      </c>
      <c r="E142" s="253"/>
      <c r="F142" s="253"/>
      <c r="G142" s="258"/>
      <c r="H142" s="261"/>
      <c r="I142" s="261"/>
      <c r="J142" s="261"/>
      <c r="K142" s="250" t="s">
        <v>148</v>
      </c>
      <c r="L142" s="253"/>
      <c r="M142" s="253"/>
      <c r="O142" s="144"/>
      <c r="P142" s="149">
        <f t="shared" ref="P142:AU142" si="161">COUNTIF(P$17:P$136,"A")</f>
        <v>27</v>
      </c>
      <c r="Q142" s="149">
        <f t="shared" si="161"/>
        <v>25</v>
      </c>
      <c r="R142" s="149">
        <f t="shared" si="161"/>
        <v>6</v>
      </c>
      <c r="S142" s="149">
        <f t="shared" si="161"/>
        <v>21</v>
      </c>
      <c r="T142" s="149">
        <f t="shared" si="161"/>
        <v>10</v>
      </c>
      <c r="U142" s="149">
        <f t="shared" si="161"/>
        <v>21</v>
      </c>
      <c r="V142" s="149">
        <f t="shared" si="161"/>
        <v>25</v>
      </c>
      <c r="W142" s="149">
        <f t="shared" si="161"/>
        <v>29</v>
      </c>
      <c r="X142" s="149">
        <f t="shared" si="161"/>
        <v>28</v>
      </c>
      <c r="Y142" s="149">
        <f t="shared" si="161"/>
        <v>10</v>
      </c>
      <c r="Z142" s="149">
        <f t="shared" si="161"/>
        <v>22</v>
      </c>
      <c r="AA142" s="149">
        <f t="shared" si="161"/>
        <v>10</v>
      </c>
      <c r="AB142" s="149">
        <f t="shared" si="161"/>
        <v>20</v>
      </c>
      <c r="AC142" s="149">
        <f t="shared" si="161"/>
        <v>9</v>
      </c>
      <c r="AD142" s="149">
        <f t="shared" si="161"/>
        <v>20</v>
      </c>
      <c r="AE142" s="149">
        <f t="shared" si="161"/>
        <v>0</v>
      </c>
      <c r="AF142" s="149">
        <f t="shared" si="161"/>
        <v>28</v>
      </c>
      <c r="AG142" s="149">
        <f t="shared" si="161"/>
        <v>27</v>
      </c>
      <c r="AH142" s="149">
        <f t="shared" si="161"/>
        <v>0</v>
      </c>
      <c r="AI142" s="149">
        <f t="shared" si="161"/>
        <v>9</v>
      </c>
      <c r="AJ142" s="149">
        <f t="shared" si="161"/>
        <v>22</v>
      </c>
      <c r="AK142" s="149">
        <f t="shared" si="161"/>
        <v>0</v>
      </c>
      <c r="AL142" s="149">
        <f t="shared" si="161"/>
        <v>31</v>
      </c>
      <c r="AM142" s="149">
        <f t="shared" si="161"/>
        <v>29</v>
      </c>
      <c r="AN142" s="149">
        <f t="shared" si="161"/>
        <v>30</v>
      </c>
      <c r="AO142" s="149">
        <f t="shared" si="161"/>
        <v>9</v>
      </c>
      <c r="AP142" s="149">
        <f t="shared" si="161"/>
        <v>19</v>
      </c>
      <c r="AQ142" s="149">
        <f t="shared" si="161"/>
        <v>23</v>
      </c>
      <c r="AR142" s="149">
        <f t="shared" si="161"/>
        <v>27</v>
      </c>
      <c r="AS142" s="149">
        <f t="shared" si="161"/>
        <v>31</v>
      </c>
      <c r="AT142" s="149">
        <f t="shared" si="161"/>
        <v>30</v>
      </c>
      <c r="AU142" s="149">
        <f t="shared" si="161"/>
        <v>9</v>
      </c>
      <c r="AV142" s="149">
        <f t="shared" ref="AV142:CB142" si="162">COUNTIF(AV$17:AV$136,"A")</f>
        <v>16</v>
      </c>
      <c r="AW142" s="149">
        <f t="shared" si="162"/>
        <v>0</v>
      </c>
      <c r="AX142" s="149">
        <f t="shared" si="162"/>
        <v>26</v>
      </c>
      <c r="AY142" s="149">
        <f t="shared" si="162"/>
        <v>0</v>
      </c>
      <c r="AZ142" s="149">
        <f t="shared" si="162"/>
        <v>26</v>
      </c>
      <c r="BA142" s="149">
        <f t="shared" si="162"/>
        <v>0</v>
      </c>
      <c r="BB142" s="149">
        <f t="shared" si="162"/>
        <v>8</v>
      </c>
      <c r="BC142" s="149">
        <f t="shared" si="162"/>
        <v>16</v>
      </c>
      <c r="BD142" s="149">
        <f t="shared" si="162"/>
        <v>9</v>
      </c>
      <c r="BE142" s="149">
        <f t="shared" si="162"/>
        <v>18</v>
      </c>
      <c r="BF142" s="149">
        <f t="shared" si="162"/>
        <v>28</v>
      </c>
      <c r="BG142" s="149">
        <f t="shared" si="162"/>
        <v>28</v>
      </c>
      <c r="BH142" s="149">
        <f t="shared" si="162"/>
        <v>31</v>
      </c>
      <c r="BI142" s="149">
        <f t="shared" si="162"/>
        <v>28</v>
      </c>
      <c r="BJ142" s="149">
        <f t="shared" si="162"/>
        <v>0</v>
      </c>
      <c r="BK142" s="149">
        <f t="shared" si="162"/>
        <v>8</v>
      </c>
      <c r="BL142" s="149">
        <f t="shared" si="162"/>
        <v>18</v>
      </c>
      <c r="BM142" s="149">
        <f t="shared" si="162"/>
        <v>29</v>
      </c>
      <c r="BN142" s="149">
        <f t="shared" si="162"/>
        <v>9</v>
      </c>
      <c r="BO142" s="149">
        <f t="shared" si="162"/>
        <v>19</v>
      </c>
      <c r="BP142" s="149">
        <f t="shared" si="162"/>
        <v>0</v>
      </c>
      <c r="BQ142" s="149">
        <f t="shared" si="162"/>
        <v>0</v>
      </c>
      <c r="BR142" s="149">
        <f t="shared" si="162"/>
        <v>32</v>
      </c>
      <c r="BS142" s="149">
        <f t="shared" si="162"/>
        <v>33</v>
      </c>
      <c r="BT142" s="149">
        <f t="shared" si="162"/>
        <v>31</v>
      </c>
      <c r="BU142" s="149">
        <f t="shared" si="162"/>
        <v>9</v>
      </c>
      <c r="BV142" s="149">
        <f t="shared" si="162"/>
        <v>20</v>
      </c>
      <c r="BW142" s="149">
        <f t="shared" si="162"/>
        <v>0</v>
      </c>
      <c r="BX142" s="149">
        <f t="shared" si="162"/>
        <v>0</v>
      </c>
      <c r="BY142" s="149">
        <f t="shared" si="162"/>
        <v>31</v>
      </c>
      <c r="BZ142" s="149">
        <f t="shared" si="162"/>
        <v>32</v>
      </c>
      <c r="CA142" s="149">
        <f t="shared" si="162"/>
        <v>32</v>
      </c>
      <c r="CB142" s="149">
        <f t="shared" si="162"/>
        <v>8</v>
      </c>
      <c r="CC142" s="149">
        <f>COUNTIF(CC$17:CC$136,"A")</f>
        <v>14</v>
      </c>
      <c r="CD142" s="149">
        <f>COUNTIF(CD$17:CD$136,"A")</f>
        <v>26</v>
      </c>
      <c r="CE142" s="149">
        <f t="shared" ref="CE142:DV142" si="163">COUNTIF(CE$17:CE$136,"A")</f>
        <v>0</v>
      </c>
      <c r="CF142" s="149">
        <f t="shared" si="163"/>
        <v>0</v>
      </c>
      <c r="CG142" s="149">
        <f t="shared" si="163"/>
        <v>0</v>
      </c>
      <c r="CH142" s="149">
        <f t="shared" si="163"/>
        <v>0</v>
      </c>
      <c r="CI142" s="149">
        <f t="shared" si="163"/>
        <v>0</v>
      </c>
      <c r="CJ142" s="149">
        <f t="shared" si="163"/>
        <v>0</v>
      </c>
      <c r="CK142" s="149">
        <f t="shared" si="163"/>
        <v>0</v>
      </c>
      <c r="CL142" s="149">
        <f t="shared" si="163"/>
        <v>0</v>
      </c>
      <c r="CM142" s="149">
        <f t="shared" si="163"/>
        <v>0</v>
      </c>
      <c r="CN142" s="149">
        <f t="shared" si="163"/>
        <v>0</v>
      </c>
      <c r="CO142" s="149">
        <f t="shared" si="163"/>
        <v>0</v>
      </c>
      <c r="CP142" s="149">
        <f t="shared" si="163"/>
        <v>0</v>
      </c>
      <c r="CQ142" s="149">
        <f t="shared" si="163"/>
        <v>0</v>
      </c>
      <c r="CR142" s="149">
        <f t="shared" si="163"/>
        <v>0</v>
      </c>
      <c r="CS142" s="149">
        <f t="shared" si="163"/>
        <v>0</v>
      </c>
      <c r="CT142" s="149">
        <f t="shared" si="163"/>
        <v>0</v>
      </c>
      <c r="CU142" s="149">
        <f t="shared" si="163"/>
        <v>0</v>
      </c>
      <c r="CV142" s="149">
        <f t="shared" si="163"/>
        <v>0</v>
      </c>
      <c r="CW142" s="149">
        <f t="shared" si="163"/>
        <v>0</v>
      </c>
      <c r="CX142" s="149">
        <f t="shared" si="163"/>
        <v>0</v>
      </c>
      <c r="CY142" s="149">
        <f t="shared" si="163"/>
        <v>0</v>
      </c>
      <c r="CZ142" s="149">
        <f t="shared" si="163"/>
        <v>0</v>
      </c>
      <c r="DA142" s="149">
        <f t="shared" si="163"/>
        <v>0</v>
      </c>
      <c r="DB142" s="149">
        <f t="shared" si="163"/>
        <v>0</v>
      </c>
      <c r="DC142" s="149">
        <f t="shared" si="163"/>
        <v>0</v>
      </c>
      <c r="DD142" s="149">
        <f t="shared" si="163"/>
        <v>0</v>
      </c>
      <c r="DE142" s="149">
        <f t="shared" si="163"/>
        <v>0</v>
      </c>
      <c r="DF142" s="149">
        <f t="shared" si="163"/>
        <v>0</v>
      </c>
      <c r="DG142" s="149">
        <f t="shared" si="163"/>
        <v>0</v>
      </c>
      <c r="DH142" s="149">
        <f t="shared" si="163"/>
        <v>0</v>
      </c>
      <c r="DI142" s="149">
        <f t="shared" si="163"/>
        <v>0</v>
      </c>
      <c r="DJ142" s="149">
        <f t="shared" si="163"/>
        <v>0</v>
      </c>
      <c r="DK142" s="149">
        <f t="shared" si="163"/>
        <v>0</v>
      </c>
      <c r="DL142" s="149">
        <f t="shared" si="163"/>
        <v>0</v>
      </c>
      <c r="DM142" s="149">
        <f t="shared" si="163"/>
        <v>0</v>
      </c>
      <c r="DN142" s="149">
        <f t="shared" si="163"/>
        <v>0</v>
      </c>
      <c r="DO142" s="149">
        <f t="shared" si="163"/>
        <v>0</v>
      </c>
      <c r="DP142" s="149">
        <f t="shared" si="163"/>
        <v>0</v>
      </c>
      <c r="DQ142" s="149">
        <f t="shared" si="163"/>
        <v>0</v>
      </c>
      <c r="DR142" s="149">
        <f t="shared" si="163"/>
        <v>0</v>
      </c>
      <c r="DS142" s="149">
        <f t="shared" si="163"/>
        <v>0</v>
      </c>
      <c r="DT142" s="149">
        <f t="shared" si="163"/>
        <v>0</v>
      </c>
      <c r="DU142" s="149">
        <f t="shared" si="163"/>
        <v>0</v>
      </c>
      <c r="DV142" s="149">
        <f t="shared" si="163"/>
        <v>0</v>
      </c>
      <c r="DX142" s="430"/>
      <c r="DY142" s="169"/>
      <c r="DZ142" s="169"/>
      <c r="EA142" s="169"/>
      <c r="EB142" s="169"/>
      <c r="EC142" s="721"/>
      <c r="ED142" s="721"/>
    </row>
    <row r="143" spans="1:134" s="18" customFormat="1" ht="14.4" customHeight="1">
      <c r="B143" s="129"/>
      <c r="C143" s="235"/>
      <c r="D143" s="235" t="s">
        <v>149</v>
      </c>
      <c r="E143" s="253"/>
      <c r="F143" s="253"/>
      <c r="G143" s="258"/>
      <c r="H143" s="255" t="s">
        <v>5</v>
      </c>
      <c r="I143" s="255"/>
      <c r="J143" s="255"/>
      <c r="K143" s="235" t="s">
        <v>149</v>
      </c>
      <c r="L143" s="103"/>
      <c r="M143" s="103"/>
      <c r="O143" s="144"/>
      <c r="P143" s="149">
        <f>IF(P142&lt;&gt;0,IF(OR(P4="TM",P4="AS",P4="AR",P4="TH",P4="TF"),HLOOKUP(P$4,Répartitions!$E$25:$J$29,3,FALSE),),)</f>
        <v>34</v>
      </c>
      <c r="Q143" s="149">
        <f>IF(Q142&lt;&gt;0,IF(OR(Q4="TM",Q4="AS",Q4="AR",Q4="TH",Q4="TF"),HLOOKUP(Q$4,Répartitions!$E$25:$J$29,3,FALSE),),)</f>
        <v>34</v>
      </c>
      <c r="R143" s="149">
        <f>IF(R142&lt;&gt;0,IF(OR(R4="TM",R4="AS",R4="AR",R4="TH",R4="TF"),HLOOKUP(R$4,Répartitions!$E$25:$J$29,3,FALSE),),)</f>
        <v>10</v>
      </c>
      <c r="S143" s="149">
        <f>IF(S142&lt;&gt;0,IF(OR(S4="TM",S4="AS",S4="AR",S4="TH",S4="TF"),HLOOKUP(S$4,Répartitions!$E$25:$J$29,3,FALSE),),)</f>
        <v>24</v>
      </c>
      <c r="T143" s="149">
        <f>IF(T142&lt;&gt;0,IF(OR(T4="TM",T4="AS",T4="AR",T4="TH",T4="TF"),HLOOKUP(T$4,Répartitions!$E$25:$J$29,3,FALSE),),)</f>
        <v>10</v>
      </c>
      <c r="U143" s="149">
        <f>IF(U142&lt;&gt;0,IF(OR(U4="TM",U4="AS",U4="AR",U4="TH",U4="TF"),HLOOKUP(U$4,Répartitions!$E$25:$J$29,3,FALSE),),)</f>
        <v>24</v>
      </c>
      <c r="V143" s="149">
        <f>IF(V142&lt;&gt;0,IF(OR(V4="TM",V4="AS",V4="AR",V4="TH",V4="TF"),HLOOKUP(V$4,Répartitions!$E$25:$J$29,3,FALSE),),)</f>
        <v>34</v>
      </c>
      <c r="W143" s="149">
        <f>IF(W142&lt;&gt;0,IF(OR(W4="TM",W4="AS",W4="AR",W4="TH",W4="TF"),HLOOKUP(W$4,Répartitions!$E$25:$J$29,3,FALSE),),)</f>
        <v>34</v>
      </c>
      <c r="X143" s="149">
        <f>IF(X142&lt;&gt;0,IF(OR(X4="TM",X4="AS",X4="AR",X4="TH",X4="TF"),HLOOKUP(X$4,Répartitions!$E$25:$J$29,3,FALSE),),)</f>
        <v>34</v>
      </c>
      <c r="Y143" s="149">
        <f>IF(Y142&lt;&gt;0,IF(OR(Y4="TM",Y4="AS",Y4="AR",Y4="TH",Y4="TF"),HLOOKUP(Y$4,Répartitions!$E$25:$J$29,3,FALSE),),)</f>
        <v>10</v>
      </c>
      <c r="Z143" s="149">
        <f>IF(Z142&lt;&gt;0,IF(OR(Z4="TM",Z4="AS",Z4="AR",Z4="TH",Z4="TF"),HLOOKUP(Z$4,Répartitions!$E$25:$J$29,3,FALSE),),)</f>
        <v>24</v>
      </c>
      <c r="AA143" s="149">
        <f>IF(AA142&lt;&gt;0,IF(OR(AA4="TM",AA4="AS",AA4="AR",AA4="TH",AA4="TF"),HLOOKUP(AA$4,Répartitions!$E$25:$J$29,3,FALSE),),)</f>
        <v>10</v>
      </c>
      <c r="AB143" s="149">
        <f>IF(AB142&lt;&gt;0,IF(OR(AB4="TM",AB4="AS",AB4="AR",AB4="TH",AB4="TF"),HLOOKUP(AB$4,Répartitions!$E$25:$J$29,3,FALSE),),)</f>
        <v>24</v>
      </c>
      <c r="AC143" s="149">
        <f>IF(AC142&lt;&gt;0,IF(OR(AC4="TM",AC4="AS",AC4="AR",AC4="TH",AC4="TF"),HLOOKUP(AC$4,Répartitions!$E$25:$J$29,3,FALSE),),)</f>
        <v>10</v>
      </c>
      <c r="AD143" s="149">
        <f>IF(AD142&lt;&gt;0,IF(OR(AD4="TM",AD4="AS",AD4="AR",AD4="TH",AD4="TF"),HLOOKUP(AD$4,Répartitions!$E$25:$J$29,3,FALSE),),)</f>
        <v>24</v>
      </c>
      <c r="AE143" s="149">
        <f>IF(AE142&lt;&gt;0,IF(OR(AE4="TM",AE4="AS",AE4="AR",AE4="TH",AE4="TF"),HLOOKUP(AE$4,Répartitions!$E$25:$J$29,3,FALSE),),)</f>
        <v>0</v>
      </c>
      <c r="AF143" s="149">
        <f>IF(AF142&lt;&gt;0,IF(OR(AF4="TM",AF4="AS",AF4="AR",AF4="TH",AF4="TF"),HLOOKUP(AF$4,Répartitions!$E$25:$J$29,3,FALSE),),)</f>
        <v>34</v>
      </c>
      <c r="AG143" s="149">
        <f>IF(AG142&lt;&gt;0,IF(OR(AG4="TM",AG4="AS",AG4="AR",AG4="TH",AG4="TF"),HLOOKUP(AG$4,Répartitions!$E$25:$J$29,3,FALSE),),)</f>
        <v>34</v>
      </c>
      <c r="AH143" s="149">
        <f>IF(AH142&lt;&gt;0,IF(OR(AH4="TM",AH4="AS",AH4="AR",AH4="TH",AH4="TF"),HLOOKUP(AH$4,Répartitions!$E$25:$J$29,3,FALSE),),)</f>
        <v>0</v>
      </c>
      <c r="AI143" s="149">
        <f>IF(AI142&lt;&gt;0,IF(OR(AI4="TM",AI4="AS",AI4="AR",AI4="TH",AI4="TF"),HLOOKUP(AI$4,Répartitions!$E$25:$J$29,3,FALSE),),)</f>
        <v>10</v>
      </c>
      <c r="AJ143" s="149">
        <f>IF(AJ142&lt;&gt;0,IF(OR(AJ4="TM",AJ4="AS",AJ4="AR",AJ4="TH",AJ4="TF"),HLOOKUP(AJ$4,Répartitions!$E$25:$J$29,3,FALSE),),)</f>
        <v>24</v>
      </c>
      <c r="AK143" s="149">
        <f>IF(AK142&lt;&gt;0,IF(OR(AK4="TM",AK4="AS",AK4="AR",AK4="TH",AK4="TF"),HLOOKUP(AK$4,Répartitions!$E$25:$J$29,3,FALSE),),)</f>
        <v>0</v>
      </c>
      <c r="AL143" s="149">
        <f>IF(AL142&lt;&gt;0,IF(OR(AL4="TM",AL4="AS",AL4="AR",AL4="TH",AL4="TF"),HLOOKUP(AL$4,Répartitions!$E$25:$J$29,3,FALSE),),)</f>
        <v>34</v>
      </c>
      <c r="AM143" s="149">
        <f>IF(AM142&lt;&gt;0,IF(OR(AM4="TM",AM4="AS",AM4="AR",AM4="TH",AM4="TF"),HLOOKUP(AM$4,Répartitions!$E$25:$J$29,3,FALSE),),)</f>
        <v>34</v>
      </c>
      <c r="AN143" s="149">
        <f>IF(AN142&lt;&gt;0,IF(OR(AN4="TM",AN4="AS",AN4="AR",AN4="TH",AN4="TF"),HLOOKUP(AN$4,Répartitions!$E$25:$J$29,3,FALSE),),)</f>
        <v>34</v>
      </c>
      <c r="AO143" s="149">
        <f>IF(AO142&lt;&gt;0,IF(OR(AO4="TM",AO4="AS",AO4="AR",AO4="TH",AO4="TF"),HLOOKUP(AO$4,Répartitions!$E$25:$J$29,3,FALSE),),)</f>
        <v>10</v>
      </c>
      <c r="AP143" s="149">
        <f>IF(AP142&lt;&gt;0,IF(OR(AP4="TM",AP4="AS",AP4="AR",AP4="TH",AP4="TF"),HLOOKUP(AP$4,Répartitions!$E$25:$J$29,3,FALSE),),)</f>
        <v>24</v>
      </c>
      <c r="AQ143" s="149">
        <f>IF(AQ142&lt;&gt;0,IF(OR(AQ4="TM",AQ4="AS",AQ4="AR",AQ4="TH",AQ4="TF"),HLOOKUP(AQ$4,Répartitions!$E$25:$J$29,3,FALSE),),)</f>
        <v>34</v>
      </c>
      <c r="AR143" s="149">
        <f>IF(AR142&lt;&gt;0,IF(OR(AR4="TM",AR4="AS",AR4="AR",AR4="TH",AR4="TF"),HLOOKUP(AR$4,Répartitions!$E$25:$J$29,3,FALSE),),)</f>
        <v>34</v>
      </c>
      <c r="AS143" s="149">
        <f>IF(AS142&lt;&gt;0,IF(OR(AS4="TM",AS4="AS",AS4="AR",AS4="TH",AS4="TF"),HLOOKUP(AS$4,Répartitions!$E$25:$J$29,3,FALSE),),)</f>
        <v>34</v>
      </c>
      <c r="AT143" s="149">
        <f>IF(AT142&lt;&gt;0,IF(OR(AT4="TM",AT4="AS",AT4="AR",AT4="TH",AT4="TF"),HLOOKUP(AT$4,Répartitions!$E$25:$J$29,3,FALSE),),)</f>
        <v>34</v>
      </c>
      <c r="AU143" s="149">
        <f>IF(AU142&lt;&gt;0,IF(OR(AU4="TM",AU4="AS",AU4="AR",AU4="TH",AU4="TF"),HLOOKUP(AU$4,Répartitions!$E$25:$J$29,3,FALSE),),)</f>
        <v>10</v>
      </c>
      <c r="AV143" s="149">
        <f>IF(AV142&lt;&gt;0,IF(OR(AV4="TM",AV4="AS",AV4="AR",AV4="TH",AV4="TF"),HLOOKUP(AV$4,Répartitions!$E$25:$J$29,3,FALSE),),)</f>
        <v>24</v>
      </c>
      <c r="AW143" s="149">
        <f>IF(AW142&lt;&gt;0,IF(OR(AW4="TM",AW4="AS",AW4="AR",AW4="TH",AW4="TF"),HLOOKUP(AW$4,Répartitions!$E$25:$J$29,3,FALSE),),)</f>
        <v>0</v>
      </c>
      <c r="AX143" s="149">
        <f>IF(AX142&lt;&gt;0,IF(OR(AX4="TM",AX4="AS",AX4="AR",AX4="TH",AX4="TF"),HLOOKUP(AX$4,Répartitions!$E$25:$J$29,3,FALSE),),)</f>
        <v>34</v>
      </c>
      <c r="AY143" s="149">
        <f>IF(AY142&lt;&gt;0,IF(OR(AY4="TM",AY4="AS",AY4="AR",AY4="TH",AY4="TF"),HLOOKUP(AY$4,Répartitions!$E$25:$J$29,3,FALSE),),)</f>
        <v>0</v>
      </c>
      <c r="AZ143" s="149">
        <f>IF(AZ142&lt;&gt;0,IF(OR(AZ4="TM",AZ4="AS",AZ4="AR",AZ4="TH",AZ4="TF"),HLOOKUP(AZ$4,Répartitions!$E$25:$J$29,3,FALSE),),)</f>
        <v>34</v>
      </c>
      <c r="BA143" s="149">
        <f>IF(BA142&lt;&gt;0,IF(OR(BA4="TM",BA4="AS",BA4="AR",BA4="TH",BA4="TF"),HLOOKUP(BA$4,Répartitions!$E$25:$J$29,3,FALSE),),)</f>
        <v>0</v>
      </c>
      <c r="BB143" s="149">
        <f>IF(BB142&lt;&gt;0,IF(OR(BB4="TM",BB4="AS",BB4="AR",BB4="TH",BB4="TF"),HLOOKUP(BB$4,Répartitions!$E$25:$J$29,3,FALSE),),)</f>
        <v>10</v>
      </c>
      <c r="BC143" s="149">
        <f>IF(BC142&lt;&gt;0,IF(OR(BC4="TM",BC4="AS",BC4="AR",BC4="TH",BC4="TF"),HLOOKUP(BC$4,Répartitions!$E$25:$J$29,3,FALSE),),)</f>
        <v>24</v>
      </c>
      <c r="BD143" s="149">
        <f>IF(BD142&lt;&gt;0,IF(OR(BD4="TM",BD4="AS",BD4="AR",BD4="TH",BD4="TF"),HLOOKUP(BD$4,Répartitions!$E$25:$J$29,3,FALSE),),)</f>
        <v>10</v>
      </c>
      <c r="BE143" s="149">
        <f>IF(BE142&lt;&gt;0,IF(OR(BE4="TM",BE4="AS",BE4="AR",BE4="TH",BE4="TF"),HLOOKUP(BE$4,Répartitions!$E$25:$J$29,3,FALSE),),)</f>
        <v>24</v>
      </c>
      <c r="BF143" s="149">
        <f>IF(BF142&lt;&gt;0,IF(OR(BF4="TM",BF4="AS",BF4="AR",BF4="TH",BF4="TF"),HLOOKUP(BF$4,Répartitions!$E$25:$J$29,3,FALSE),),)</f>
        <v>34</v>
      </c>
      <c r="BG143" s="149">
        <f>IF(BG142&lt;&gt;0,IF(OR(BG4="TM",BG4="AS",BG4="AR",BG4="TH",BG4="TF"),HLOOKUP(BG$4,Répartitions!$E$25:$J$29,3,FALSE),),)</f>
        <v>34</v>
      </c>
      <c r="BH143" s="149">
        <f>IF(BH142&lt;&gt;0,IF(OR(BH4="TM",BH4="AS",BH4="AR",BH4="TH",BH4="TF"),HLOOKUP(BH$4,Répartitions!$E$25:$J$29,3,FALSE),),)</f>
        <v>34</v>
      </c>
      <c r="BI143" s="149">
        <f>IF(BI142&lt;&gt;0,IF(OR(BI4="TM",BI4="AS",BI4="AR",BI4="TH",BI4="TF"),HLOOKUP(BI$4,Répartitions!$E$25:$J$29,3,FALSE),),)</f>
        <v>34</v>
      </c>
      <c r="BJ143" s="149">
        <f>IF(BJ142&lt;&gt;0,IF(OR(BJ4="TM",BJ4="AS",BJ4="AR",BJ4="TH",BJ4="TF"),HLOOKUP(BJ$4,Répartitions!$E$25:$J$29,3,FALSE),),)</f>
        <v>0</v>
      </c>
      <c r="BK143" s="149">
        <f>IF(BK142&lt;&gt;0,IF(OR(BK4="TM",BK4="AS",BK4="AR",BK4="TH",BK4="TF"),HLOOKUP(BK$4,Répartitions!$E$25:$J$29,3,FALSE),),)</f>
        <v>10</v>
      </c>
      <c r="BL143" s="149">
        <f>IF(BL142&lt;&gt;0,IF(OR(BL4="TM",BL4="AS",BL4="AR",BL4="TH",BL4="TF"),HLOOKUP(BL$4,Répartitions!$E$25:$J$29,3,FALSE),),)</f>
        <v>24</v>
      </c>
      <c r="BM143" s="149">
        <f>IF(BM142&lt;&gt;0,IF(OR(BM4="TM",BM4="AS",BM4="AR",BM4="TH",BM4="TF"),HLOOKUP(BM$4,Répartitions!$E$25:$J$29,3,FALSE),),)</f>
        <v>34</v>
      </c>
      <c r="BN143" s="149">
        <f>IF(BN142&lt;&gt;0,IF(OR(BN4="TM",BN4="AS",BN4="AR",BN4="TH",BN4="TF"),HLOOKUP(BN$4,Répartitions!$E$25:$J$29,3,FALSE),),)</f>
        <v>10</v>
      </c>
      <c r="BO143" s="149">
        <f>IF(BO142&lt;&gt;0,IF(OR(BO4="TM",BO4="AS",BO4="AR",BO4="TH",BO4="TF"),HLOOKUP(BO$4,Répartitions!$E$25:$J$29,3,FALSE),),)</f>
        <v>24</v>
      </c>
      <c r="BP143" s="149">
        <f>IF(BP142&lt;&gt;0,IF(OR(BP4="TM",BP4="AS",BP4="AR",BP4="TH",BP4="TF"),HLOOKUP(BP$4,Répartitions!$E$25:$J$29,3,FALSE),),)</f>
        <v>0</v>
      </c>
      <c r="BQ143" s="149">
        <f>IF(BQ142&lt;&gt;0,IF(OR(BQ4="TM",BQ4="AS",BQ4="AR",BQ4="TH",BQ4="TF"),HLOOKUP(BQ$4,Répartitions!$E$25:$J$29,3,FALSE),),)</f>
        <v>0</v>
      </c>
      <c r="BR143" s="149">
        <f>IF(BR142&lt;&gt;0,IF(OR(BR4="TM",BR4="AS",BR4="AR",BR4="TH",BR4="TF"),HLOOKUP(BR$4,Répartitions!$E$25:$J$29,3,FALSE),),)</f>
        <v>34</v>
      </c>
      <c r="BS143" s="149">
        <f>IF(BS142&lt;&gt;0,IF(OR(BS4="TM",BS4="AS",BS4="AR",BS4="TH",BS4="TF"),HLOOKUP(BS$4,Répartitions!$E$25:$J$29,3,FALSE),),)</f>
        <v>34</v>
      </c>
      <c r="BT143" s="149">
        <f>IF(BT142&lt;&gt;0,IF(OR(BT4="TM",BT4="AS",BT4="AR",BT4="TH",BT4="TF"),HLOOKUP(BT$4,Répartitions!$E$25:$J$29,3,FALSE),),)</f>
        <v>34</v>
      </c>
      <c r="BU143" s="149">
        <f>IF(BU142&lt;&gt;0,IF(OR(BU4="TM",BU4="AS",BU4="AR",BU4="TH",BU4="TF"),HLOOKUP(BU$4,Répartitions!$E$25:$J$29,3,FALSE),),)</f>
        <v>10</v>
      </c>
      <c r="BV143" s="149">
        <f>IF(BV142&lt;&gt;0,IF(OR(BV4="TM",BV4="AS",BV4="AR",BV4="TH",BV4="TF"),HLOOKUP(BV$4,Répartitions!$E$25:$J$29,3,FALSE),),)</f>
        <v>24</v>
      </c>
      <c r="BW143" s="149">
        <f>IF(BW142&lt;&gt;0,IF(OR(BW4="TM",BW4="AS",BW4="AR",BW4="TH",BW4="TF"),HLOOKUP(BW$4,Répartitions!$E$25:$J$29,3,FALSE),),)</f>
        <v>0</v>
      </c>
      <c r="BX143" s="149">
        <f>IF(BX142&lt;&gt;0,IF(OR(BX4="TM",BX4="AS",BX4="AR",BX4="TH",BX4="TF"),HLOOKUP(BX$4,Répartitions!$E$25:$J$29,3,FALSE),),)</f>
        <v>0</v>
      </c>
      <c r="BY143" s="149">
        <f>IF(BY142&lt;&gt;0,IF(OR(BY4="TM",BY4="AS",BY4="AR",BY4="TH",BY4="TF"),HLOOKUP(BY$4,Répartitions!$E$25:$J$29,3,FALSE),),)</f>
        <v>34</v>
      </c>
      <c r="BZ143" s="149">
        <f>IF(BZ142&lt;&gt;0,IF(OR(BZ4="TM",BZ4="AS",BZ4="AR",BZ4="TH",BZ4="TF"),HLOOKUP(BZ$4,Répartitions!$E$25:$J$29,3,FALSE),),)</f>
        <v>34</v>
      </c>
      <c r="CA143" s="149">
        <f>IF(CA142&lt;&gt;0,IF(OR(CA4="TM",CA4="AS",CA4="AR",CA4="TH",CA4="TF"),HLOOKUP(CA$4,Répartitions!$E$25:$J$29,3,FALSE),),)</f>
        <v>34</v>
      </c>
      <c r="CB143" s="149">
        <f>IF(CB142&lt;&gt;0,IF(OR(CB4="TM",CB4="AS",CB4="AR",CB4="TH",CB4="TF"),HLOOKUP(CB$4,Répartitions!$E$25:$J$29,3,FALSE),),)</f>
        <v>10</v>
      </c>
      <c r="CC143" s="149">
        <f>IF(CC142&lt;&gt;0,IF(OR(CC4="TM",CC4="AS",CC4="AR",CC4="TH",CC4="TF"),HLOOKUP(CC$4,Répartitions!$E$25:$J$29,3,FALSE),),)</f>
        <v>24</v>
      </c>
      <c r="CD143" s="149">
        <f>IF(CD142&lt;&gt;0,IF(OR(CD4="TM",CD4="AS",CD4="AR",CD4="TH",CD4="TF"),HLOOKUP(CD$4,Répartitions!$E$25:$J$29,3,FALSE),),)</f>
        <v>34</v>
      </c>
      <c r="CE143" s="149">
        <f>IF(CE142&lt;&gt;0,IF(OR(CE4="TM",CE4="AS",CE4="AR",CE4="TH",CE4="TF"),HLOOKUP(CE$4,Répartitions!$E$25:$J$29,3,FALSE),),)</f>
        <v>0</v>
      </c>
      <c r="CF143" s="149">
        <f>IF(CF142&lt;&gt;0,IF(OR(CF4="TM",CF4="AS",CF4="AR",CF4="TH",CF4="TF"),HLOOKUP(CF$4,Répartitions!$E$25:$J$29,3,FALSE),),)</f>
        <v>0</v>
      </c>
      <c r="CG143" s="149">
        <f>IF(CG142&lt;&gt;0,IF(OR(CG4="TM",CG4="AS",CG4="AR",CG4="TH",CG4="TF"),HLOOKUP(CG$4,Répartitions!$E$25:$J$29,3,FALSE),),)</f>
        <v>0</v>
      </c>
      <c r="CH143" s="149">
        <f>IF(CH142&lt;&gt;0,IF(OR(CH4="TM",CH4="AS",CH4="AR",CH4="TH",CH4="TF"),HLOOKUP(CH$4,Répartitions!$E$25:$J$29,3,FALSE),),)</f>
        <v>0</v>
      </c>
      <c r="CI143" s="149">
        <f>IF(CI142&lt;&gt;0,IF(OR(CI4="TM",CI4="AS",CI4="AR",CI4="TH",CI4="TF"),HLOOKUP(CI$4,Répartitions!$E$25:$J$29,3,FALSE),),)</f>
        <v>0</v>
      </c>
      <c r="CJ143" s="149">
        <f>IF(CJ142&lt;&gt;0,IF(OR(CJ4="TM",CJ4="AS",CJ4="AR",CJ4="TH",CJ4="TF"),HLOOKUP(CJ$4,Répartitions!$E$25:$J$29,3,FALSE),),)</f>
        <v>0</v>
      </c>
      <c r="CK143" s="149">
        <f>IF(CK142&lt;&gt;0,IF(OR(CK4="TM",CK4="AS",CK4="AR",CK4="TH",CK4="TF"),HLOOKUP(CK$4,Répartitions!$E$25:$J$29,3,FALSE),),)</f>
        <v>0</v>
      </c>
      <c r="CL143" s="149">
        <f>IF(CL142&lt;&gt;0,IF(OR(CL4="TM",CL4="AS",CL4="AR",CL4="TH",CL4="TF"),HLOOKUP(CL$4,Répartitions!$E$25:$J$29,3,FALSE),),)</f>
        <v>0</v>
      </c>
      <c r="CM143" s="149">
        <f>IF(CM142&lt;&gt;0,IF(OR(CM4="TM",CM4="AS",CM4="AR",CM4="TH",CM4="TF"),HLOOKUP(CM$4,Répartitions!$E$25:$J$29,3,FALSE),),)</f>
        <v>0</v>
      </c>
      <c r="CN143" s="149">
        <f>IF(CN142&lt;&gt;0,IF(OR(CN4="TM",CN4="AS",CN4="AR",CN4="TH",CN4="TF"),HLOOKUP(CN$4,Répartitions!$E$25:$J$29,3,FALSE),),)</f>
        <v>0</v>
      </c>
      <c r="CO143" s="149">
        <f>IF(CO142&lt;&gt;0,IF(OR(CO4="TM",CO4="AS",CO4="AR",CO4="TH",CO4="TF"),HLOOKUP(CO$4,Répartitions!$E$25:$J$29,3,FALSE),),)</f>
        <v>0</v>
      </c>
      <c r="CP143" s="149">
        <f>IF(CP142&lt;&gt;0,IF(OR(CP4="TM",CP4="AS",CP4="AR",CP4="TH",CP4="TF"),HLOOKUP(CP$4,Répartitions!$E$25:$J$29,3,FALSE),),)</f>
        <v>0</v>
      </c>
      <c r="CQ143" s="149">
        <f>IF(CQ142&lt;&gt;0,IF(OR(CQ4="TM",CQ4="AS",CQ4="AR",CQ4="TH",CQ4="TF"),HLOOKUP(CQ$4,Répartitions!$E$25:$J$29,3,FALSE),),)</f>
        <v>0</v>
      </c>
      <c r="CR143" s="149">
        <f>IF(CR142&lt;&gt;0,IF(OR(CR4="TM",CR4="AS",CR4="AR",CR4="TH",CR4="TF"),HLOOKUP(CR$4,Répartitions!$E$25:$J$29,3,FALSE),),)</f>
        <v>0</v>
      </c>
      <c r="CS143" s="149">
        <f>IF(CS142&lt;&gt;0,IF(OR(CS4="TM",CS4="AS",CS4="AR",CS4="TH",CS4="TF"),HLOOKUP(CS$4,Répartitions!$E$25:$J$29,3,FALSE),),)</f>
        <v>0</v>
      </c>
      <c r="CT143" s="149">
        <f>IF(CT142&lt;&gt;0,IF(OR(CT4="TM",CT4="AS",CT4="AR",CT4="TH",CT4="TF"),HLOOKUP(CT$4,Répartitions!$E$25:$J$29,3,FALSE),),)</f>
        <v>0</v>
      </c>
      <c r="CU143" s="149">
        <f>IF(CU142&lt;&gt;0,IF(OR(CU4="TM",CU4="AS",CU4="AR",CU4="TH",CU4="TF"),HLOOKUP(CU$4,Répartitions!$E$25:$J$29,3,FALSE),),)</f>
        <v>0</v>
      </c>
      <c r="CV143" s="149">
        <f>IF(CV142&lt;&gt;0,IF(OR(CV4="TM",CV4="AS",CV4="AR",CV4="TH",CV4="TF"),HLOOKUP(CV$4,Répartitions!$E$25:$J$29,3,FALSE),),)</f>
        <v>0</v>
      </c>
      <c r="CW143" s="149">
        <f>IF(CW142&lt;&gt;0,IF(OR(CW4="TM",CW4="AS",CW4="AR",CW4="TH",CW4="TF"),HLOOKUP(CW$4,Répartitions!$E$25:$J$29,3,FALSE),),)</f>
        <v>0</v>
      </c>
      <c r="CX143" s="149">
        <f>IF(CX142&lt;&gt;0,IF(OR(CX4="TM",CX4="AS",CX4="AR",CX4="TH",CX4="TF"),HLOOKUP(CX$4,Répartitions!$E$25:$J$29,3,FALSE),),)</f>
        <v>0</v>
      </c>
      <c r="CY143" s="149">
        <f>IF(CY142&lt;&gt;0,IF(OR(CY4="TM",CY4="AS",CY4="AR",CY4="TH",CY4="TF"),HLOOKUP(CY$4,Répartitions!$E$25:$J$29,3,FALSE),),)</f>
        <v>0</v>
      </c>
      <c r="CZ143" s="149">
        <f>IF(CZ142&lt;&gt;0,IF(OR(CZ4="TM",CZ4="AS",CZ4="AR",CZ4="TH",CZ4="TF"),HLOOKUP(CZ$4,Répartitions!$E$25:$J$29,3,FALSE),),)</f>
        <v>0</v>
      </c>
      <c r="DA143" s="149">
        <f>IF(DA142&lt;&gt;0,IF(OR(DA4="TM",DA4="AS",DA4="AR",DA4="TH",DA4="TF"),HLOOKUP(DA$4,Répartitions!$E$25:$J$29,3,FALSE),),)</f>
        <v>0</v>
      </c>
      <c r="DB143" s="149">
        <f>IF(DB142&lt;&gt;0,IF(OR(DB4="TM",DB4="AS",DB4="AR",DB4="TH",DB4="TF"),HLOOKUP(DB$4,Répartitions!$E$25:$J$29,3,FALSE),),)</f>
        <v>0</v>
      </c>
      <c r="DC143" s="149">
        <f>IF(DC142&lt;&gt;0,IF(OR(DC4="TM",DC4="AS",DC4="AR",DC4="TH",DC4="TF"),HLOOKUP(DC$4,Répartitions!$E$25:$J$29,3,FALSE),),)</f>
        <v>0</v>
      </c>
      <c r="DD143" s="149">
        <f>IF(DD142&lt;&gt;0,IF(OR(DD4="TM",DD4="AS",DD4="AR",DD4="TH",DD4="TF"),HLOOKUP(DD$4,Répartitions!$E$25:$J$29,3,FALSE),),)</f>
        <v>0</v>
      </c>
      <c r="DE143" s="149">
        <f>IF(DE142&lt;&gt;0,IF(OR(DE4="TM",DE4="AS",DE4="AR",DE4="TH",DE4="TF"),HLOOKUP(DE$4,Répartitions!$E$25:$J$29,3,FALSE),),)</f>
        <v>0</v>
      </c>
      <c r="DF143" s="149">
        <f>IF(DF142&lt;&gt;0,IF(OR(DF4="TM",DF4="AS",DF4="AR",DF4="TH",DF4="TF"),HLOOKUP(DF$4,Répartitions!$E$25:$J$29,3,FALSE),),)</f>
        <v>0</v>
      </c>
      <c r="DG143" s="149">
        <f>IF(DG142&lt;&gt;0,IF(OR(DG4="TM",DG4="AS",DG4="AR",DG4="TH",DG4="TF"),HLOOKUP(DG$4,Répartitions!$E$25:$J$29,3,FALSE),),)</f>
        <v>0</v>
      </c>
      <c r="DH143" s="149">
        <f>IF(DH142&lt;&gt;0,IF(OR(DH4="TM",DH4="AS",DH4="AR",DH4="TH",DH4="TF"),HLOOKUP(DH$4,Répartitions!$E$25:$J$29,3,FALSE),),)</f>
        <v>0</v>
      </c>
      <c r="DI143" s="149">
        <f>IF(DI142&lt;&gt;0,IF(OR(DI4="TM",DI4="AS",DI4="AR",DI4="TH",DI4="TF"),HLOOKUP(DI$4,Répartitions!$E$25:$J$29,3,FALSE),),)</f>
        <v>0</v>
      </c>
      <c r="DJ143" s="149">
        <f>IF(DJ142&lt;&gt;0,IF(OR(DJ4="TM",DJ4="AS",DJ4="AR",DJ4="TH",DJ4="TF"),HLOOKUP(DJ$4,Répartitions!$E$25:$J$29,3,FALSE),),)</f>
        <v>0</v>
      </c>
      <c r="DK143" s="149">
        <f>IF(DK142&lt;&gt;0,IF(OR(DK4="TM",DK4="AS",DK4="AR",DK4="TH",DK4="TF"),HLOOKUP(DK$4,Répartitions!$E$25:$J$29,3,FALSE),),)</f>
        <v>0</v>
      </c>
      <c r="DL143" s="149">
        <f>IF(DL142&lt;&gt;0,IF(OR(DL4="TM",DL4="AS",DL4="AR",DL4="TH",DL4="TF"),HLOOKUP(DL$4,Répartitions!$E$25:$J$29,3,FALSE),),)</f>
        <v>0</v>
      </c>
      <c r="DM143" s="149">
        <f>IF(DM142&lt;&gt;0,IF(OR(DM4="TM",DM4="AS",DM4="AR",DM4="TH",DM4="TF"),HLOOKUP(DM$4,Répartitions!$E$25:$J$29,3,FALSE),),)</f>
        <v>0</v>
      </c>
      <c r="DN143" s="149">
        <f>IF(DN142&lt;&gt;0,IF(OR(DN4="TM",DN4="AS",DN4="AR",DN4="TH",DN4="TF"),HLOOKUP(DN$4,Répartitions!$E$25:$J$29,3,FALSE),),)</f>
        <v>0</v>
      </c>
      <c r="DO143" s="149">
        <f>IF(DO142&lt;&gt;0,IF(OR(DO4="TM",DO4="AS",DO4="AR",DO4="TH",DO4="TF"),HLOOKUP(DO$4,Répartitions!$E$25:$J$29,3,FALSE),),)</f>
        <v>0</v>
      </c>
      <c r="DP143" s="149">
        <f>IF(DP142&lt;&gt;0,IF(OR(DP4="TM",DP4="AS",DP4="AR",DP4="TH",DP4="TF"),HLOOKUP(DP$4,Répartitions!$E$25:$J$29,3,FALSE),),)</f>
        <v>0</v>
      </c>
      <c r="DQ143" s="149">
        <f>IF(DQ142&lt;&gt;0,IF(OR(DQ4="TM",DQ4="AS",DQ4="AR",DQ4="TH",DQ4="TF"),HLOOKUP(DQ$4,Répartitions!$E$25:$J$29,3,FALSE),),)</f>
        <v>0</v>
      </c>
      <c r="DR143" s="149">
        <f>IF(DR142&lt;&gt;0,IF(OR(DR4="TM",DR4="AS",DR4="AR",DR4="TH",DR4="TF"),HLOOKUP(DR$4,Répartitions!$E$25:$J$29,3,FALSE),),)</f>
        <v>0</v>
      </c>
      <c r="DS143" s="149">
        <f>IF(DS142&lt;&gt;0,IF(OR(DS4="TM",DS4="AS",DS4="AR",DS4="TH",DS4="TF"),HLOOKUP(DS$4,Répartitions!$E$25:$J$29,3,FALSE),),)</f>
        <v>0</v>
      </c>
      <c r="DT143" s="149">
        <f>IF(DT142&lt;&gt;0,IF(OR(DT4="TM",DT4="AS",DT4="AR",DT4="TH",DT4="TF"),HLOOKUP(DT$4,Répartitions!$E$25:$J$29,3,FALSE),),)</f>
        <v>0</v>
      </c>
      <c r="DU143" s="149">
        <f>IF(DU142&lt;&gt;0,IF(OR(DU4="TM",DU4="AS",DU4="AR",DU4="TH",DU4="TF"),HLOOKUP(DU$4,Répartitions!$E$25:$J$29,3,FALSE),),)</f>
        <v>0</v>
      </c>
      <c r="DV143" s="149">
        <f>IF(DV142&lt;&gt;0,IF(OR(DV4="TM",DV4="AS",DV4="AR",DV4="TH",DV4="TF"),HLOOKUP(DV$4,Répartitions!$E$25:$J$29,3,FALSE),),)</f>
        <v>0</v>
      </c>
      <c r="DX143" s="430"/>
      <c r="DY143" s="103"/>
      <c r="DZ143" s="103"/>
      <c r="EA143" s="103"/>
      <c r="EB143" s="103"/>
    </row>
    <row r="144" spans="1:134" s="18" customFormat="1" ht="14.4" customHeight="1">
      <c r="B144" s="129"/>
      <c r="C144" s="236"/>
      <c r="D144" s="236" t="s">
        <v>150</v>
      </c>
      <c r="E144" s="253"/>
      <c r="F144" s="253"/>
      <c r="G144" s="258"/>
      <c r="H144" s="256"/>
      <c r="I144" s="256"/>
      <c r="J144" s="256"/>
      <c r="K144" s="236" t="s">
        <v>150</v>
      </c>
      <c r="L144" s="103"/>
      <c r="M144" s="103"/>
      <c r="O144" s="144"/>
      <c r="P144" s="150">
        <f t="shared" ref="P144:AU144" si="164">IF(P143&lt;&gt;0,P142/P143,)</f>
        <v>0.79411764705882348</v>
      </c>
      <c r="Q144" s="150">
        <f t="shared" si="164"/>
        <v>0.73529411764705888</v>
      </c>
      <c r="R144" s="150">
        <f t="shared" si="164"/>
        <v>0.6</v>
      </c>
      <c r="S144" s="150">
        <f t="shared" si="164"/>
        <v>0.875</v>
      </c>
      <c r="T144" s="150">
        <f t="shared" si="164"/>
        <v>1</v>
      </c>
      <c r="U144" s="150">
        <f t="shared" si="164"/>
        <v>0.875</v>
      </c>
      <c r="V144" s="150">
        <f t="shared" si="164"/>
        <v>0.73529411764705888</v>
      </c>
      <c r="W144" s="150">
        <f t="shared" si="164"/>
        <v>0.8529411764705882</v>
      </c>
      <c r="X144" s="150">
        <f t="shared" si="164"/>
        <v>0.82352941176470584</v>
      </c>
      <c r="Y144" s="150">
        <f t="shared" si="164"/>
        <v>1</v>
      </c>
      <c r="Z144" s="150">
        <f t="shared" si="164"/>
        <v>0.91666666666666663</v>
      </c>
      <c r="AA144" s="150">
        <f t="shared" si="164"/>
        <v>1</v>
      </c>
      <c r="AB144" s="150">
        <f t="shared" si="164"/>
        <v>0.83333333333333337</v>
      </c>
      <c r="AC144" s="150">
        <f t="shared" si="164"/>
        <v>0.9</v>
      </c>
      <c r="AD144" s="150">
        <f t="shared" si="164"/>
        <v>0.83333333333333337</v>
      </c>
      <c r="AE144" s="150">
        <f t="shared" si="164"/>
        <v>0</v>
      </c>
      <c r="AF144" s="150">
        <f t="shared" si="164"/>
        <v>0.82352941176470584</v>
      </c>
      <c r="AG144" s="150">
        <f t="shared" si="164"/>
        <v>0.79411764705882348</v>
      </c>
      <c r="AH144" s="150">
        <f t="shared" si="164"/>
        <v>0</v>
      </c>
      <c r="AI144" s="150">
        <f t="shared" si="164"/>
        <v>0.9</v>
      </c>
      <c r="AJ144" s="150">
        <f t="shared" si="164"/>
        <v>0.91666666666666663</v>
      </c>
      <c r="AK144" s="150">
        <f t="shared" si="164"/>
        <v>0</v>
      </c>
      <c r="AL144" s="150">
        <f t="shared" si="164"/>
        <v>0.91176470588235292</v>
      </c>
      <c r="AM144" s="150">
        <f t="shared" si="164"/>
        <v>0.8529411764705882</v>
      </c>
      <c r="AN144" s="150">
        <f t="shared" si="164"/>
        <v>0.88235294117647056</v>
      </c>
      <c r="AO144" s="150">
        <f t="shared" si="164"/>
        <v>0.9</v>
      </c>
      <c r="AP144" s="150">
        <f t="shared" si="164"/>
        <v>0.79166666666666663</v>
      </c>
      <c r="AQ144" s="150">
        <f t="shared" si="164"/>
        <v>0.67647058823529416</v>
      </c>
      <c r="AR144" s="150">
        <f t="shared" si="164"/>
        <v>0.79411764705882348</v>
      </c>
      <c r="AS144" s="150">
        <f t="shared" si="164"/>
        <v>0.91176470588235292</v>
      </c>
      <c r="AT144" s="150">
        <f t="shared" si="164"/>
        <v>0.88235294117647056</v>
      </c>
      <c r="AU144" s="150">
        <f t="shared" si="164"/>
        <v>0.9</v>
      </c>
      <c r="AV144" s="150">
        <f t="shared" ref="AV144:CB144" si="165">IF(AV143&lt;&gt;0,AV142/AV143,)</f>
        <v>0.66666666666666663</v>
      </c>
      <c r="AW144" s="150">
        <f t="shared" ref="AW144" si="166">IF(AW143&lt;&gt;0,AW142/AW143,)</f>
        <v>0</v>
      </c>
      <c r="AX144" s="150">
        <f t="shared" si="165"/>
        <v>0.76470588235294112</v>
      </c>
      <c r="AY144" s="150">
        <f t="shared" si="165"/>
        <v>0</v>
      </c>
      <c r="AZ144" s="150">
        <f t="shared" si="165"/>
        <v>0.76470588235294112</v>
      </c>
      <c r="BA144" s="150">
        <f t="shared" si="165"/>
        <v>0</v>
      </c>
      <c r="BB144" s="150">
        <f t="shared" si="165"/>
        <v>0.8</v>
      </c>
      <c r="BC144" s="150">
        <f t="shared" si="165"/>
        <v>0.66666666666666663</v>
      </c>
      <c r="BD144" s="150">
        <f t="shared" si="165"/>
        <v>0.9</v>
      </c>
      <c r="BE144" s="150">
        <f t="shared" si="165"/>
        <v>0.75</v>
      </c>
      <c r="BF144" s="150">
        <f t="shared" si="165"/>
        <v>0.82352941176470584</v>
      </c>
      <c r="BG144" s="150">
        <f t="shared" si="165"/>
        <v>0.82352941176470584</v>
      </c>
      <c r="BH144" s="150">
        <f t="shared" si="165"/>
        <v>0.91176470588235292</v>
      </c>
      <c r="BI144" s="150">
        <f t="shared" si="165"/>
        <v>0.82352941176470584</v>
      </c>
      <c r="BJ144" s="150">
        <f t="shared" ref="BJ144" si="167">IF(BJ143&lt;&gt;0,BJ142/BJ143,)</f>
        <v>0</v>
      </c>
      <c r="BK144" s="150">
        <f t="shared" si="165"/>
        <v>0.8</v>
      </c>
      <c r="BL144" s="150">
        <f t="shared" si="165"/>
        <v>0.75</v>
      </c>
      <c r="BM144" s="150">
        <f t="shared" si="165"/>
        <v>0.8529411764705882</v>
      </c>
      <c r="BN144" s="150">
        <f t="shared" si="165"/>
        <v>0.9</v>
      </c>
      <c r="BO144" s="150">
        <f t="shared" si="165"/>
        <v>0.79166666666666663</v>
      </c>
      <c r="BP144" s="150">
        <f t="shared" si="165"/>
        <v>0</v>
      </c>
      <c r="BQ144" s="150">
        <f t="shared" si="165"/>
        <v>0</v>
      </c>
      <c r="BR144" s="150">
        <f t="shared" si="165"/>
        <v>0.94117647058823528</v>
      </c>
      <c r="BS144" s="150">
        <f t="shared" si="165"/>
        <v>0.97058823529411764</v>
      </c>
      <c r="BT144" s="150">
        <f t="shared" ref="BT144" si="168">IF(BT143&lt;&gt;0,BT142/BT143,)</f>
        <v>0.91176470588235292</v>
      </c>
      <c r="BU144" s="150">
        <f t="shared" si="165"/>
        <v>0.9</v>
      </c>
      <c r="BV144" s="150">
        <f t="shared" si="165"/>
        <v>0.83333333333333337</v>
      </c>
      <c r="BW144" s="150">
        <f t="shared" si="165"/>
        <v>0</v>
      </c>
      <c r="BX144" s="150">
        <f t="shared" si="165"/>
        <v>0</v>
      </c>
      <c r="BY144" s="150">
        <f t="shared" si="165"/>
        <v>0.91176470588235292</v>
      </c>
      <c r="BZ144" s="150">
        <f t="shared" ref="BZ144" si="169">IF(BZ143&lt;&gt;0,BZ142/BZ143,)</f>
        <v>0.94117647058823528</v>
      </c>
      <c r="CA144" s="150">
        <f t="shared" si="165"/>
        <v>0.94117647058823528</v>
      </c>
      <c r="CB144" s="150">
        <f t="shared" si="165"/>
        <v>0.8</v>
      </c>
      <c r="CC144" s="150">
        <f>IF(CC143&lt;&gt;0,CC142/CC143,)</f>
        <v>0.58333333333333337</v>
      </c>
      <c r="CD144" s="150">
        <f>IF(CD143&lt;&gt;0,CD142/CD143,)</f>
        <v>0.76470588235294112</v>
      </c>
      <c r="CE144" s="150">
        <f t="shared" ref="CE144:DV144" si="170">IF(CE143&lt;&gt;0,CE142/CE143,)</f>
        <v>0</v>
      </c>
      <c r="CF144" s="150">
        <f t="shared" si="170"/>
        <v>0</v>
      </c>
      <c r="CG144" s="150">
        <f t="shared" si="170"/>
        <v>0</v>
      </c>
      <c r="CH144" s="150">
        <f t="shared" si="170"/>
        <v>0</v>
      </c>
      <c r="CI144" s="150">
        <f t="shared" si="170"/>
        <v>0</v>
      </c>
      <c r="CJ144" s="150">
        <f t="shared" si="170"/>
        <v>0</v>
      </c>
      <c r="CK144" s="150">
        <f t="shared" si="170"/>
        <v>0</v>
      </c>
      <c r="CL144" s="150">
        <f t="shared" si="170"/>
        <v>0</v>
      </c>
      <c r="CM144" s="150">
        <f t="shared" si="170"/>
        <v>0</v>
      </c>
      <c r="CN144" s="150">
        <f t="shared" si="170"/>
        <v>0</v>
      </c>
      <c r="CO144" s="150">
        <f t="shared" si="170"/>
        <v>0</v>
      </c>
      <c r="CP144" s="150">
        <f t="shared" si="170"/>
        <v>0</v>
      </c>
      <c r="CQ144" s="150">
        <f t="shared" si="170"/>
        <v>0</v>
      </c>
      <c r="CR144" s="150">
        <f t="shared" si="170"/>
        <v>0</v>
      </c>
      <c r="CS144" s="150">
        <f t="shared" si="170"/>
        <v>0</v>
      </c>
      <c r="CT144" s="150">
        <f t="shared" si="170"/>
        <v>0</v>
      </c>
      <c r="CU144" s="150">
        <f t="shared" si="170"/>
        <v>0</v>
      </c>
      <c r="CV144" s="150">
        <f t="shared" si="170"/>
        <v>0</v>
      </c>
      <c r="CW144" s="150">
        <f t="shared" si="170"/>
        <v>0</v>
      </c>
      <c r="CX144" s="150">
        <f t="shared" si="170"/>
        <v>0</v>
      </c>
      <c r="CY144" s="150">
        <f t="shared" si="170"/>
        <v>0</v>
      </c>
      <c r="CZ144" s="150">
        <f t="shared" si="170"/>
        <v>0</v>
      </c>
      <c r="DA144" s="150">
        <f t="shared" si="170"/>
        <v>0</v>
      </c>
      <c r="DB144" s="150">
        <f t="shared" si="170"/>
        <v>0</v>
      </c>
      <c r="DC144" s="150">
        <f t="shared" si="170"/>
        <v>0</v>
      </c>
      <c r="DD144" s="150">
        <f t="shared" si="170"/>
        <v>0</v>
      </c>
      <c r="DE144" s="150">
        <f t="shared" si="170"/>
        <v>0</v>
      </c>
      <c r="DF144" s="150">
        <f t="shared" si="170"/>
        <v>0</v>
      </c>
      <c r="DG144" s="150">
        <f t="shared" si="170"/>
        <v>0</v>
      </c>
      <c r="DH144" s="150">
        <f t="shared" si="170"/>
        <v>0</v>
      </c>
      <c r="DI144" s="150">
        <f t="shared" si="170"/>
        <v>0</v>
      </c>
      <c r="DJ144" s="150">
        <f t="shared" si="170"/>
        <v>0</v>
      </c>
      <c r="DK144" s="150">
        <f t="shared" si="170"/>
        <v>0</v>
      </c>
      <c r="DL144" s="150">
        <f t="shared" si="170"/>
        <v>0</v>
      </c>
      <c r="DM144" s="150">
        <f t="shared" si="170"/>
        <v>0</v>
      </c>
      <c r="DN144" s="150">
        <f t="shared" si="170"/>
        <v>0</v>
      </c>
      <c r="DO144" s="150">
        <f t="shared" si="170"/>
        <v>0</v>
      </c>
      <c r="DP144" s="150">
        <f t="shared" si="170"/>
        <v>0</v>
      </c>
      <c r="DQ144" s="150">
        <f t="shared" si="170"/>
        <v>0</v>
      </c>
      <c r="DR144" s="150">
        <f t="shared" si="170"/>
        <v>0</v>
      </c>
      <c r="DS144" s="150">
        <f t="shared" si="170"/>
        <v>0</v>
      </c>
      <c r="DT144" s="150">
        <f t="shared" si="170"/>
        <v>0</v>
      </c>
      <c r="DU144" s="150">
        <f t="shared" si="170"/>
        <v>0</v>
      </c>
      <c r="DV144" s="150">
        <f t="shared" si="170"/>
        <v>0</v>
      </c>
      <c r="DX144" s="430"/>
      <c r="DY144" s="103"/>
      <c r="DZ144" s="103"/>
      <c r="EA144" s="103"/>
      <c r="EB144" s="103"/>
    </row>
    <row r="145" spans="2:132" s="18" customFormat="1" ht="5.4" customHeight="1">
      <c r="B145" s="257"/>
      <c r="C145" s="93"/>
      <c r="D145" s="93"/>
      <c r="E145" s="253"/>
      <c r="F145" s="253"/>
      <c r="G145" s="258"/>
      <c r="H145" s="93"/>
      <c r="I145" s="93"/>
      <c r="J145" s="93"/>
      <c r="K145" s="93"/>
      <c r="L145" s="93"/>
      <c r="M145" s="93"/>
      <c r="O145" s="144"/>
      <c r="P145" s="259"/>
      <c r="Q145" s="259"/>
      <c r="R145" s="259"/>
      <c r="S145" s="259"/>
      <c r="T145" s="259"/>
      <c r="U145" s="259"/>
      <c r="V145" s="259"/>
      <c r="W145" s="259"/>
      <c r="X145" s="259"/>
      <c r="Y145" s="259"/>
      <c r="Z145" s="259"/>
      <c r="AA145" s="259"/>
      <c r="AB145" s="259"/>
      <c r="AC145" s="259"/>
      <c r="AD145" s="259"/>
      <c r="AE145" s="259"/>
      <c r="AF145" s="259"/>
      <c r="AG145" s="259"/>
      <c r="AH145" s="259"/>
      <c r="AI145" s="259"/>
      <c r="AJ145" s="259"/>
      <c r="AK145" s="259"/>
      <c r="AL145" s="259"/>
      <c r="AM145" s="259"/>
      <c r="AN145" s="259"/>
      <c r="AO145" s="259"/>
      <c r="AP145" s="259"/>
      <c r="AQ145" s="259"/>
      <c r="AR145" s="259"/>
      <c r="AS145" s="259"/>
      <c r="AT145" s="259"/>
      <c r="AU145" s="259"/>
      <c r="AV145" s="259"/>
      <c r="AW145" s="259"/>
      <c r="AX145" s="259"/>
      <c r="AY145" s="259"/>
      <c r="AZ145" s="259"/>
      <c r="BA145" s="259"/>
      <c r="BB145" s="259"/>
      <c r="BC145" s="259"/>
      <c r="BD145" s="259"/>
      <c r="BE145" s="259"/>
      <c r="BF145" s="259"/>
      <c r="BG145" s="259"/>
      <c r="BH145" s="259"/>
      <c r="BI145" s="259"/>
      <c r="BJ145" s="259"/>
      <c r="BK145" s="259"/>
      <c r="BL145" s="259"/>
      <c r="BM145" s="259"/>
      <c r="BN145" s="259"/>
      <c r="BO145" s="259"/>
      <c r="BP145" s="259"/>
      <c r="BQ145" s="259"/>
      <c r="BR145" s="259"/>
      <c r="BS145" s="259"/>
      <c r="BT145" s="259"/>
      <c r="BU145" s="259"/>
      <c r="BV145" s="259"/>
      <c r="BW145" s="260"/>
      <c r="BX145" s="259"/>
      <c r="BY145" s="259"/>
      <c r="BZ145" s="259"/>
      <c r="CA145" s="259"/>
      <c r="CB145" s="259"/>
      <c r="CC145" s="259"/>
      <c r="CD145" s="259"/>
      <c r="CE145" s="259"/>
      <c r="CF145" s="259"/>
      <c r="CG145" s="259"/>
      <c r="CH145" s="259"/>
      <c r="CI145" s="259"/>
      <c r="CJ145" s="259"/>
      <c r="CK145" s="259"/>
      <c r="CL145" s="259"/>
      <c r="CM145" s="259"/>
      <c r="CN145" s="260"/>
      <c r="CO145" s="259"/>
      <c r="CP145" s="259"/>
      <c r="CQ145" s="259"/>
      <c r="CR145" s="259"/>
      <c r="CS145" s="259"/>
      <c r="CT145" s="259"/>
      <c r="CU145" s="259"/>
      <c r="CV145" s="259"/>
      <c r="CW145" s="259"/>
      <c r="CX145" s="259"/>
      <c r="CY145" s="259"/>
      <c r="CZ145" s="259"/>
      <c r="DA145" s="259"/>
      <c r="DB145" s="259"/>
      <c r="DC145" s="259"/>
      <c r="DD145" s="259"/>
      <c r="DE145" s="259"/>
      <c r="DF145" s="259"/>
      <c r="DG145" s="259"/>
      <c r="DH145" s="259"/>
      <c r="DI145" s="259"/>
      <c r="DJ145" s="259"/>
      <c r="DK145" s="259"/>
      <c r="DL145" s="259"/>
      <c r="DM145" s="259"/>
      <c r="DN145" s="259"/>
      <c r="DO145" s="259"/>
      <c r="DP145" s="259"/>
      <c r="DQ145" s="259"/>
      <c r="DR145" s="259"/>
      <c r="DS145" s="259"/>
      <c r="DT145" s="259"/>
      <c r="DU145" s="259"/>
      <c r="DV145" s="259"/>
      <c r="DX145" s="431"/>
      <c r="DY145" s="103"/>
      <c r="DZ145" s="103"/>
      <c r="EA145" s="103"/>
      <c r="EB145" s="103"/>
    </row>
    <row r="146" spans="2:132" s="18" customFormat="1" ht="14.4" customHeight="1">
      <c r="B146" s="129"/>
      <c r="C146" s="234" t="s">
        <v>16</v>
      </c>
      <c r="D146" s="250" t="s">
        <v>148</v>
      </c>
      <c r="E146" s="253"/>
      <c r="F146" s="253"/>
      <c r="G146" s="258"/>
      <c r="H146" s="261"/>
      <c r="I146" s="261"/>
      <c r="J146" s="261"/>
      <c r="K146" s="250" t="s">
        <v>148</v>
      </c>
      <c r="L146" s="253"/>
      <c r="M146" s="253"/>
      <c r="O146" s="144"/>
      <c r="P146" s="149">
        <f t="shared" ref="P146:AU146" si="171">COUNTIF(P$17:P$136,"T")</f>
        <v>6</v>
      </c>
      <c r="Q146" s="149">
        <f t="shared" si="171"/>
        <v>7</v>
      </c>
      <c r="R146" s="149">
        <f t="shared" si="171"/>
        <v>2</v>
      </c>
      <c r="S146" s="149">
        <f t="shared" si="171"/>
        <v>4</v>
      </c>
      <c r="T146" s="149">
        <f t="shared" si="171"/>
        <v>2</v>
      </c>
      <c r="U146" s="149">
        <f t="shared" si="171"/>
        <v>5</v>
      </c>
      <c r="V146" s="149">
        <f t="shared" si="171"/>
        <v>5</v>
      </c>
      <c r="W146" s="149">
        <f t="shared" si="171"/>
        <v>5</v>
      </c>
      <c r="X146" s="149">
        <f t="shared" si="171"/>
        <v>5</v>
      </c>
      <c r="Y146" s="149">
        <f t="shared" si="171"/>
        <v>2</v>
      </c>
      <c r="Z146" s="149">
        <f t="shared" si="171"/>
        <v>4</v>
      </c>
      <c r="AA146" s="149">
        <f t="shared" si="171"/>
        <v>2</v>
      </c>
      <c r="AB146" s="149">
        <f t="shared" si="171"/>
        <v>5</v>
      </c>
      <c r="AC146" s="149">
        <f t="shared" si="171"/>
        <v>2</v>
      </c>
      <c r="AD146" s="149">
        <f t="shared" si="171"/>
        <v>5</v>
      </c>
      <c r="AE146" s="149">
        <f t="shared" si="171"/>
        <v>0</v>
      </c>
      <c r="AF146" s="149">
        <f t="shared" si="171"/>
        <v>7</v>
      </c>
      <c r="AG146" s="149">
        <f t="shared" si="171"/>
        <v>6</v>
      </c>
      <c r="AH146" s="149">
        <f t="shared" si="171"/>
        <v>7</v>
      </c>
      <c r="AI146" s="149">
        <f t="shared" si="171"/>
        <v>1</v>
      </c>
      <c r="AJ146" s="149">
        <f t="shared" si="171"/>
        <v>5</v>
      </c>
      <c r="AK146" s="149">
        <f t="shared" si="171"/>
        <v>7</v>
      </c>
      <c r="AL146" s="149">
        <f t="shared" si="171"/>
        <v>8</v>
      </c>
      <c r="AM146" s="149">
        <f t="shared" si="171"/>
        <v>6</v>
      </c>
      <c r="AN146" s="149">
        <f t="shared" si="171"/>
        <v>6</v>
      </c>
      <c r="AO146" s="149">
        <f t="shared" si="171"/>
        <v>1</v>
      </c>
      <c r="AP146" s="149">
        <f t="shared" si="171"/>
        <v>4</v>
      </c>
      <c r="AQ146" s="149">
        <f t="shared" si="171"/>
        <v>4</v>
      </c>
      <c r="AR146" s="149">
        <f t="shared" si="171"/>
        <v>6</v>
      </c>
      <c r="AS146" s="149">
        <f t="shared" si="171"/>
        <v>6</v>
      </c>
      <c r="AT146" s="149">
        <f t="shared" si="171"/>
        <v>6</v>
      </c>
      <c r="AU146" s="149">
        <f t="shared" si="171"/>
        <v>3</v>
      </c>
      <c r="AV146" s="149">
        <f t="shared" ref="AV146:CB146" si="172">COUNTIF(AV$17:AV$136,"T")</f>
        <v>4</v>
      </c>
      <c r="AW146" s="149">
        <f t="shared" si="172"/>
        <v>0</v>
      </c>
      <c r="AX146" s="149">
        <f t="shared" si="172"/>
        <v>8</v>
      </c>
      <c r="AY146" s="149">
        <f t="shared" si="172"/>
        <v>0</v>
      </c>
      <c r="AZ146" s="149">
        <f t="shared" si="172"/>
        <v>10</v>
      </c>
      <c r="BA146" s="149">
        <f t="shared" si="172"/>
        <v>0</v>
      </c>
      <c r="BB146" s="149">
        <f t="shared" si="172"/>
        <v>3</v>
      </c>
      <c r="BC146" s="149">
        <f t="shared" si="172"/>
        <v>4</v>
      </c>
      <c r="BD146" s="149">
        <f t="shared" si="172"/>
        <v>3</v>
      </c>
      <c r="BE146" s="149">
        <f t="shared" si="172"/>
        <v>5</v>
      </c>
      <c r="BF146" s="149">
        <f t="shared" si="172"/>
        <v>7</v>
      </c>
      <c r="BG146" s="149">
        <f t="shared" si="172"/>
        <v>9</v>
      </c>
      <c r="BH146" s="149">
        <f t="shared" si="172"/>
        <v>9</v>
      </c>
      <c r="BI146" s="149">
        <f t="shared" si="172"/>
        <v>9</v>
      </c>
      <c r="BJ146" s="149">
        <f t="shared" si="172"/>
        <v>0</v>
      </c>
      <c r="BK146" s="149">
        <f t="shared" si="172"/>
        <v>3</v>
      </c>
      <c r="BL146" s="149">
        <f t="shared" si="172"/>
        <v>4</v>
      </c>
      <c r="BM146" s="149">
        <f t="shared" si="172"/>
        <v>9</v>
      </c>
      <c r="BN146" s="149">
        <f t="shared" si="172"/>
        <v>3</v>
      </c>
      <c r="BO146" s="149">
        <f t="shared" si="172"/>
        <v>5</v>
      </c>
      <c r="BP146" s="149">
        <f t="shared" si="172"/>
        <v>0</v>
      </c>
      <c r="BQ146" s="149">
        <f t="shared" si="172"/>
        <v>0</v>
      </c>
      <c r="BR146" s="149">
        <f t="shared" si="172"/>
        <v>8</v>
      </c>
      <c r="BS146" s="149">
        <f t="shared" si="172"/>
        <v>10</v>
      </c>
      <c r="BT146" s="149">
        <f t="shared" si="172"/>
        <v>10</v>
      </c>
      <c r="BU146" s="149">
        <f t="shared" si="172"/>
        <v>3</v>
      </c>
      <c r="BV146" s="149">
        <f t="shared" si="172"/>
        <v>4</v>
      </c>
      <c r="BW146" s="149">
        <f t="shared" si="172"/>
        <v>0</v>
      </c>
      <c r="BX146" s="149">
        <f t="shared" si="172"/>
        <v>0</v>
      </c>
      <c r="BY146" s="149">
        <f t="shared" si="172"/>
        <v>8</v>
      </c>
      <c r="BZ146" s="149">
        <f t="shared" si="172"/>
        <v>9</v>
      </c>
      <c r="CA146" s="149">
        <f t="shared" si="172"/>
        <v>9</v>
      </c>
      <c r="CB146" s="149">
        <f t="shared" si="172"/>
        <v>2</v>
      </c>
      <c r="CC146" s="149">
        <f>COUNTIF(CC$17:CC$136,"T")</f>
        <v>5</v>
      </c>
      <c r="CD146" s="149">
        <f>COUNTIF(CD$17:CD$136,"T")</f>
        <v>8</v>
      </c>
      <c r="CE146" s="149">
        <f t="shared" ref="CE146:DV146" si="173">COUNTIF(CE$17:CE$136,"T")</f>
        <v>0</v>
      </c>
      <c r="CF146" s="149">
        <f t="shared" si="173"/>
        <v>0</v>
      </c>
      <c r="CG146" s="149">
        <f t="shared" si="173"/>
        <v>0</v>
      </c>
      <c r="CH146" s="149">
        <f t="shared" si="173"/>
        <v>0</v>
      </c>
      <c r="CI146" s="149">
        <f t="shared" si="173"/>
        <v>0</v>
      </c>
      <c r="CJ146" s="149">
        <f t="shared" si="173"/>
        <v>0</v>
      </c>
      <c r="CK146" s="149">
        <f t="shared" si="173"/>
        <v>0</v>
      </c>
      <c r="CL146" s="149">
        <f t="shared" si="173"/>
        <v>0</v>
      </c>
      <c r="CM146" s="149">
        <f t="shared" si="173"/>
        <v>0</v>
      </c>
      <c r="CN146" s="149">
        <f t="shared" si="173"/>
        <v>0</v>
      </c>
      <c r="CO146" s="149">
        <f t="shared" si="173"/>
        <v>0</v>
      </c>
      <c r="CP146" s="149">
        <f t="shared" si="173"/>
        <v>0</v>
      </c>
      <c r="CQ146" s="149">
        <f t="shared" si="173"/>
        <v>0</v>
      </c>
      <c r="CR146" s="149">
        <f t="shared" si="173"/>
        <v>0</v>
      </c>
      <c r="CS146" s="149">
        <f t="shared" si="173"/>
        <v>0</v>
      </c>
      <c r="CT146" s="149">
        <f t="shared" si="173"/>
        <v>0</v>
      </c>
      <c r="CU146" s="149">
        <f t="shared" si="173"/>
        <v>0</v>
      </c>
      <c r="CV146" s="149">
        <f t="shared" si="173"/>
        <v>0</v>
      </c>
      <c r="CW146" s="149">
        <f t="shared" si="173"/>
        <v>0</v>
      </c>
      <c r="CX146" s="149">
        <f t="shared" si="173"/>
        <v>0</v>
      </c>
      <c r="CY146" s="149">
        <f t="shared" si="173"/>
        <v>0</v>
      </c>
      <c r="CZ146" s="149">
        <f t="shared" si="173"/>
        <v>0</v>
      </c>
      <c r="DA146" s="149">
        <f t="shared" si="173"/>
        <v>0</v>
      </c>
      <c r="DB146" s="149">
        <f t="shared" si="173"/>
        <v>0</v>
      </c>
      <c r="DC146" s="149">
        <f t="shared" si="173"/>
        <v>0</v>
      </c>
      <c r="DD146" s="149">
        <f t="shared" si="173"/>
        <v>0</v>
      </c>
      <c r="DE146" s="149">
        <f t="shared" si="173"/>
        <v>0</v>
      </c>
      <c r="DF146" s="149">
        <f t="shared" si="173"/>
        <v>0</v>
      </c>
      <c r="DG146" s="149">
        <f t="shared" si="173"/>
        <v>0</v>
      </c>
      <c r="DH146" s="149">
        <f t="shared" si="173"/>
        <v>0</v>
      </c>
      <c r="DI146" s="149">
        <f t="shared" si="173"/>
        <v>0</v>
      </c>
      <c r="DJ146" s="149">
        <f t="shared" si="173"/>
        <v>0</v>
      </c>
      <c r="DK146" s="149">
        <f t="shared" si="173"/>
        <v>0</v>
      </c>
      <c r="DL146" s="149">
        <f t="shared" si="173"/>
        <v>0</v>
      </c>
      <c r="DM146" s="149">
        <f t="shared" si="173"/>
        <v>0</v>
      </c>
      <c r="DN146" s="149">
        <f t="shared" si="173"/>
        <v>0</v>
      </c>
      <c r="DO146" s="149">
        <f t="shared" si="173"/>
        <v>0</v>
      </c>
      <c r="DP146" s="149">
        <f t="shared" si="173"/>
        <v>0</v>
      </c>
      <c r="DQ146" s="149">
        <f t="shared" si="173"/>
        <v>0</v>
      </c>
      <c r="DR146" s="149">
        <f t="shared" si="173"/>
        <v>0</v>
      </c>
      <c r="DS146" s="149">
        <f t="shared" si="173"/>
        <v>0</v>
      </c>
      <c r="DT146" s="149">
        <f t="shared" si="173"/>
        <v>0</v>
      </c>
      <c r="DU146" s="149">
        <f t="shared" si="173"/>
        <v>0</v>
      </c>
      <c r="DV146" s="149">
        <f t="shared" si="173"/>
        <v>0</v>
      </c>
      <c r="DX146" s="430"/>
      <c r="DY146" s="103"/>
      <c r="DZ146" s="253"/>
      <c r="EA146" s="253"/>
      <c r="EB146" s="253"/>
    </row>
    <row r="147" spans="2:132" s="18" customFormat="1" ht="14.4" customHeight="1">
      <c r="B147" s="129"/>
      <c r="C147" s="235"/>
      <c r="D147" s="235" t="s">
        <v>149</v>
      </c>
      <c r="E147" s="253"/>
      <c r="F147" s="253"/>
      <c r="G147" s="258"/>
      <c r="H147" s="255" t="s">
        <v>16</v>
      </c>
      <c r="I147" s="255"/>
      <c r="J147" s="255"/>
      <c r="K147" s="235" t="s">
        <v>149</v>
      </c>
      <c r="L147" s="103"/>
      <c r="M147" s="103"/>
      <c r="O147" s="144"/>
      <c r="P147" s="149">
        <f>IF(P146&lt;&gt;0,IF(OR(P4="TM",P4="AS",P4="AR",P4="TH",P4="TF"),HLOOKUP(P$4,Répartitions!$E$25:$J$29,4,FALSE),),)</f>
        <v>10</v>
      </c>
      <c r="Q147" s="149">
        <f>IF(Q146&lt;&gt;0,IF(OR(Q4="TM",Q4="AS",Q4="AR",Q4="TH",Q4="TF"),HLOOKUP(Q$4,Répartitions!$E$25:$J$29,4,FALSE),),)</f>
        <v>10</v>
      </c>
      <c r="R147" s="149">
        <f>IF(R146&lt;&gt;0,IF(OR(R4="TM",R4="AS",R4="AR",R4="TH",R4="TF"),HLOOKUP(R$4,Répartitions!$E$25:$J$29,4,FALSE),),)</f>
        <v>3</v>
      </c>
      <c r="S147" s="149">
        <f>IF(S146&lt;&gt;0,IF(OR(S4="TM",S4="AS",S4="AR",S4="TH",S4="TF"),HLOOKUP(S$4,Répartitions!$E$25:$J$29,4,FALSE),),)</f>
        <v>7</v>
      </c>
      <c r="T147" s="149">
        <f>IF(T146&lt;&gt;0,IF(OR(T4="TM",T4="AS",T4="AR",T4="TH",T4="TF"),HLOOKUP(T$4,Répartitions!$E$25:$J$29,4,FALSE),),)</f>
        <v>3</v>
      </c>
      <c r="U147" s="149">
        <f>IF(U146&lt;&gt;0,IF(OR(U4="TM",U4="AS",U4="AR",U4="TH",U4="TF"),HLOOKUP(U$4,Répartitions!$E$25:$J$29,4,FALSE),),)</f>
        <v>7</v>
      </c>
      <c r="V147" s="149">
        <f>IF(V146&lt;&gt;0,IF(OR(V4="TM",V4="AS",V4="AR",V4="TH",V4="TF"),HLOOKUP(V$4,Répartitions!$E$25:$J$29,4,FALSE),),)</f>
        <v>10</v>
      </c>
      <c r="W147" s="149">
        <f>IF(W146&lt;&gt;0,IF(OR(W4="TM",W4="AS",W4="AR",W4="TH",W4="TF"),HLOOKUP(W$4,Répartitions!$E$25:$J$29,4,FALSE),),)</f>
        <v>10</v>
      </c>
      <c r="X147" s="149">
        <f>IF(X146&lt;&gt;0,IF(OR(X4="TM",X4="AS",X4="AR",X4="TH",X4="TF"),HLOOKUP(X$4,Répartitions!$E$25:$J$29,4,FALSE),),)</f>
        <v>10</v>
      </c>
      <c r="Y147" s="149">
        <f>IF(Y146&lt;&gt;0,IF(OR(Y4="TM",Y4="AS",Y4="AR",Y4="TH",Y4="TF"),HLOOKUP(Y$4,Répartitions!$E$25:$J$29,4,FALSE),),)</f>
        <v>3</v>
      </c>
      <c r="Z147" s="149">
        <f>IF(Z146&lt;&gt;0,IF(OR(Z4="TM",Z4="AS",Z4="AR",Z4="TH",Z4="TF"),HLOOKUP(Z$4,Répartitions!$E$25:$J$29,4,FALSE),),)</f>
        <v>7</v>
      </c>
      <c r="AA147" s="149">
        <f>IF(AA146&lt;&gt;0,IF(OR(AA4="TM",AA4="AS",AA4="AR",AA4="TH",AA4="TF"),HLOOKUP(AA$4,Répartitions!$E$25:$J$29,4,FALSE),),)</f>
        <v>3</v>
      </c>
      <c r="AB147" s="149">
        <f>IF(AB146&lt;&gt;0,IF(OR(AB4="TM",AB4="AS",AB4="AR",AB4="TH",AB4="TF"),HLOOKUP(AB$4,Répartitions!$E$25:$J$29,4,FALSE),),)</f>
        <v>7</v>
      </c>
      <c r="AC147" s="149">
        <f>IF(AC146&lt;&gt;0,IF(OR(AC4="TM",AC4="AS",AC4="AR",AC4="TH",AC4="TF"),HLOOKUP(AC$4,Répartitions!$E$25:$J$29,4,FALSE),),)</f>
        <v>3</v>
      </c>
      <c r="AD147" s="149">
        <f>IF(AD146&lt;&gt;0,IF(OR(AD4="TM",AD4="AS",AD4="AR",AD4="TH",AD4="TF"),HLOOKUP(AD$4,Répartitions!$E$25:$J$29,4,FALSE),),)</f>
        <v>7</v>
      </c>
      <c r="AE147" s="149">
        <f>IF(AE146&lt;&gt;0,IF(OR(AE4="TM",AE4="AS",AE4="AR",AE4="TH",AE4="TF"),HLOOKUP(AE$4,Répartitions!$E$25:$J$29,4,FALSE),),)</f>
        <v>0</v>
      </c>
      <c r="AF147" s="149">
        <f>IF(AF146&lt;&gt;0,IF(OR(AF4="TM",AF4="AS",AF4="AR",AF4="TH",AF4="TF"),HLOOKUP(AF$4,Répartitions!$E$25:$J$29,4,FALSE),),)</f>
        <v>10</v>
      </c>
      <c r="AG147" s="149">
        <f>IF(AG146&lt;&gt;0,IF(OR(AG4="TM",AG4="AS",AG4="AR",AG4="TH",AG4="TF"),HLOOKUP(AG$4,Répartitions!$E$25:$J$29,4,FALSE),),)</f>
        <v>10</v>
      </c>
      <c r="AH147" s="149">
        <f>IF(AH146&lt;&gt;0,IF(OR(AH4="TM",AH4="AS",AH4="AR",AH4="TH",AH4="TF"),HLOOKUP(AH$4,Répartitions!$E$25:$J$29,4,FALSE),),)</f>
        <v>10</v>
      </c>
      <c r="AI147" s="149">
        <f>IF(AI146&lt;&gt;0,IF(OR(AI4="TM",AI4="AS",AI4="AR",AI4="TH",AI4="TF"),HLOOKUP(AI$4,Répartitions!$E$25:$J$29,4,FALSE),),)</f>
        <v>3</v>
      </c>
      <c r="AJ147" s="149">
        <f>IF(AJ146&lt;&gt;0,IF(OR(AJ4="TM",AJ4="AS",AJ4="AR",AJ4="TH",AJ4="TF"),HLOOKUP(AJ$4,Répartitions!$E$25:$J$29,4,FALSE),),)</f>
        <v>7</v>
      </c>
      <c r="AK147" s="149">
        <f>IF(AK146&lt;&gt;0,IF(OR(AK4="TM",AK4="AS",AK4="AR",AK4="TH",AK4="TF"),HLOOKUP(AK$4,Répartitions!$E$25:$J$29,4,FALSE),),)</f>
        <v>10</v>
      </c>
      <c r="AL147" s="149">
        <f>IF(AL146&lt;&gt;0,IF(OR(AL4="TM",AL4="AS",AL4="AR",AL4="TH",AL4="TF"),HLOOKUP(AL$4,Répartitions!$E$25:$J$29,4,FALSE),),)</f>
        <v>10</v>
      </c>
      <c r="AM147" s="149">
        <f>IF(AM146&lt;&gt;0,IF(OR(AM4="TM",AM4="AS",AM4="AR",AM4="TH",AM4="TF"),HLOOKUP(AM$4,Répartitions!$E$25:$J$29,4,FALSE),),)</f>
        <v>10</v>
      </c>
      <c r="AN147" s="149">
        <f>IF(AN146&lt;&gt;0,IF(OR(AN4="TM",AN4="AS",AN4="AR",AN4="TH",AN4="TF"),HLOOKUP(AN$4,Répartitions!$E$25:$J$29,4,FALSE),),)</f>
        <v>10</v>
      </c>
      <c r="AO147" s="149">
        <f>IF(AO146&lt;&gt;0,IF(OR(AO4="TM",AO4="AS",AO4="AR",AO4="TH",AO4="TF"),HLOOKUP(AO$4,Répartitions!$E$25:$J$29,4,FALSE),),)</f>
        <v>3</v>
      </c>
      <c r="AP147" s="149">
        <f>IF(AP146&lt;&gt;0,IF(OR(AP4="TM",AP4="AS",AP4="AR",AP4="TH",AP4="TF"),HLOOKUP(AP$4,Répartitions!$E$25:$J$29,4,FALSE),),)</f>
        <v>7</v>
      </c>
      <c r="AQ147" s="149">
        <f>IF(AQ146&lt;&gt;0,IF(OR(AQ4="TM",AQ4="AS",AQ4="AR",AQ4="TH",AQ4="TF"),HLOOKUP(AQ$4,Répartitions!$E$25:$J$29,4,FALSE),),)</f>
        <v>10</v>
      </c>
      <c r="AR147" s="149">
        <f>IF(AR146&lt;&gt;0,IF(OR(AR4="TM",AR4="AS",AR4="AR",AR4="TH",AR4="TF"),HLOOKUP(AR$4,Répartitions!$E$25:$J$29,4,FALSE),),)</f>
        <v>10</v>
      </c>
      <c r="AS147" s="149">
        <f>IF(AS146&lt;&gt;0,IF(OR(AS4="TM",AS4="AS",AS4="AR",AS4="TH",AS4="TF"),HLOOKUP(AS$4,Répartitions!$E$25:$J$29,4,FALSE),),)</f>
        <v>10</v>
      </c>
      <c r="AT147" s="149">
        <f>IF(AT146&lt;&gt;0,IF(OR(AT4="TM",AT4="AS",AT4="AR",AT4="TH",AT4="TF"),HLOOKUP(AT$4,Répartitions!$E$25:$J$29,4,FALSE),),)</f>
        <v>10</v>
      </c>
      <c r="AU147" s="149">
        <f>IF(AU146&lt;&gt;0,IF(OR(AU4="TM",AU4="AS",AU4="AR",AU4="TH",AU4="TF"),HLOOKUP(AU$4,Répartitions!$E$25:$J$29,4,FALSE),),)</f>
        <v>3</v>
      </c>
      <c r="AV147" s="149">
        <f>IF(AV146&lt;&gt;0,IF(OR(AV4="TM",AV4="AS",AV4="AR",AV4="TH",AV4="TF"),HLOOKUP(AV$4,Répartitions!$E$25:$J$29,4,FALSE),),)</f>
        <v>7</v>
      </c>
      <c r="AW147" s="149">
        <f>IF(AW146&lt;&gt;0,IF(OR(AW4="TM",AW4="AS",AW4="AR",AW4="TH",AW4="TF"),HLOOKUP(AW$4,Répartitions!$E$25:$J$29,4,FALSE),),)</f>
        <v>0</v>
      </c>
      <c r="AX147" s="149">
        <f>IF(AX146&lt;&gt;0,IF(OR(AX4="TM",AX4="AS",AX4="AR",AX4="TH",AX4="TF"),HLOOKUP(AX$4,Répartitions!$E$25:$J$29,4,FALSE),),)</f>
        <v>10</v>
      </c>
      <c r="AY147" s="149">
        <f>IF(AY146&lt;&gt;0,IF(OR(AY4="TM",AY4="AS",AY4="AR",AY4="TH",AY4="TF"),HLOOKUP(AY$4,Répartitions!$E$25:$J$29,4,FALSE),),)</f>
        <v>0</v>
      </c>
      <c r="AZ147" s="149">
        <f>IF(AZ146&lt;&gt;0,IF(OR(AZ4="TM",AZ4="AS",AZ4="AR",AZ4="TH",AZ4="TF"),HLOOKUP(AZ$4,Répartitions!$E$25:$J$29,4,FALSE),),)</f>
        <v>10</v>
      </c>
      <c r="BA147" s="149">
        <f>IF(BA146&lt;&gt;0,IF(OR(BA4="TM",BA4="AS",BA4="AR",BA4="TH",BA4="TF"),HLOOKUP(BA$4,Répartitions!$E$25:$J$29,4,FALSE),),)</f>
        <v>0</v>
      </c>
      <c r="BB147" s="149">
        <f>IF(BB146&lt;&gt;0,IF(OR(BB4="TM",BB4="AS",BB4="AR",BB4="TH",BB4="TF"),HLOOKUP(BB$4,Répartitions!$E$25:$J$29,4,FALSE),),)</f>
        <v>3</v>
      </c>
      <c r="BC147" s="149">
        <f>IF(BC146&lt;&gt;0,IF(OR(BC4="TM",BC4="AS",BC4="AR",BC4="TH",BC4="TF"),HLOOKUP(BC$4,Répartitions!$E$25:$J$29,4,FALSE),),)</f>
        <v>7</v>
      </c>
      <c r="BD147" s="149">
        <f>IF(BD146&lt;&gt;0,IF(OR(BD4="TM",BD4="AS",BD4="AR",BD4="TH",BD4="TF"),HLOOKUP(BD$4,Répartitions!$E$25:$J$29,4,FALSE),),)</f>
        <v>3</v>
      </c>
      <c r="BE147" s="149">
        <f>IF(BE146&lt;&gt;0,IF(OR(BE4="TM",BE4="AS",BE4="AR",BE4="TH",BE4="TF"),HLOOKUP(BE$4,Répartitions!$E$25:$J$29,4,FALSE),),)</f>
        <v>7</v>
      </c>
      <c r="BF147" s="149">
        <f>IF(BF146&lt;&gt;0,IF(OR(BF4="TM",BF4="AS",BF4="AR",BF4="TH",BF4="TF"),HLOOKUP(BF$4,Répartitions!$E$25:$J$29,4,FALSE),),)</f>
        <v>10</v>
      </c>
      <c r="BG147" s="149">
        <f>IF(BG146&lt;&gt;0,IF(OR(BG4="TM",BG4="AS",BG4="AR",BG4="TH",BG4="TF"),HLOOKUP(BG$4,Répartitions!$E$25:$J$29,4,FALSE),),)</f>
        <v>10</v>
      </c>
      <c r="BH147" s="149">
        <f>IF(BH146&lt;&gt;0,IF(OR(BH4="TM",BH4="AS",BH4="AR",BH4="TH",BH4="TF"),HLOOKUP(BH$4,Répartitions!$E$25:$J$29,4,FALSE),),)</f>
        <v>10</v>
      </c>
      <c r="BI147" s="149">
        <f>IF(BI146&lt;&gt;0,IF(OR(BI4="TM",BI4="AS",BI4="AR",BI4="TH",BI4="TF"),HLOOKUP(BI$4,Répartitions!$E$25:$J$29,4,FALSE),),)</f>
        <v>10</v>
      </c>
      <c r="BJ147" s="149">
        <f>IF(BJ146&lt;&gt;0,IF(OR(BJ4="TM",BJ4="AS",BJ4="AR",BJ4="TH",BJ4="TF"),HLOOKUP(BJ$4,Répartitions!$E$25:$J$29,4,FALSE),),)</f>
        <v>0</v>
      </c>
      <c r="BK147" s="149">
        <f>IF(BK146&lt;&gt;0,IF(OR(BK4="TM",BK4="AS",BK4="AR",BK4="TH",BK4="TF"),HLOOKUP(BK$4,Répartitions!$E$25:$J$29,4,FALSE),),)</f>
        <v>3</v>
      </c>
      <c r="BL147" s="149">
        <f>IF(BL146&lt;&gt;0,IF(OR(BL4="TM",BL4="AS",BL4="AR",BL4="TH",BL4="TF"),HLOOKUP(BL$4,Répartitions!$E$25:$J$29,4,FALSE),),)</f>
        <v>7</v>
      </c>
      <c r="BM147" s="149">
        <f>IF(BM146&lt;&gt;0,IF(OR(BM4="TM",BM4="AS",BM4="AR",BM4="TH",BM4="TF"),HLOOKUP(BM$4,Répartitions!$E$25:$J$29,4,FALSE),),)</f>
        <v>10</v>
      </c>
      <c r="BN147" s="149">
        <f>IF(BN146&lt;&gt;0,IF(OR(BN4="TM",BN4="AS",BN4="AR",BN4="TH",BN4="TF"),HLOOKUP(BN$4,Répartitions!$E$25:$J$29,4,FALSE),),)</f>
        <v>3</v>
      </c>
      <c r="BO147" s="149">
        <f>IF(BO146&lt;&gt;0,IF(OR(BO4="TM",BO4="AS",BO4="AR",BO4="TH",BO4="TF"),HLOOKUP(BO$4,Répartitions!$E$25:$J$29,4,FALSE),),)</f>
        <v>7</v>
      </c>
      <c r="BP147" s="149">
        <f>IF(BP146&lt;&gt;0,IF(OR(BP4="TM",BP4="AS",BP4="AR",BP4="TH",BP4="TF"),HLOOKUP(BP$4,Répartitions!$E$25:$J$29,4,FALSE),),)</f>
        <v>0</v>
      </c>
      <c r="BQ147" s="149">
        <f>IF(BQ146&lt;&gt;0,IF(OR(BQ4="TM",BQ4="AS",BQ4="AR",BQ4="TH",BQ4="TF"),HLOOKUP(BQ$4,Répartitions!$E$25:$J$29,4,FALSE),),)</f>
        <v>0</v>
      </c>
      <c r="BR147" s="149">
        <f>IF(BR146&lt;&gt;0,IF(OR(BR4="TM",BR4="AS",BR4="AR",BR4="TH",BR4="TF"),HLOOKUP(BR$4,Répartitions!$E$25:$J$29,4,FALSE),),)</f>
        <v>10</v>
      </c>
      <c r="BS147" s="149">
        <f>IF(BS146&lt;&gt;0,IF(OR(BS4="TM",BS4="AS",BS4="AR",BS4="TH",BS4="TF"),HLOOKUP(BS$4,Répartitions!$E$25:$J$29,4,FALSE),),)</f>
        <v>10</v>
      </c>
      <c r="BT147" s="149">
        <f>IF(BT146&lt;&gt;0,IF(OR(BT4="TM",BT4="AS",BT4="AR",BT4="TH",BT4="TF"),HLOOKUP(BT$4,Répartitions!$E$25:$J$29,4,FALSE),),)</f>
        <v>10</v>
      </c>
      <c r="BU147" s="149">
        <f>IF(BU146&lt;&gt;0,IF(OR(BU4="TM",BU4="AS",BU4="AR",BU4="TH",BU4="TF"),HLOOKUP(BU$4,Répartitions!$E$25:$J$29,4,FALSE),),)</f>
        <v>3</v>
      </c>
      <c r="BV147" s="149">
        <f>IF(BV146&lt;&gt;0,IF(OR(BV4="TM",BV4="AS",BV4="AR",BV4="TH",BV4="TF"),HLOOKUP(BV$4,Répartitions!$E$25:$J$29,4,FALSE),),)</f>
        <v>7</v>
      </c>
      <c r="BW147" s="149">
        <f>IF(BW146&lt;&gt;0,IF(OR(BW4="TM",BW4="AS",BW4="AR",BW4="TH",BW4="TF"),HLOOKUP(BW$4,Répartitions!$E$25:$J$29,4,FALSE),),)</f>
        <v>0</v>
      </c>
      <c r="BX147" s="149">
        <f>IF(BX146&lt;&gt;0,IF(OR(BX4="TM",BX4="AS",BX4="AR",BX4="TH",BX4="TF"),HLOOKUP(BX$4,Répartitions!$E$25:$J$29,4,FALSE),),)</f>
        <v>0</v>
      </c>
      <c r="BY147" s="149">
        <f>IF(BY146&lt;&gt;0,IF(OR(BY4="TM",BY4="AS",BY4="AR",BY4="TH",BY4="TF"),HLOOKUP(BY$4,Répartitions!$E$25:$J$29,4,FALSE),),)</f>
        <v>10</v>
      </c>
      <c r="BZ147" s="149">
        <f>IF(BZ146&lt;&gt;0,IF(OR(BZ4="TM",BZ4="AS",BZ4="AR",BZ4="TH",BZ4="TF"),HLOOKUP(BZ$4,Répartitions!$E$25:$J$29,4,FALSE),),)</f>
        <v>10</v>
      </c>
      <c r="CA147" s="149">
        <f>IF(CA146&lt;&gt;0,IF(OR(CA4="TM",CA4="AS",CA4="AR",CA4="TH",CA4="TF"),HLOOKUP(CA$4,Répartitions!$E$25:$J$29,4,FALSE),),)</f>
        <v>10</v>
      </c>
      <c r="CB147" s="149">
        <f>IF(CB146&lt;&gt;0,IF(OR(CB4="TM",CB4="AS",CB4="AR",CB4="TH",CB4="TF"),HLOOKUP(CB$4,Répartitions!$E$25:$J$29,4,FALSE),),)</f>
        <v>3</v>
      </c>
      <c r="CC147" s="149">
        <f>IF(CC146&lt;&gt;0,IF(OR(CC4="TM",CC4="AS",CC4="AR",CC4="TH",CC4="TF"),HLOOKUP(CC$4,Répartitions!$E$25:$J$29,4,FALSE),),)</f>
        <v>7</v>
      </c>
      <c r="CD147" s="149">
        <f>IF(CD146&lt;&gt;0,IF(OR(CD4="TM",CD4="AS",CD4="AR",CD4="TH",CD4="TF"),HLOOKUP(CD$4,Répartitions!$E$25:$J$29,4,FALSE),),)</f>
        <v>10</v>
      </c>
      <c r="CE147" s="149">
        <f>IF(CE146&lt;&gt;0,IF(OR(CE4="TM",CE4="AS",CE4="AR",CE4="TH",CE4="TF"),HLOOKUP(CE$4,Répartitions!$E$25:$J$29,4,FALSE),),)</f>
        <v>0</v>
      </c>
      <c r="CF147" s="149">
        <f>IF(CF146&lt;&gt;0,IF(OR(CF4="TM",CF4="AS",CF4="AR",CF4="TH",CF4="TF"),HLOOKUP(CF$4,Répartitions!$E$25:$J$29,4,FALSE),),)</f>
        <v>0</v>
      </c>
      <c r="CG147" s="149">
        <f>IF(CG146&lt;&gt;0,IF(OR(CG4="TM",CG4="AS",CG4="AR",CG4="TH",CG4="TF"),HLOOKUP(CG$4,Répartitions!$E$25:$J$29,4,FALSE),),)</f>
        <v>0</v>
      </c>
      <c r="CH147" s="149">
        <f>IF(CH146&lt;&gt;0,IF(OR(CH4="TM",CH4="AS",CH4="AR",CH4="TH",CH4="TF"),HLOOKUP(CH$4,Répartitions!$E$25:$J$29,4,FALSE),),)</f>
        <v>0</v>
      </c>
      <c r="CI147" s="149">
        <f>IF(CI146&lt;&gt;0,IF(OR(CI4="TM",CI4="AS",CI4="AR",CI4="TH",CI4="TF"),HLOOKUP(CI$4,Répartitions!$E$25:$J$29,4,FALSE),),)</f>
        <v>0</v>
      </c>
      <c r="CJ147" s="149">
        <f>IF(CJ146&lt;&gt;0,IF(OR(CJ4="TM",CJ4="AS",CJ4="AR",CJ4="TH",CJ4="TF"),HLOOKUP(CJ$4,Répartitions!$E$25:$J$29,4,FALSE),),)</f>
        <v>0</v>
      </c>
      <c r="CK147" s="149">
        <f>IF(CK146&lt;&gt;0,IF(OR(CK4="TM",CK4="AS",CK4="AR",CK4="TH",CK4="TF"),HLOOKUP(CK$4,Répartitions!$E$25:$J$29,4,FALSE),),)</f>
        <v>0</v>
      </c>
      <c r="CL147" s="149">
        <f>IF(CL146&lt;&gt;0,IF(OR(CL4="TM",CL4="AS",CL4="AR",CL4="TH",CL4="TF"),HLOOKUP(CL$4,Répartitions!$E$25:$J$29,4,FALSE),),)</f>
        <v>0</v>
      </c>
      <c r="CM147" s="149">
        <f>IF(CM146&lt;&gt;0,IF(OR(CM4="TM",CM4="AS",CM4="AR",CM4="TH",CM4="TF"),HLOOKUP(CM$4,Répartitions!$E$25:$J$29,4,FALSE),),)</f>
        <v>0</v>
      </c>
      <c r="CN147" s="149">
        <f>IF(CN146&lt;&gt;0,IF(OR(CN4="TM",CN4="AS",CN4="AR",CN4="TH",CN4="TF"),HLOOKUP(CN$4,Répartitions!$E$25:$J$29,4,FALSE),),)</f>
        <v>0</v>
      </c>
      <c r="CO147" s="149">
        <f>IF(CO146&lt;&gt;0,IF(OR(CO4="TM",CO4="AS",CO4="AR",CO4="TH",CO4="TF"),HLOOKUP(CO$4,Répartitions!$E$25:$J$29,4,FALSE),),)</f>
        <v>0</v>
      </c>
      <c r="CP147" s="149">
        <f>IF(CP146&lt;&gt;0,IF(OR(CP4="TM",CP4="AS",CP4="AR",CP4="TH",CP4="TF"),HLOOKUP(CP$4,Répartitions!$E$25:$J$29,4,FALSE),),)</f>
        <v>0</v>
      </c>
      <c r="CQ147" s="149">
        <f>IF(CQ146&lt;&gt;0,IF(OR(CQ4="TM",CQ4="AS",CQ4="AR",CQ4="TH",CQ4="TF"),HLOOKUP(CQ$4,Répartitions!$E$25:$J$29,4,FALSE),),)</f>
        <v>0</v>
      </c>
      <c r="CR147" s="149">
        <f>IF(CR146&lt;&gt;0,IF(OR(CR4="TM",CR4="AS",CR4="AR",CR4="TH",CR4="TF"),HLOOKUP(CR$4,Répartitions!$E$25:$J$29,4,FALSE),),)</f>
        <v>0</v>
      </c>
      <c r="CS147" s="149">
        <f>IF(CS146&lt;&gt;0,IF(OR(CS4="TM",CS4="AS",CS4="AR",CS4="TH",CS4="TF"),HLOOKUP(CS$4,Répartitions!$E$25:$J$29,4,FALSE),),)</f>
        <v>0</v>
      </c>
      <c r="CT147" s="149">
        <f>IF(CT146&lt;&gt;0,IF(OR(CT4="TM",CT4="AS",CT4="AR",CT4="TH",CT4="TF"),HLOOKUP(CT$4,Répartitions!$E$25:$J$29,4,FALSE),),)</f>
        <v>0</v>
      </c>
      <c r="CU147" s="149">
        <f>IF(CU146&lt;&gt;0,IF(OR(CU4="TM",CU4="AS",CU4="AR",CU4="TH",CU4="TF"),HLOOKUP(CU$4,Répartitions!$E$25:$J$29,4,FALSE),),)</f>
        <v>0</v>
      </c>
      <c r="CV147" s="149">
        <f>IF(CV146&lt;&gt;0,IF(OR(CV4="TM",CV4="AS",CV4="AR",CV4="TH",CV4="TF"),HLOOKUP(CV$4,Répartitions!$E$25:$J$29,4,FALSE),),)</f>
        <v>0</v>
      </c>
      <c r="CW147" s="149">
        <f>IF(CW146&lt;&gt;0,IF(OR(CW4="TM",CW4="AS",CW4="AR",CW4="TH",CW4="TF"),HLOOKUP(CW$4,Répartitions!$E$25:$J$29,4,FALSE),),)</f>
        <v>0</v>
      </c>
      <c r="CX147" s="149">
        <f>IF(CX146&lt;&gt;0,IF(OR(CX4="TM",CX4="AS",CX4="AR",CX4="TH",CX4="TF"),HLOOKUP(CX$4,Répartitions!$E$25:$J$29,4,FALSE),),)</f>
        <v>0</v>
      </c>
      <c r="CY147" s="149">
        <f>IF(CY146&lt;&gt;0,IF(OR(CY4="TM",CY4="AS",CY4="AR",CY4="TH",CY4="TF"),HLOOKUP(CY$4,Répartitions!$E$25:$J$29,4,FALSE),),)</f>
        <v>0</v>
      </c>
      <c r="CZ147" s="149">
        <f>IF(CZ146&lt;&gt;0,IF(OR(CZ4="TM",CZ4="AS",CZ4="AR",CZ4="TH",CZ4="TF"),HLOOKUP(CZ$4,Répartitions!$E$25:$J$29,4,FALSE),),)</f>
        <v>0</v>
      </c>
      <c r="DA147" s="149">
        <f>IF(DA146&lt;&gt;0,IF(OR(DA4="TM",DA4="AS",DA4="AR",DA4="TH",DA4="TF"),HLOOKUP(DA$4,Répartitions!$E$25:$J$29,4,FALSE),),)</f>
        <v>0</v>
      </c>
      <c r="DB147" s="149">
        <f>IF(DB146&lt;&gt;0,IF(OR(DB4="TM",DB4="AS",DB4="AR",DB4="TH",DB4="TF"),HLOOKUP(DB$4,Répartitions!$E$25:$J$29,4,FALSE),),)</f>
        <v>0</v>
      </c>
      <c r="DC147" s="149">
        <f>IF(DC146&lt;&gt;0,IF(OR(DC4="TM",DC4="AS",DC4="AR",DC4="TH",DC4="TF"),HLOOKUP(DC$4,Répartitions!$E$25:$J$29,4,FALSE),),)</f>
        <v>0</v>
      </c>
      <c r="DD147" s="149">
        <f>IF(DD146&lt;&gt;0,IF(OR(DD4="TM",DD4="AS",DD4="AR",DD4="TH",DD4="TF"),HLOOKUP(DD$4,Répartitions!$E$25:$J$29,4,FALSE),),)</f>
        <v>0</v>
      </c>
      <c r="DE147" s="149">
        <f>IF(DE146&lt;&gt;0,IF(OR(DE4="TM",DE4="AS",DE4="AR",DE4="TH",DE4="TF"),HLOOKUP(DE$4,Répartitions!$E$25:$J$29,4,FALSE),),)</f>
        <v>0</v>
      </c>
      <c r="DF147" s="149">
        <f>IF(DF146&lt;&gt;0,IF(OR(DF4="TM",DF4="AS",DF4="AR",DF4="TH",DF4="TF"),HLOOKUP(DF$4,Répartitions!$E$25:$J$29,4,FALSE),),)</f>
        <v>0</v>
      </c>
      <c r="DG147" s="149">
        <f>IF(DG146&lt;&gt;0,IF(OR(DG4="TM",DG4="AS",DG4="AR",DG4="TH",DG4="TF"),HLOOKUP(DG$4,Répartitions!$E$25:$J$29,4,FALSE),),)</f>
        <v>0</v>
      </c>
      <c r="DH147" s="149">
        <f>IF(DH146&lt;&gt;0,IF(OR(DH4="TM",DH4="AS",DH4="AR",DH4="TH",DH4="TF"),HLOOKUP(DH$4,Répartitions!$E$25:$J$29,4,FALSE),),)</f>
        <v>0</v>
      </c>
      <c r="DI147" s="149">
        <f>IF(DI146&lt;&gt;0,IF(OR(DI4="TM",DI4="AS",DI4="AR",DI4="TH",DI4="TF"),HLOOKUP(DI$4,Répartitions!$E$25:$J$29,4,FALSE),),)</f>
        <v>0</v>
      </c>
      <c r="DJ147" s="149">
        <f>IF(DJ146&lt;&gt;0,IF(OR(DJ4="TM",DJ4="AS",DJ4="AR",DJ4="TH",DJ4="TF"),HLOOKUP(DJ$4,Répartitions!$E$25:$J$29,4,FALSE),),)</f>
        <v>0</v>
      </c>
      <c r="DK147" s="149">
        <f>IF(DK146&lt;&gt;0,IF(OR(DK4="TM",DK4="AS",DK4="AR",DK4="TH",DK4="TF"),HLOOKUP(DK$4,Répartitions!$E$25:$J$29,4,FALSE),),)</f>
        <v>0</v>
      </c>
      <c r="DL147" s="149">
        <f>IF(DL146&lt;&gt;0,IF(OR(DL4="TM",DL4="AS",DL4="AR",DL4="TH",DL4="TF"),HLOOKUP(DL$4,Répartitions!$E$25:$J$29,4,FALSE),),)</f>
        <v>0</v>
      </c>
      <c r="DM147" s="149">
        <f>IF(DM146&lt;&gt;0,IF(OR(DM4="TM",DM4="AS",DM4="AR",DM4="TH",DM4="TF"),HLOOKUP(DM$4,Répartitions!$E$25:$J$29,4,FALSE),),)</f>
        <v>0</v>
      </c>
      <c r="DN147" s="149">
        <f>IF(DN146&lt;&gt;0,IF(OR(DN4="TM",DN4="AS",DN4="AR",DN4="TH",DN4="TF"),HLOOKUP(DN$4,Répartitions!$E$25:$J$29,4,FALSE),),)</f>
        <v>0</v>
      </c>
      <c r="DO147" s="149">
        <f>IF(DO146&lt;&gt;0,IF(OR(DO4="TM",DO4="AS",DO4="AR",DO4="TH",DO4="TF"),HLOOKUP(DO$4,Répartitions!$E$25:$J$29,4,FALSE),),)</f>
        <v>0</v>
      </c>
      <c r="DP147" s="149">
        <f>IF(DP146&lt;&gt;0,IF(OR(DP4="TM",DP4="AS",DP4="AR",DP4="TH",DP4="TF"),HLOOKUP(DP$4,Répartitions!$E$25:$J$29,4,FALSE),),)</f>
        <v>0</v>
      </c>
      <c r="DQ147" s="149">
        <f>IF(DQ146&lt;&gt;0,IF(OR(DQ4="TM",DQ4="AS",DQ4="AR",DQ4="TH",DQ4="TF"),HLOOKUP(DQ$4,Répartitions!$E$25:$J$29,4,FALSE),),)</f>
        <v>0</v>
      </c>
      <c r="DR147" s="149">
        <f>IF(DR146&lt;&gt;0,IF(OR(DR4="TM",DR4="AS",DR4="AR",DR4="TH",DR4="TF"),HLOOKUP(DR$4,Répartitions!$E$25:$J$29,4,FALSE),),)</f>
        <v>0</v>
      </c>
      <c r="DS147" s="149">
        <f>IF(DS146&lt;&gt;0,IF(OR(DS4="TM",DS4="AS",DS4="AR",DS4="TH",DS4="TF"),HLOOKUP(DS$4,Répartitions!$E$25:$J$29,4,FALSE),),)</f>
        <v>0</v>
      </c>
      <c r="DT147" s="149">
        <f>IF(DT146&lt;&gt;0,IF(OR(DT4="TM",DT4="AS",DT4="AR",DT4="TH",DT4="TF"),HLOOKUP(DT$4,Répartitions!$E$25:$J$29,4,FALSE),),)</f>
        <v>0</v>
      </c>
      <c r="DU147" s="149">
        <f>IF(DU146&lt;&gt;0,IF(OR(DU4="TM",DU4="AS",DU4="AR",DU4="TH",DU4="TF"),HLOOKUP(DU$4,Répartitions!$E$25:$J$29,4,FALSE),),)</f>
        <v>0</v>
      </c>
      <c r="DV147" s="149">
        <f>IF(DV146&lt;&gt;0,IF(OR(DV4="TM",DV4="AS",DV4="AR",DV4="TH",DV4="TF"),HLOOKUP(DV$4,Répartitions!$E$25:$J$29,4,FALSE),),)</f>
        <v>0</v>
      </c>
      <c r="DX147" s="430"/>
      <c r="DY147" s="103"/>
      <c r="DZ147" s="103"/>
      <c r="EA147" s="103"/>
      <c r="EB147" s="103"/>
    </row>
    <row r="148" spans="2:132" s="18" customFormat="1" ht="14.4" customHeight="1">
      <c r="B148" s="129"/>
      <c r="C148" s="236"/>
      <c r="D148" s="236" t="s">
        <v>150</v>
      </c>
      <c r="E148" s="253"/>
      <c r="F148" s="253"/>
      <c r="G148" s="258"/>
      <c r="H148" s="256"/>
      <c r="I148" s="256"/>
      <c r="J148" s="256"/>
      <c r="K148" s="236" t="s">
        <v>150</v>
      </c>
      <c r="L148" s="103"/>
      <c r="M148" s="103"/>
      <c r="O148" s="144"/>
      <c r="P148" s="150">
        <f t="shared" ref="P148:AU148" si="174">IF(P147&lt;&gt;0,P146/P147,)</f>
        <v>0.6</v>
      </c>
      <c r="Q148" s="150">
        <f t="shared" si="174"/>
        <v>0.7</v>
      </c>
      <c r="R148" s="150">
        <f t="shared" si="174"/>
        <v>0.66666666666666663</v>
      </c>
      <c r="S148" s="150">
        <f t="shared" si="174"/>
        <v>0.5714285714285714</v>
      </c>
      <c r="T148" s="150">
        <f t="shared" si="174"/>
        <v>0.66666666666666663</v>
      </c>
      <c r="U148" s="150">
        <f t="shared" si="174"/>
        <v>0.7142857142857143</v>
      </c>
      <c r="V148" s="150">
        <f t="shared" si="174"/>
        <v>0.5</v>
      </c>
      <c r="W148" s="150">
        <f t="shared" si="174"/>
        <v>0.5</v>
      </c>
      <c r="X148" s="150">
        <f t="shared" si="174"/>
        <v>0.5</v>
      </c>
      <c r="Y148" s="150">
        <f t="shared" si="174"/>
        <v>0.66666666666666663</v>
      </c>
      <c r="Z148" s="150">
        <f t="shared" si="174"/>
        <v>0.5714285714285714</v>
      </c>
      <c r="AA148" s="150">
        <f t="shared" si="174"/>
        <v>0.66666666666666663</v>
      </c>
      <c r="AB148" s="150">
        <f t="shared" si="174"/>
        <v>0.7142857142857143</v>
      </c>
      <c r="AC148" s="150">
        <f t="shared" si="174"/>
        <v>0.66666666666666663</v>
      </c>
      <c r="AD148" s="150">
        <f t="shared" si="174"/>
        <v>0.7142857142857143</v>
      </c>
      <c r="AE148" s="150">
        <f t="shared" si="174"/>
        <v>0</v>
      </c>
      <c r="AF148" s="150">
        <f t="shared" si="174"/>
        <v>0.7</v>
      </c>
      <c r="AG148" s="150">
        <f t="shared" si="174"/>
        <v>0.6</v>
      </c>
      <c r="AH148" s="150">
        <f t="shared" si="174"/>
        <v>0.7</v>
      </c>
      <c r="AI148" s="150">
        <f t="shared" si="174"/>
        <v>0.33333333333333331</v>
      </c>
      <c r="AJ148" s="150">
        <f t="shared" si="174"/>
        <v>0.7142857142857143</v>
      </c>
      <c r="AK148" s="150">
        <f t="shared" si="174"/>
        <v>0.7</v>
      </c>
      <c r="AL148" s="150">
        <f t="shared" si="174"/>
        <v>0.8</v>
      </c>
      <c r="AM148" s="150">
        <f t="shared" si="174"/>
        <v>0.6</v>
      </c>
      <c r="AN148" s="150">
        <f t="shared" si="174"/>
        <v>0.6</v>
      </c>
      <c r="AO148" s="150">
        <f t="shared" si="174"/>
        <v>0.33333333333333331</v>
      </c>
      <c r="AP148" s="150">
        <f t="shared" si="174"/>
        <v>0.5714285714285714</v>
      </c>
      <c r="AQ148" s="150">
        <f t="shared" si="174"/>
        <v>0.4</v>
      </c>
      <c r="AR148" s="150">
        <f t="shared" si="174"/>
        <v>0.6</v>
      </c>
      <c r="AS148" s="150">
        <f t="shared" si="174"/>
        <v>0.6</v>
      </c>
      <c r="AT148" s="150">
        <f t="shared" si="174"/>
        <v>0.6</v>
      </c>
      <c r="AU148" s="150">
        <f t="shared" si="174"/>
        <v>1</v>
      </c>
      <c r="AV148" s="150">
        <f t="shared" ref="AV148:CB148" si="175">IF(AV147&lt;&gt;0,AV146/AV147,)</f>
        <v>0.5714285714285714</v>
      </c>
      <c r="AW148" s="150">
        <f t="shared" ref="AW148" si="176">IF(AW147&lt;&gt;0,AW146/AW147,)</f>
        <v>0</v>
      </c>
      <c r="AX148" s="150">
        <f t="shared" si="175"/>
        <v>0.8</v>
      </c>
      <c r="AY148" s="150">
        <f t="shared" si="175"/>
        <v>0</v>
      </c>
      <c r="AZ148" s="150">
        <f t="shared" si="175"/>
        <v>1</v>
      </c>
      <c r="BA148" s="150">
        <f t="shared" si="175"/>
        <v>0</v>
      </c>
      <c r="BB148" s="150">
        <f t="shared" si="175"/>
        <v>1</v>
      </c>
      <c r="BC148" s="150">
        <f t="shared" si="175"/>
        <v>0.5714285714285714</v>
      </c>
      <c r="BD148" s="150">
        <f t="shared" si="175"/>
        <v>1</v>
      </c>
      <c r="BE148" s="150">
        <f t="shared" si="175"/>
        <v>0.7142857142857143</v>
      </c>
      <c r="BF148" s="150">
        <f t="shared" si="175"/>
        <v>0.7</v>
      </c>
      <c r="BG148" s="150">
        <f t="shared" si="175"/>
        <v>0.9</v>
      </c>
      <c r="BH148" s="150">
        <f t="shared" si="175"/>
        <v>0.9</v>
      </c>
      <c r="BI148" s="150">
        <f t="shared" si="175"/>
        <v>0.9</v>
      </c>
      <c r="BJ148" s="150">
        <f t="shared" ref="BJ148" si="177">IF(BJ147&lt;&gt;0,BJ146/BJ147,)</f>
        <v>0</v>
      </c>
      <c r="BK148" s="150">
        <f t="shared" si="175"/>
        <v>1</v>
      </c>
      <c r="BL148" s="150">
        <f t="shared" si="175"/>
        <v>0.5714285714285714</v>
      </c>
      <c r="BM148" s="150">
        <f t="shared" si="175"/>
        <v>0.9</v>
      </c>
      <c r="BN148" s="150">
        <f t="shared" si="175"/>
        <v>1</v>
      </c>
      <c r="BO148" s="150">
        <f t="shared" si="175"/>
        <v>0.7142857142857143</v>
      </c>
      <c r="BP148" s="150">
        <f t="shared" si="175"/>
        <v>0</v>
      </c>
      <c r="BQ148" s="150">
        <f t="shared" si="175"/>
        <v>0</v>
      </c>
      <c r="BR148" s="150">
        <f t="shared" si="175"/>
        <v>0.8</v>
      </c>
      <c r="BS148" s="150">
        <f t="shared" si="175"/>
        <v>1</v>
      </c>
      <c r="BT148" s="150">
        <f t="shared" ref="BT148" si="178">IF(BT147&lt;&gt;0,BT146/BT147,)</f>
        <v>1</v>
      </c>
      <c r="BU148" s="150">
        <f t="shared" si="175"/>
        <v>1</v>
      </c>
      <c r="BV148" s="150">
        <f t="shared" si="175"/>
        <v>0.5714285714285714</v>
      </c>
      <c r="BW148" s="150">
        <f t="shared" si="175"/>
        <v>0</v>
      </c>
      <c r="BX148" s="150">
        <f t="shared" si="175"/>
        <v>0</v>
      </c>
      <c r="BY148" s="150">
        <f t="shared" si="175"/>
        <v>0.8</v>
      </c>
      <c r="BZ148" s="150">
        <f t="shared" ref="BZ148" si="179">IF(BZ147&lt;&gt;0,BZ146/BZ147,)</f>
        <v>0.9</v>
      </c>
      <c r="CA148" s="150">
        <f t="shared" si="175"/>
        <v>0.9</v>
      </c>
      <c r="CB148" s="150">
        <f t="shared" si="175"/>
        <v>0.66666666666666663</v>
      </c>
      <c r="CC148" s="150">
        <f>IF(CC147&lt;&gt;0,CC146/CC147,)</f>
        <v>0.7142857142857143</v>
      </c>
      <c r="CD148" s="150">
        <f>IF(CD147&lt;&gt;0,CD146/CD147,)</f>
        <v>0.8</v>
      </c>
      <c r="CE148" s="150">
        <f t="shared" ref="CE148:DV148" si="180">IF(CE147&lt;&gt;0,CE146/CE147,)</f>
        <v>0</v>
      </c>
      <c r="CF148" s="150">
        <f t="shared" si="180"/>
        <v>0</v>
      </c>
      <c r="CG148" s="150">
        <f t="shared" si="180"/>
        <v>0</v>
      </c>
      <c r="CH148" s="150">
        <f t="shared" si="180"/>
        <v>0</v>
      </c>
      <c r="CI148" s="150">
        <f t="shared" si="180"/>
        <v>0</v>
      </c>
      <c r="CJ148" s="150">
        <f t="shared" si="180"/>
        <v>0</v>
      </c>
      <c r="CK148" s="150">
        <f t="shared" si="180"/>
        <v>0</v>
      </c>
      <c r="CL148" s="150">
        <f t="shared" si="180"/>
        <v>0</v>
      </c>
      <c r="CM148" s="150">
        <f t="shared" si="180"/>
        <v>0</v>
      </c>
      <c r="CN148" s="150">
        <f t="shared" si="180"/>
        <v>0</v>
      </c>
      <c r="CO148" s="150">
        <f t="shared" si="180"/>
        <v>0</v>
      </c>
      <c r="CP148" s="150">
        <f t="shared" si="180"/>
        <v>0</v>
      </c>
      <c r="CQ148" s="150">
        <f t="shared" si="180"/>
        <v>0</v>
      </c>
      <c r="CR148" s="150">
        <f t="shared" si="180"/>
        <v>0</v>
      </c>
      <c r="CS148" s="150">
        <f t="shared" si="180"/>
        <v>0</v>
      </c>
      <c r="CT148" s="150">
        <f t="shared" si="180"/>
        <v>0</v>
      </c>
      <c r="CU148" s="150">
        <f t="shared" si="180"/>
        <v>0</v>
      </c>
      <c r="CV148" s="150">
        <f t="shared" si="180"/>
        <v>0</v>
      </c>
      <c r="CW148" s="150">
        <f t="shared" si="180"/>
        <v>0</v>
      </c>
      <c r="CX148" s="150">
        <f t="shared" si="180"/>
        <v>0</v>
      </c>
      <c r="CY148" s="150">
        <f t="shared" si="180"/>
        <v>0</v>
      </c>
      <c r="CZ148" s="150">
        <f t="shared" si="180"/>
        <v>0</v>
      </c>
      <c r="DA148" s="150">
        <f t="shared" si="180"/>
        <v>0</v>
      </c>
      <c r="DB148" s="150">
        <f t="shared" si="180"/>
        <v>0</v>
      </c>
      <c r="DC148" s="150">
        <f t="shared" si="180"/>
        <v>0</v>
      </c>
      <c r="DD148" s="150">
        <f t="shared" si="180"/>
        <v>0</v>
      </c>
      <c r="DE148" s="150">
        <f t="shared" si="180"/>
        <v>0</v>
      </c>
      <c r="DF148" s="150">
        <f t="shared" si="180"/>
        <v>0</v>
      </c>
      <c r="DG148" s="150">
        <f t="shared" si="180"/>
        <v>0</v>
      </c>
      <c r="DH148" s="150">
        <f t="shared" si="180"/>
        <v>0</v>
      </c>
      <c r="DI148" s="150">
        <f t="shared" si="180"/>
        <v>0</v>
      </c>
      <c r="DJ148" s="150">
        <f t="shared" si="180"/>
        <v>0</v>
      </c>
      <c r="DK148" s="150">
        <f t="shared" si="180"/>
        <v>0</v>
      </c>
      <c r="DL148" s="150">
        <f t="shared" si="180"/>
        <v>0</v>
      </c>
      <c r="DM148" s="150">
        <f t="shared" si="180"/>
        <v>0</v>
      </c>
      <c r="DN148" s="150">
        <f t="shared" si="180"/>
        <v>0</v>
      </c>
      <c r="DO148" s="150">
        <f t="shared" si="180"/>
        <v>0</v>
      </c>
      <c r="DP148" s="150">
        <f t="shared" si="180"/>
        <v>0</v>
      </c>
      <c r="DQ148" s="150">
        <f t="shared" si="180"/>
        <v>0</v>
      </c>
      <c r="DR148" s="150">
        <f t="shared" si="180"/>
        <v>0</v>
      </c>
      <c r="DS148" s="150">
        <f t="shared" si="180"/>
        <v>0</v>
      </c>
      <c r="DT148" s="150">
        <f t="shared" si="180"/>
        <v>0</v>
      </c>
      <c r="DU148" s="150">
        <f t="shared" si="180"/>
        <v>0</v>
      </c>
      <c r="DV148" s="150">
        <f t="shared" si="180"/>
        <v>0</v>
      </c>
      <c r="DX148" s="430"/>
      <c r="DY148" s="103"/>
      <c r="DZ148" s="103"/>
      <c r="EA148" s="103"/>
      <c r="EB148" s="103"/>
    </row>
    <row r="149" spans="2:132" s="18" customFormat="1" ht="5.4" customHeight="1">
      <c r="B149" s="257"/>
      <c r="C149" s="93"/>
      <c r="D149" s="93"/>
      <c r="E149" s="253"/>
      <c r="F149" s="253"/>
      <c r="G149" s="258"/>
      <c r="H149" s="93"/>
      <c r="I149" s="93"/>
      <c r="J149" s="93"/>
      <c r="K149" s="93"/>
      <c r="L149" s="93"/>
      <c r="M149" s="93"/>
      <c r="O149" s="144"/>
      <c r="P149" s="259"/>
      <c r="Q149" s="259"/>
      <c r="R149" s="259"/>
      <c r="S149" s="259"/>
      <c r="T149" s="259"/>
      <c r="U149" s="259"/>
      <c r="V149" s="259"/>
      <c r="W149" s="259"/>
      <c r="X149" s="259"/>
      <c r="Y149" s="259"/>
      <c r="Z149" s="259"/>
      <c r="AA149" s="259"/>
      <c r="AB149" s="259"/>
      <c r="AC149" s="259"/>
      <c r="AD149" s="259"/>
      <c r="AE149" s="259"/>
      <c r="AF149" s="259"/>
      <c r="AG149" s="259"/>
      <c r="AH149" s="259"/>
      <c r="AI149" s="259"/>
      <c r="AJ149" s="259"/>
      <c r="AK149" s="259"/>
      <c r="AL149" s="259"/>
      <c r="AM149" s="259"/>
      <c r="AN149" s="259"/>
      <c r="AO149" s="259"/>
      <c r="AP149" s="259"/>
      <c r="AQ149" s="259"/>
      <c r="AR149" s="259"/>
      <c r="AS149" s="259"/>
      <c r="AT149" s="259"/>
      <c r="AU149" s="259"/>
      <c r="AV149" s="259"/>
      <c r="AW149" s="259"/>
      <c r="AX149" s="259"/>
      <c r="AY149" s="259"/>
      <c r="AZ149" s="259"/>
      <c r="BA149" s="259"/>
      <c r="BB149" s="259"/>
      <c r="BC149" s="259"/>
      <c r="BD149" s="259"/>
      <c r="BE149" s="259"/>
      <c r="BF149" s="259"/>
      <c r="BG149" s="259"/>
      <c r="BH149" s="259"/>
      <c r="BI149" s="259"/>
      <c r="BJ149" s="259"/>
      <c r="BK149" s="259"/>
      <c r="BL149" s="259"/>
      <c r="BM149" s="259"/>
      <c r="BN149" s="259"/>
      <c r="BO149" s="259"/>
      <c r="BP149" s="259"/>
      <c r="BQ149" s="259"/>
      <c r="BR149" s="259"/>
      <c r="BS149" s="259"/>
      <c r="BT149" s="259"/>
      <c r="BU149" s="259"/>
      <c r="BV149" s="259"/>
      <c r="BW149" s="260"/>
      <c r="BX149" s="259"/>
      <c r="BY149" s="259"/>
      <c r="BZ149" s="259"/>
      <c r="CA149" s="259"/>
      <c r="CB149" s="259"/>
      <c r="CC149" s="259"/>
      <c r="CD149" s="259"/>
      <c r="CE149" s="259"/>
      <c r="CF149" s="259"/>
      <c r="CG149" s="259"/>
      <c r="CH149" s="259"/>
      <c r="CI149" s="259"/>
      <c r="CJ149" s="259"/>
      <c r="CK149" s="259"/>
      <c r="CL149" s="259"/>
      <c r="CM149" s="259"/>
      <c r="CN149" s="260"/>
      <c r="CO149" s="259"/>
      <c r="CP149" s="259"/>
      <c r="CQ149" s="259"/>
      <c r="CR149" s="259"/>
      <c r="CS149" s="259"/>
      <c r="CT149" s="259"/>
      <c r="CU149" s="259"/>
      <c r="CV149" s="259"/>
      <c r="CW149" s="259"/>
      <c r="CX149" s="259"/>
      <c r="CY149" s="259"/>
      <c r="CZ149" s="259"/>
      <c r="DA149" s="259"/>
      <c r="DB149" s="259"/>
      <c r="DC149" s="259"/>
      <c r="DD149" s="259"/>
      <c r="DE149" s="259"/>
      <c r="DF149" s="259"/>
      <c r="DG149" s="259"/>
      <c r="DH149" s="259"/>
      <c r="DI149" s="259"/>
      <c r="DJ149" s="259"/>
      <c r="DK149" s="259"/>
      <c r="DL149" s="259"/>
      <c r="DM149" s="259"/>
      <c r="DN149" s="259"/>
      <c r="DO149" s="259"/>
      <c r="DP149" s="259"/>
      <c r="DQ149" s="259"/>
      <c r="DR149" s="259"/>
      <c r="DS149" s="259"/>
      <c r="DT149" s="259"/>
      <c r="DU149" s="259"/>
      <c r="DV149" s="259"/>
      <c r="DX149" s="431"/>
      <c r="DY149" s="103"/>
      <c r="DZ149" s="103"/>
      <c r="EA149" s="103"/>
      <c r="EB149" s="103"/>
    </row>
    <row r="150" spans="2:132" s="18" customFormat="1" ht="14.4" customHeight="1">
      <c r="B150" s="129"/>
      <c r="C150" s="234" t="s">
        <v>10</v>
      </c>
      <c r="D150" s="364" t="s">
        <v>148</v>
      </c>
      <c r="E150" s="253"/>
      <c r="F150" s="253"/>
      <c r="G150" s="276"/>
      <c r="H150" s="261"/>
      <c r="I150" s="261"/>
      <c r="J150" s="261"/>
      <c r="K150" s="364" t="s">
        <v>148</v>
      </c>
      <c r="L150" s="253"/>
      <c r="M150" s="253"/>
      <c r="O150" s="144"/>
      <c r="P150" s="149">
        <f t="shared" ref="P150:AU150" si="181">COUNTIF(P$17:P$136,"B")</f>
        <v>17</v>
      </c>
      <c r="Q150" s="149">
        <f t="shared" si="181"/>
        <v>18</v>
      </c>
      <c r="R150" s="149">
        <f t="shared" si="181"/>
        <v>3</v>
      </c>
      <c r="S150" s="149">
        <f t="shared" si="181"/>
        <v>9</v>
      </c>
      <c r="T150" s="149">
        <f t="shared" si="181"/>
        <v>5</v>
      </c>
      <c r="U150" s="149">
        <f t="shared" si="181"/>
        <v>8</v>
      </c>
      <c r="V150" s="149">
        <f t="shared" si="181"/>
        <v>10</v>
      </c>
      <c r="W150" s="149">
        <f t="shared" si="181"/>
        <v>12</v>
      </c>
      <c r="X150" s="149">
        <f t="shared" si="181"/>
        <v>12</v>
      </c>
      <c r="Y150" s="149">
        <f t="shared" si="181"/>
        <v>5</v>
      </c>
      <c r="Z150" s="149">
        <f t="shared" si="181"/>
        <v>10</v>
      </c>
      <c r="AA150" s="149">
        <f t="shared" si="181"/>
        <v>6</v>
      </c>
      <c r="AB150" s="149">
        <f t="shared" si="181"/>
        <v>9</v>
      </c>
      <c r="AC150" s="149">
        <f t="shared" si="181"/>
        <v>5</v>
      </c>
      <c r="AD150" s="149">
        <f t="shared" si="181"/>
        <v>9</v>
      </c>
      <c r="AE150" s="149">
        <f t="shared" si="181"/>
        <v>0</v>
      </c>
      <c r="AF150" s="149">
        <f t="shared" si="181"/>
        <v>17</v>
      </c>
      <c r="AG150" s="149">
        <f t="shared" si="181"/>
        <v>16</v>
      </c>
      <c r="AH150" s="149">
        <f t="shared" si="181"/>
        <v>14</v>
      </c>
      <c r="AI150" s="149">
        <f t="shared" si="181"/>
        <v>3</v>
      </c>
      <c r="AJ150" s="149">
        <f t="shared" si="181"/>
        <v>10</v>
      </c>
      <c r="AK150" s="149">
        <f t="shared" si="181"/>
        <v>15</v>
      </c>
      <c r="AL150" s="149">
        <f t="shared" si="181"/>
        <v>18</v>
      </c>
      <c r="AM150" s="149">
        <f t="shared" si="181"/>
        <v>19</v>
      </c>
      <c r="AN150" s="149">
        <f t="shared" si="181"/>
        <v>19</v>
      </c>
      <c r="AO150" s="149">
        <f t="shared" si="181"/>
        <v>4</v>
      </c>
      <c r="AP150" s="149">
        <f t="shared" si="181"/>
        <v>10</v>
      </c>
      <c r="AQ150" s="149">
        <f t="shared" si="181"/>
        <v>10</v>
      </c>
      <c r="AR150" s="149">
        <f t="shared" si="181"/>
        <v>16</v>
      </c>
      <c r="AS150" s="149">
        <f t="shared" si="181"/>
        <v>15</v>
      </c>
      <c r="AT150" s="149">
        <f t="shared" si="181"/>
        <v>15</v>
      </c>
      <c r="AU150" s="149">
        <f t="shared" si="181"/>
        <v>5</v>
      </c>
      <c r="AV150" s="149">
        <f t="shared" ref="AV150:CB150" si="182">COUNTIF(AV$17:AV$136,"B")</f>
        <v>9</v>
      </c>
      <c r="AW150" s="149">
        <f t="shared" si="182"/>
        <v>0</v>
      </c>
      <c r="AX150" s="149">
        <f t="shared" si="182"/>
        <v>15</v>
      </c>
      <c r="AY150" s="149">
        <f t="shared" si="182"/>
        <v>0</v>
      </c>
      <c r="AZ150" s="149">
        <f t="shared" si="182"/>
        <v>15</v>
      </c>
      <c r="BA150" s="149">
        <f t="shared" si="182"/>
        <v>0</v>
      </c>
      <c r="BB150" s="149">
        <f t="shared" si="182"/>
        <v>4</v>
      </c>
      <c r="BC150" s="149">
        <f t="shared" si="182"/>
        <v>10</v>
      </c>
      <c r="BD150" s="149">
        <f t="shared" si="182"/>
        <v>4</v>
      </c>
      <c r="BE150" s="149">
        <f t="shared" si="182"/>
        <v>10</v>
      </c>
      <c r="BF150" s="149">
        <f t="shared" si="182"/>
        <v>17</v>
      </c>
      <c r="BG150" s="149">
        <f t="shared" si="182"/>
        <v>18</v>
      </c>
      <c r="BH150" s="149">
        <f t="shared" si="182"/>
        <v>18</v>
      </c>
      <c r="BI150" s="149">
        <f t="shared" si="182"/>
        <v>18</v>
      </c>
      <c r="BJ150" s="149">
        <f t="shared" si="182"/>
        <v>0</v>
      </c>
      <c r="BK150" s="149">
        <f t="shared" si="182"/>
        <v>5</v>
      </c>
      <c r="BL150" s="149">
        <f t="shared" si="182"/>
        <v>8</v>
      </c>
      <c r="BM150" s="149">
        <f t="shared" si="182"/>
        <v>14</v>
      </c>
      <c r="BN150" s="149">
        <f t="shared" si="182"/>
        <v>4</v>
      </c>
      <c r="BO150" s="149">
        <f t="shared" si="182"/>
        <v>11</v>
      </c>
      <c r="BP150" s="149">
        <f t="shared" si="182"/>
        <v>0</v>
      </c>
      <c r="BQ150" s="149">
        <f t="shared" si="182"/>
        <v>0</v>
      </c>
      <c r="BR150" s="149">
        <f t="shared" si="182"/>
        <v>17</v>
      </c>
      <c r="BS150" s="149">
        <f t="shared" si="182"/>
        <v>19</v>
      </c>
      <c r="BT150" s="149">
        <f t="shared" si="182"/>
        <v>19</v>
      </c>
      <c r="BU150" s="149">
        <f t="shared" si="182"/>
        <v>5</v>
      </c>
      <c r="BV150" s="149">
        <f t="shared" si="182"/>
        <v>8</v>
      </c>
      <c r="BW150" s="149">
        <f t="shared" si="182"/>
        <v>0</v>
      </c>
      <c r="BX150" s="149">
        <f t="shared" si="182"/>
        <v>0</v>
      </c>
      <c r="BY150" s="149">
        <f t="shared" si="182"/>
        <v>19</v>
      </c>
      <c r="BZ150" s="149">
        <f t="shared" si="182"/>
        <v>19</v>
      </c>
      <c r="CA150" s="149">
        <f t="shared" si="182"/>
        <v>17</v>
      </c>
      <c r="CB150" s="149">
        <f t="shared" si="182"/>
        <v>4</v>
      </c>
      <c r="CC150" s="149">
        <f>COUNTIF(CC$17:CC$136,"B")</f>
        <v>11</v>
      </c>
      <c r="CD150" s="149">
        <f>COUNTIF(CD$17:CD$136,"B")</f>
        <v>18</v>
      </c>
      <c r="CE150" s="149">
        <f t="shared" ref="CE150:DV150" si="183">COUNTIF(CE$17:CE$136,"B")</f>
        <v>0</v>
      </c>
      <c r="CF150" s="149">
        <f t="shared" si="183"/>
        <v>0</v>
      </c>
      <c r="CG150" s="149">
        <f t="shared" si="183"/>
        <v>0</v>
      </c>
      <c r="CH150" s="149">
        <f t="shared" si="183"/>
        <v>0</v>
      </c>
      <c r="CI150" s="149">
        <f t="shared" si="183"/>
        <v>0</v>
      </c>
      <c r="CJ150" s="149">
        <f t="shared" si="183"/>
        <v>0</v>
      </c>
      <c r="CK150" s="149">
        <f t="shared" si="183"/>
        <v>0</v>
      </c>
      <c r="CL150" s="149">
        <f t="shared" si="183"/>
        <v>0</v>
      </c>
      <c r="CM150" s="149">
        <f t="shared" si="183"/>
        <v>0</v>
      </c>
      <c r="CN150" s="149">
        <f t="shared" si="183"/>
        <v>0</v>
      </c>
      <c r="CO150" s="149">
        <f t="shared" si="183"/>
        <v>0</v>
      </c>
      <c r="CP150" s="149">
        <f t="shared" si="183"/>
        <v>0</v>
      </c>
      <c r="CQ150" s="149">
        <f t="shared" si="183"/>
        <v>0</v>
      </c>
      <c r="CR150" s="149">
        <f t="shared" si="183"/>
        <v>0</v>
      </c>
      <c r="CS150" s="149">
        <f t="shared" si="183"/>
        <v>0</v>
      </c>
      <c r="CT150" s="149">
        <f t="shared" si="183"/>
        <v>0</v>
      </c>
      <c r="CU150" s="149">
        <f t="shared" si="183"/>
        <v>0</v>
      </c>
      <c r="CV150" s="149">
        <f t="shared" si="183"/>
        <v>0</v>
      </c>
      <c r="CW150" s="149">
        <f t="shared" si="183"/>
        <v>0</v>
      </c>
      <c r="CX150" s="149">
        <f t="shared" si="183"/>
        <v>0</v>
      </c>
      <c r="CY150" s="149">
        <f t="shared" si="183"/>
        <v>0</v>
      </c>
      <c r="CZ150" s="149">
        <f t="shared" si="183"/>
        <v>0</v>
      </c>
      <c r="DA150" s="149">
        <f t="shared" si="183"/>
        <v>0</v>
      </c>
      <c r="DB150" s="149">
        <f t="shared" si="183"/>
        <v>0</v>
      </c>
      <c r="DC150" s="149">
        <f t="shared" si="183"/>
        <v>0</v>
      </c>
      <c r="DD150" s="149">
        <f t="shared" si="183"/>
        <v>0</v>
      </c>
      <c r="DE150" s="149">
        <f t="shared" si="183"/>
        <v>0</v>
      </c>
      <c r="DF150" s="149">
        <f t="shared" si="183"/>
        <v>0</v>
      </c>
      <c r="DG150" s="149">
        <f t="shared" si="183"/>
        <v>0</v>
      </c>
      <c r="DH150" s="149">
        <f t="shared" si="183"/>
        <v>0</v>
      </c>
      <c r="DI150" s="149">
        <f t="shared" si="183"/>
        <v>0</v>
      </c>
      <c r="DJ150" s="149">
        <f t="shared" si="183"/>
        <v>0</v>
      </c>
      <c r="DK150" s="149">
        <f t="shared" si="183"/>
        <v>0</v>
      </c>
      <c r="DL150" s="149">
        <f t="shared" si="183"/>
        <v>0</v>
      </c>
      <c r="DM150" s="149">
        <f t="shared" si="183"/>
        <v>0</v>
      </c>
      <c r="DN150" s="149">
        <f t="shared" si="183"/>
        <v>0</v>
      </c>
      <c r="DO150" s="149">
        <f t="shared" si="183"/>
        <v>0</v>
      </c>
      <c r="DP150" s="149">
        <f t="shared" si="183"/>
        <v>0</v>
      </c>
      <c r="DQ150" s="149">
        <f t="shared" si="183"/>
        <v>0</v>
      </c>
      <c r="DR150" s="149">
        <f t="shared" si="183"/>
        <v>0</v>
      </c>
      <c r="DS150" s="149">
        <f t="shared" si="183"/>
        <v>0</v>
      </c>
      <c r="DT150" s="149">
        <f t="shared" si="183"/>
        <v>0</v>
      </c>
      <c r="DU150" s="149">
        <f t="shared" si="183"/>
        <v>0</v>
      </c>
      <c r="DV150" s="149">
        <f t="shared" si="183"/>
        <v>0</v>
      </c>
      <c r="DX150" s="430"/>
      <c r="DY150" s="103"/>
      <c r="DZ150" s="253"/>
      <c r="EA150" s="253"/>
      <c r="EB150" s="253"/>
    </row>
    <row r="151" spans="2:132" s="18" customFormat="1" ht="14.4" customHeight="1">
      <c r="B151" s="129"/>
      <c r="C151" s="235"/>
      <c r="D151" s="235" t="s">
        <v>149</v>
      </c>
      <c r="E151" s="253"/>
      <c r="F151" s="253"/>
      <c r="G151" s="258"/>
      <c r="H151" s="255" t="s">
        <v>10</v>
      </c>
      <c r="I151" s="255"/>
      <c r="J151" s="255"/>
      <c r="K151" s="235" t="s">
        <v>149</v>
      </c>
      <c r="L151" s="103"/>
      <c r="M151" s="103"/>
      <c r="O151" s="144"/>
      <c r="P151" s="149">
        <f>IF(P150&lt;&gt;0,IF(OR(P4="TM",P4="AS",P4="AR",P4="TH",P4="TF"),HLOOKUP(P$4,Répartitions!$E$25:$J$29,5,FALSE),),)</f>
        <v>20</v>
      </c>
      <c r="Q151" s="149">
        <f>IF(Q150&lt;&gt;0,IF(OR(Q4="TM",Q4="AS",Q4="AR",Q4="TH",Q4="TF"),HLOOKUP(Q$4,Répartitions!$E$25:$J$29,5,FALSE),),)</f>
        <v>20</v>
      </c>
      <c r="R151" s="149">
        <f>IF(R150&lt;&gt;0,IF(OR(R4="TM",R4="AS",R4="AR",R4="TH",R4="TF"),HLOOKUP(R$4,Répartitions!$E$25:$J$29,5,FALSE),),)</f>
        <v>5</v>
      </c>
      <c r="S151" s="149">
        <f>IF(S150&lt;&gt;0,IF(OR(S4="TM",S4="AS",S4="AR",S4="TH",S4="TF"),HLOOKUP(S$4,Répartitions!$E$25:$J$29,5,FALSE),),)</f>
        <v>15</v>
      </c>
      <c r="T151" s="149">
        <f>IF(T150&lt;&gt;0,IF(OR(T4="TM",T4="AS",T4="AR",T4="TH",T4="TF"),HLOOKUP(T$4,Répartitions!$E$25:$J$29,5,FALSE),),)</f>
        <v>5</v>
      </c>
      <c r="U151" s="149">
        <f>IF(U150&lt;&gt;0,IF(OR(U4="TM",U4="AS",U4="AR",U4="TH",U4="TF"),HLOOKUP(U$4,Répartitions!$E$25:$J$29,5,FALSE),),)</f>
        <v>15</v>
      </c>
      <c r="V151" s="149">
        <f>IF(V150&lt;&gt;0,IF(OR(V4="TM",V4="AS",V4="AR",V4="TH",V4="TF"),HLOOKUP(V$4,Répartitions!$E$25:$J$29,5,FALSE),),)</f>
        <v>20</v>
      </c>
      <c r="W151" s="149">
        <f>IF(W150&lt;&gt;0,IF(OR(W4="TM",W4="AS",W4="AR",W4="TH",W4="TF"),HLOOKUP(W$4,Répartitions!$E$25:$J$29,5,FALSE),),)</f>
        <v>20</v>
      </c>
      <c r="X151" s="149">
        <f>IF(X150&lt;&gt;0,IF(OR(X4="TM",X4="AS",X4="AR",X4="TH",X4="TF"),HLOOKUP(X$4,Répartitions!$E$25:$J$29,5,FALSE),),)</f>
        <v>20</v>
      </c>
      <c r="Y151" s="149">
        <f>IF(Y150&lt;&gt;0,IF(OR(Y4="TM",Y4="AS",Y4="AR",Y4="TH",Y4="TF"),HLOOKUP(Y$4,Répartitions!$E$25:$J$29,5,FALSE),),)</f>
        <v>5</v>
      </c>
      <c r="Z151" s="149">
        <f>IF(Z150&lt;&gt;0,IF(OR(Z4="TM",Z4="AS",Z4="AR",Z4="TH",Z4="TF"),HLOOKUP(Z$4,Répartitions!$E$25:$J$29,5,FALSE),),)</f>
        <v>15</v>
      </c>
      <c r="AA151" s="149">
        <f>IF(AA150&lt;&gt;0,IF(OR(AA4="TM",AA4="AS",AA4="AR",AA4="TH",AA4="TF"),HLOOKUP(AA$4,Répartitions!$E$25:$J$29,5,FALSE),),)</f>
        <v>5</v>
      </c>
      <c r="AB151" s="149">
        <f>IF(AB150&lt;&gt;0,IF(OR(AB4="TM",AB4="AS",AB4="AR",AB4="TH",AB4="TF"),HLOOKUP(AB$4,Répartitions!$E$25:$J$29,5,FALSE),),)</f>
        <v>15</v>
      </c>
      <c r="AC151" s="149">
        <f>IF(AC150&lt;&gt;0,IF(OR(AC4="TM",AC4="AS",AC4="AR",AC4="TH",AC4="TF"),HLOOKUP(AC$4,Répartitions!$E$25:$J$29,5,FALSE),),)</f>
        <v>5</v>
      </c>
      <c r="AD151" s="149">
        <f>IF(AD150&lt;&gt;0,IF(OR(AD4="TM",AD4="AS",AD4="AR",AD4="TH",AD4="TF"),HLOOKUP(AD$4,Répartitions!$E$25:$J$29,5,FALSE),),)</f>
        <v>15</v>
      </c>
      <c r="AE151" s="149">
        <f>IF(AE150&lt;&gt;0,IF(OR(AE4="TM",AE4="AS",AE4="AR",AE4="TH",AE4="TF"),HLOOKUP(AE$4,Répartitions!$E$25:$J$29,5,FALSE),),)</f>
        <v>0</v>
      </c>
      <c r="AF151" s="149">
        <f>IF(AF150&lt;&gt;0,IF(OR(AF4="TM",AF4="AS",AF4="AR",AF4="TH",AF4="TF"),HLOOKUP(AF$4,Répartitions!$E$25:$J$29,5,FALSE),),)</f>
        <v>20</v>
      </c>
      <c r="AG151" s="149">
        <f>IF(AG150&lt;&gt;0,IF(OR(AG4="TM",AG4="AS",AG4="AR",AG4="TH",AG4="TF"),HLOOKUP(AG$4,Répartitions!$E$25:$J$29,5,FALSE),),)</f>
        <v>20</v>
      </c>
      <c r="AH151" s="149">
        <f>IF(AH150&lt;&gt;0,IF(OR(AH4="TM",AH4="AS",AH4="AR",AH4="TH",AH4="TF"),HLOOKUP(AH$4,Répartitions!$E$25:$J$29,5,FALSE),),)</f>
        <v>20</v>
      </c>
      <c r="AI151" s="149">
        <f>IF(AI150&lt;&gt;0,IF(OR(AI4="TM",AI4="AS",AI4="AR",AI4="TH",AI4="TF"),HLOOKUP(AI$4,Répartitions!$E$25:$J$29,5,FALSE),),)</f>
        <v>5</v>
      </c>
      <c r="AJ151" s="149">
        <f>IF(AJ150&lt;&gt;0,IF(OR(AJ4="TM",AJ4="AS",AJ4="AR",AJ4="TH",AJ4="TF"),HLOOKUP(AJ$4,Répartitions!$E$25:$J$29,5,FALSE),),)</f>
        <v>15</v>
      </c>
      <c r="AK151" s="149">
        <f>IF(AK150&lt;&gt;0,IF(OR(AK4="TM",AK4="AS",AK4="AR",AK4="TH",AK4="TF"),HLOOKUP(AK$4,Répartitions!$E$25:$J$29,5,FALSE),),)</f>
        <v>20</v>
      </c>
      <c r="AL151" s="149">
        <f>IF(AL150&lt;&gt;0,IF(OR(AL4="TM",AL4="AS",AL4="AR",AL4="TH",AL4="TF"),HLOOKUP(AL$4,Répartitions!$E$25:$J$29,5,FALSE),),)</f>
        <v>20</v>
      </c>
      <c r="AM151" s="149">
        <f>IF(AM150&lt;&gt;0,IF(OR(AM4="TM",AM4="AS",AM4="AR",AM4="TH",AM4="TF"),HLOOKUP(AM$4,Répartitions!$E$25:$J$29,5,FALSE),),)</f>
        <v>20</v>
      </c>
      <c r="AN151" s="149">
        <f>IF(AN150&lt;&gt;0,IF(OR(AN4="TM",AN4="AS",AN4="AR",AN4="TH",AN4="TF"),HLOOKUP(AN$4,Répartitions!$E$25:$J$29,5,FALSE),),)</f>
        <v>20</v>
      </c>
      <c r="AO151" s="149">
        <f>IF(AO150&lt;&gt;0,IF(OR(AO4="TM",AO4="AS",AO4="AR",AO4="TH",AO4="TF"),HLOOKUP(AO$4,Répartitions!$E$25:$J$29,5,FALSE),),)</f>
        <v>5</v>
      </c>
      <c r="AP151" s="149">
        <f>IF(AP150&lt;&gt;0,IF(OR(AP4="TM",AP4="AS",AP4="AR",AP4="TH",AP4="TF"),HLOOKUP(AP$4,Répartitions!$E$25:$J$29,5,FALSE),),)</f>
        <v>15</v>
      </c>
      <c r="AQ151" s="149">
        <f>IF(AQ150&lt;&gt;0,IF(OR(AQ4="TM",AQ4="AS",AQ4="AR",AQ4="TH",AQ4="TF"),HLOOKUP(AQ$4,Répartitions!$E$25:$J$29,5,FALSE),),)</f>
        <v>20</v>
      </c>
      <c r="AR151" s="149">
        <f>IF(AR150&lt;&gt;0,IF(OR(AR4="TM",AR4="AS",AR4="AR",AR4="TH",AR4="TF"),HLOOKUP(AR$4,Répartitions!$E$25:$J$29,5,FALSE),),)</f>
        <v>20</v>
      </c>
      <c r="AS151" s="149">
        <f>IF(AS150&lt;&gt;0,IF(OR(AS4="TM",AS4="AS",AS4="AR",AS4="TH",AS4="TF"),HLOOKUP(AS$4,Répartitions!$E$25:$J$29,5,FALSE),),)</f>
        <v>20</v>
      </c>
      <c r="AT151" s="149">
        <f>IF(AT150&lt;&gt;0,IF(OR(AT4="TM",AT4="AS",AT4="AR",AT4="TH",AT4="TF"),HLOOKUP(AT$4,Répartitions!$E$25:$J$29,5,FALSE),),)</f>
        <v>20</v>
      </c>
      <c r="AU151" s="149">
        <f>IF(AU150&lt;&gt;0,IF(OR(AU4="TM",AU4="AS",AU4="AR",AU4="TH",AU4="TF"),HLOOKUP(AU$4,Répartitions!$E$25:$J$29,5,FALSE),),)</f>
        <v>5</v>
      </c>
      <c r="AV151" s="149">
        <f>IF(AV150&lt;&gt;0,IF(OR(AV4="TM",AV4="AS",AV4="AR",AV4="TH",AV4="TF"),HLOOKUP(AV$4,Répartitions!$E$25:$J$29,5,FALSE),),)</f>
        <v>15</v>
      </c>
      <c r="AW151" s="149">
        <f>IF(AW150&lt;&gt;0,IF(OR(AW4="TM",AW4="AS",AW4="AR",AW4="TH",AW4="TF"),HLOOKUP(AW$4,Répartitions!$E$25:$J$29,5,FALSE),),)</f>
        <v>0</v>
      </c>
      <c r="AX151" s="149">
        <f>IF(AX150&lt;&gt;0,IF(OR(AX4="TM",AX4="AS",AX4="AR",AX4="TH",AX4="TF"),HLOOKUP(AX$4,Répartitions!$E$25:$J$29,5,FALSE),),)</f>
        <v>20</v>
      </c>
      <c r="AY151" s="149">
        <f>IF(AY150&lt;&gt;0,IF(OR(AY4="TM",AY4="AS",AY4="AR",AY4="TH",AY4="TF"),HLOOKUP(AY$4,Répartitions!$E$25:$J$29,5,FALSE),),)</f>
        <v>0</v>
      </c>
      <c r="AZ151" s="149">
        <f>IF(AZ150&lt;&gt;0,IF(OR(AZ4="TM",AZ4="AS",AZ4="AR",AZ4="TH",AZ4="TF"),HLOOKUP(AZ$4,Répartitions!$E$25:$J$29,5,FALSE),),)</f>
        <v>20</v>
      </c>
      <c r="BA151" s="149">
        <f>IF(BA150&lt;&gt;0,IF(OR(BA4="TM",BA4="AS",BA4="AR",BA4="TH",BA4="TF"),HLOOKUP(BA$4,Répartitions!$E$25:$J$29,5,FALSE),),)</f>
        <v>0</v>
      </c>
      <c r="BB151" s="149">
        <f>IF(BB150&lt;&gt;0,IF(OR(BB4="TM",BB4="AS",BB4="AR",BB4="TH",BB4="TF"),HLOOKUP(BB$4,Répartitions!$E$25:$J$29,5,FALSE),),)</f>
        <v>5</v>
      </c>
      <c r="BC151" s="149">
        <f>IF(BC150&lt;&gt;0,IF(OR(BC4="TM",BC4="AS",BC4="AR",BC4="TH",BC4="TF"),HLOOKUP(BC$4,Répartitions!$E$25:$J$29,5,FALSE),),)</f>
        <v>15</v>
      </c>
      <c r="BD151" s="149">
        <f>IF(BD150&lt;&gt;0,IF(OR(BD4="TM",BD4="AS",BD4="AR",BD4="TH",BD4="TF"),HLOOKUP(BD$4,Répartitions!$E$25:$J$29,5,FALSE),),)</f>
        <v>5</v>
      </c>
      <c r="BE151" s="149">
        <f>IF(BE150&lt;&gt;0,IF(OR(BE4="TM",BE4="AS",BE4="AR",BE4="TH",BE4="TF"),HLOOKUP(BE$4,Répartitions!$E$25:$J$29,5,FALSE),),)</f>
        <v>15</v>
      </c>
      <c r="BF151" s="149">
        <f>IF(BF150&lt;&gt;0,IF(OR(BF4="TM",BF4="AS",BF4="AR",BF4="TH",BF4="TF"),HLOOKUP(BF$4,Répartitions!$E$25:$J$29,5,FALSE),),)</f>
        <v>20</v>
      </c>
      <c r="BG151" s="149">
        <f>IF(BG150&lt;&gt;0,IF(OR(BG4="TM",BG4="AS",BG4="AR",BG4="TH",BG4="TF"),HLOOKUP(BG$4,Répartitions!$E$25:$J$29,5,FALSE),),)</f>
        <v>20</v>
      </c>
      <c r="BH151" s="149">
        <f>IF(BH150&lt;&gt;0,IF(OR(BH4="TM",BH4="AS",BH4="AR",BH4="TH",BH4="TF"),HLOOKUP(BH$4,Répartitions!$E$25:$J$29,5,FALSE),),)</f>
        <v>20</v>
      </c>
      <c r="BI151" s="149">
        <f>IF(BI150&lt;&gt;0,IF(OR(BI4="TM",BI4="AS",BI4="AR",BI4="TH",BI4="TF"),HLOOKUP(BI$4,Répartitions!$E$25:$J$29,5,FALSE),),)</f>
        <v>20</v>
      </c>
      <c r="BJ151" s="149">
        <f>IF(BJ150&lt;&gt;0,IF(OR(BJ4="TM",BJ4="AS",BJ4="AR",BJ4="TH",BJ4="TF"),HLOOKUP(BJ$4,Répartitions!$E$25:$J$29,5,FALSE),),)</f>
        <v>0</v>
      </c>
      <c r="BK151" s="149">
        <f>IF(BK150&lt;&gt;0,IF(OR(BK4="TM",BK4="AS",BK4="AR",BK4="TH",BK4="TF"),HLOOKUP(BK$4,Répartitions!$E$25:$J$29,5,FALSE),),)</f>
        <v>5</v>
      </c>
      <c r="BL151" s="149">
        <f>IF(BL150&lt;&gt;0,IF(OR(BL4="TM",BL4="AS",BL4="AR",BL4="TH",BL4="TF"),HLOOKUP(BL$4,Répartitions!$E$25:$J$29,5,FALSE),),)</f>
        <v>15</v>
      </c>
      <c r="BM151" s="149">
        <f>IF(BM150&lt;&gt;0,IF(OR(BM4="TM",BM4="AS",BM4="AR",BM4="TH",BM4="TF"),HLOOKUP(BM$4,Répartitions!$E$25:$J$29,5,FALSE),),)</f>
        <v>20</v>
      </c>
      <c r="BN151" s="149">
        <f>IF(BN150&lt;&gt;0,IF(OR(BN4="TM",BN4="AS",BN4="AR",BN4="TH",BN4="TF"),HLOOKUP(BN$4,Répartitions!$E$25:$J$29,5,FALSE),),)</f>
        <v>5</v>
      </c>
      <c r="BO151" s="149">
        <f>IF(BO150&lt;&gt;0,IF(OR(BO4="TM",BO4="AS",BO4="AR",BO4="TH",BO4="TF"),HLOOKUP(BO$4,Répartitions!$E$25:$J$29,5,FALSE),),)</f>
        <v>15</v>
      </c>
      <c r="BP151" s="149">
        <f>IF(BP150&lt;&gt;0,IF(OR(BP4="TM",BP4="AS",BP4="AR",BP4="TH",BP4="TF"),HLOOKUP(BP$4,Répartitions!$E$25:$J$29,5,FALSE),),)</f>
        <v>0</v>
      </c>
      <c r="BQ151" s="149">
        <f>IF(BQ150&lt;&gt;0,IF(OR(BQ4="TM",BQ4="AS",BQ4="AR",BQ4="TH",BQ4="TF"),HLOOKUP(BQ$4,Répartitions!$E$25:$J$29,5,FALSE),),)</f>
        <v>0</v>
      </c>
      <c r="BR151" s="149">
        <f>IF(BR150&lt;&gt;0,IF(OR(BR4="TM",BR4="AS",BR4="AR",BR4="TH",BR4="TF"),HLOOKUP(BR$4,Répartitions!$E$25:$J$29,5,FALSE),),)</f>
        <v>20</v>
      </c>
      <c r="BS151" s="149">
        <f>IF(BS150&lt;&gt;0,IF(OR(BS4="TM",BS4="AS",BS4="AR",BS4="TH",BS4="TF"),HLOOKUP(BS$4,Répartitions!$E$25:$J$29,5,FALSE),),)</f>
        <v>20</v>
      </c>
      <c r="BT151" s="149">
        <f>IF(BT150&lt;&gt;0,IF(OR(BT4="TM",BT4="AS",BT4="AR",BT4="TH",BT4="TF"),HLOOKUP(BT$4,Répartitions!$E$25:$J$29,5,FALSE),),)</f>
        <v>20</v>
      </c>
      <c r="BU151" s="149">
        <f>IF(BU150&lt;&gt;0,IF(OR(BU4="TM",BU4="AS",BU4="AR",BU4="TH",BU4="TF"),HLOOKUP(BU$4,Répartitions!$E$25:$J$29,5,FALSE),),)</f>
        <v>5</v>
      </c>
      <c r="BV151" s="149">
        <f>IF(BV150&lt;&gt;0,IF(OR(BV4="TM",BV4="AS",BV4="AR",BV4="TH",BV4="TF"),HLOOKUP(BV$4,Répartitions!$E$25:$J$29,5,FALSE),),)</f>
        <v>15</v>
      </c>
      <c r="BW151" s="149">
        <f>IF(BW150&lt;&gt;0,IF(OR(BW4="TM",BW4="AS",BW4="AR",BW4="TH",BW4="TF"),HLOOKUP(BW$4,Répartitions!$E$25:$J$29,5,FALSE),),)</f>
        <v>0</v>
      </c>
      <c r="BX151" s="149">
        <f>IF(BX150&lt;&gt;0,IF(OR(BX4="TM",BX4="AS",BX4="AR",BX4="TH",BX4="TF"),HLOOKUP(BX$4,Répartitions!$E$25:$J$29,5,FALSE),),)</f>
        <v>0</v>
      </c>
      <c r="BY151" s="149">
        <f>IF(BY150&lt;&gt;0,IF(OR(BY4="TM",BY4="AS",BY4="AR",BY4="TH",BY4="TF"),HLOOKUP(BY$4,Répartitions!$E$25:$J$29,5,FALSE),),)</f>
        <v>20</v>
      </c>
      <c r="BZ151" s="149">
        <f>IF(BZ150&lt;&gt;0,IF(OR(BZ4="TM",BZ4="AS",BZ4="AR",BZ4="TH",BZ4="TF"),HLOOKUP(BZ$4,Répartitions!$E$25:$J$29,5,FALSE),),)</f>
        <v>20</v>
      </c>
      <c r="CA151" s="149">
        <f>IF(CA150&lt;&gt;0,IF(OR(CA4="TM",CA4="AS",CA4="AR",CA4="TH",CA4="TF"),HLOOKUP(CA$4,Répartitions!$E$25:$J$29,5,FALSE),),)</f>
        <v>20</v>
      </c>
      <c r="CB151" s="149">
        <f>IF(CB150&lt;&gt;0,IF(OR(CB4="TM",CB4="AS",CB4="AR",CB4="TH",CB4="TF"),HLOOKUP(CB$4,Répartitions!$E$25:$J$29,5,FALSE),),)</f>
        <v>5</v>
      </c>
      <c r="CC151" s="149">
        <f>IF(CC150&lt;&gt;0,IF(OR(CC4="TM",CC4="AS",CC4="AR",CC4="TH",CC4="TF"),HLOOKUP(CC$4,Répartitions!$E$25:$J$29,5,FALSE),),)</f>
        <v>15</v>
      </c>
      <c r="CD151" s="149">
        <f>IF(CD150&lt;&gt;0,IF(OR(CD4="TM",CD4="AS",CD4="AR",CD4="TH",CD4="TF"),HLOOKUP(CD$4,Répartitions!$E$25:$J$29,5,FALSE),),)</f>
        <v>20</v>
      </c>
      <c r="CE151" s="149">
        <f>IF(CE150&lt;&gt;0,IF(OR(CE4="TM",CE4="AS",CE4="AR",CE4="TH",CE4="TF"),HLOOKUP(CE$4,Répartitions!$E$25:$J$29,5,FALSE),),)</f>
        <v>0</v>
      </c>
      <c r="CF151" s="149">
        <f>IF(CF150&lt;&gt;0,IF(OR(CF4="TM",CF4="AS",CF4="AR",CF4="TH",CF4="TF"),HLOOKUP(CF$4,Répartitions!$E$25:$J$29,5,FALSE),),)</f>
        <v>0</v>
      </c>
      <c r="CG151" s="149">
        <f>IF(CG150&lt;&gt;0,IF(OR(CG4="TM",CG4="AS",CG4="AR",CG4="TH",CG4="TF"),HLOOKUP(CG$4,Répartitions!$E$25:$J$29,5,FALSE),),)</f>
        <v>0</v>
      </c>
      <c r="CH151" s="149">
        <f>IF(CH150&lt;&gt;0,IF(OR(CH4="TM",CH4="AS",CH4="AR",CH4="TH",CH4="TF"),HLOOKUP(CH$4,Répartitions!$E$25:$J$29,5,FALSE),),)</f>
        <v>0</v>
      </c>
      <c r="CI151" s="149">
        <f>IF(CI150&lt;&gt;0,IF(OR(CI4="TM",CI4="AS",CI4="AR",CI4="TH",CI4="TF"),HLOOKUP(CI$4,Répartitions!$E$25:$J$29,5,FALSE),),)</f>
        <v>0</v>
      </c>
      <c r="CJ151" s="149">
        <f>IF(CJ150&lt;&gt;0,IF(OR(CJ4="TM",CJ4="AS",CJ4="AR",CJ4="TH",CJ4="TF"),HLOOKUP(CJ$4,Répartitions!$E$25:$J$29,5,FALSE),),)</f>
        <v>0</v>
      </c>
      <c r="CK151" s="149">
        <f>IF(CK150&lt;&gt;0,IF(OR(CK4="TM",CK4="AS",CK4="AR",CK4="TH",CK4="TF"),HLOOKUP(CK$4,Répartitions!$E$25:$J$29,5,FALSE),),)</f>
        <v>0</v>
      </c>
      <c r="CL151" s="149">
        <f>IF(CL150&lt;&gt;0,IF(OR(CL4="TM",CL4="AS",CL4="AR",CL4="TH",CL4="TF"),HLOOKUP(CL$4,Répartitions!$E$25:$J$29,5,FALSE),),)</f>
        <v>0</v>
      </c>
      <c r="CM151" s="149">
        <f>IF(CM150&lt;&gt;0,IF(OR(CM4="TM",CM4="AS",CM4="AR",CM4="TH",CM4="TF"),HLOOKUP(CM$4,Répartitions!$E$25:$J$29,5,FALSE),),)</f>
        <v>0</v>
      </c>
      <c r="CN151" s="149">
        <f>IF(CN150&lt;&gt;0,IF(OR(CN4="TM",CN4="AS",CN4="AR",CN4="TH",CN4="TF"),HLOOKUP(CN$4,Répartitions!$E$25:$J$29,5,FALSE),),)</f>
        <v>0</v>
      </c>
      <c r="CO151" s="149">
        <f>IF(CO150&lt;&gt;0,IF(OR(CO4="TM",CO4="AS",CO4="AR",CO4="TH",CO4="TF"),HLOOKUP(CO$4,Répartitions!$E$25:$J$29,5,FALSE),),)</f>
        <v>0</v>
      </c>
      <c r="CP151" s="149">
        <f>IF(CP150&lt;&gt;0,IF(OR(CP4="TM",CP4="AS",CP4="AR",CP4="TH",CP4="TF"),HLOOKUP(CP$4,Répartitions!$E$25:$J$29,5,FALSE),),)</f>
        <v>0</v>
      </c>
      <c r="CQ151" s="149">
        <f>IF(CQ150&lt;&gt;0,IF(OR(CQ4="TM",CQ4="AS",CQ4="AR",CQ4="TH",CQ4="TF"),HLOOKUP(CQ$4,Répartitions!$E$25:$J$29,5,FALSE),),)</f>
        <v>0</v>
      </c>
      <c r="CR151" s="149">
        <f>IF(CR150&lt;&gt;0,IF(OR(CR4="TM",CR4="AS",CR4="AR",CR4="TH",CR4="TF"),HLOOKUP(CR$4,Répartitions!$E$25:$J$29,5,FALSE),),)</f>
        <v>0</v>
      </c>
      <c r="CS151" s="149">
        <f>IF(CS150&lt;&gt;0,IF(OR(CS4="TM",CS4="AS",CS4="AR",CS4="TH",CS4="TF"),HLOOKUP(CS$4,Répartitions!$E$25:$J$29,5,FALSE),),)</f>
        <v>0</v>
      </c>
      <c r="CT151" s="149">
        <f>IF(CT150&lt;&gt;0,IF(OR(CT4="TM",CT4="AS",CT4="AR",CT4="TH",CT4="TF"),HLOOKUP(CT$4,Répartitions!$E$25:$J$29,5,FALSE),),)</f>
        <v>0</v>
      </c>
      <c r="CU151" s="149">
        <f>IF(CU150&lt;&gt;0,IF(OR(CU4="TM",CU4="AS",CU4="AR",CU4="TH",CU4="TF"),HLOOKUP(CU$4,Répartitions!$E$25:$J$29,5,FALSE),),)</f>
        <v>0</v>
      </c>
      <c r="CV151" s="149">
        <f>IF(CV150&lt;&gt;0,IF(OR(CV4="TM",CV4="AS",CV4="AR",CV4="TH",CV4="TF"),HLOOKUP(CV$4,Répartitions!$E$25:$J$29,5,FALSE),),)</f>
        <v>0</v>
      </c>
      <c r="CW151" s="149">
        <f>IF(CW150&lt;&gt;0,IF(OR(CW4="TM",CW4="AS",CW4="AR",CW4="TH",CW4="TF"),HLOOKUP(CW$4,Répartitions!$E$25:$J$29,5,FALSE),),)</f>
        <v>0</v>
      </c>
      <c r="CX151" s="149">
        <f>IF(CX150&lt;&gt;0,IF(OR(CX4="TM",CX4="AS",CX4="AR",CX4="TH",CX4="TF"),HLOOKUP(CX$4,Répartitions!$E$25:$J$29,5,FALSE),),)</f>
        <v>0</v>
      </c>
      <c r="CY151" s="149">
        <f>IF(CY150&lt;&gt;0,IF(OR(CY4="TM",CY4="AS",CY4="AR",CY4="TH",CY4="TF"),HLOOKUP(CY$4,Répartitions!$E$25:$J$29,5,FALSE),),)</f>
        <v>0</v>
      </c>
      <c r="CZ151" s="149">
        <f>IF(CZ150&lt;&gt;0,IF(OR(CZ4="TM",CZ4="AS",CZ4="AR",CZ4="TH",CZ4="TF"),HLOOKUP(CZ$4,Répartitions!$E$25:$J$29,5,FALSE),),)</f>
        <v>0</v>
      </c>
      <c r="DA151" s="149">
        <f>IF(DA150&lt;&gt;0,IF(OR(DA4="TM",DA4="AS",DA4="AR",DA4="TH",DA4="TF"),HLOOKUP(DA$4,Répartitions!$E$25:$J$29,5,FALSE),),)</f>
        <v>0</v>
      </c>
      <c r="DB151" s="149">
        <f>IF(DB150&lt;&gt;0,IF(OR(DB4="TM",DB4="AS",DB4="AR",DB4="TH",DB4="TF"),HLOOKUP(DB$4,Répartitions!$E$25:$J$29,5,FALSE),),)</f>
        <v>0</v>
      </c>
      <c r="DC151" s="149">
        <f>IF(DC150&lt;&gt;0,IF(OR(DC4="TM",DC4="AS",DC4="AR",DC4="TH",DC4="TF"),HLOOKUP(DC$4,Répartitions!$E$25:$J$29,5,FALSE),),)</f>
        <v>0</v>
      </c>
      <c r="DD151" s="149">
        <f>IF(DD150&lt;&gt;0,IF(OR(DD4="TM",DD4="AS",DD4="AR",DD4="TH",DD4="TF"),HLOOKUP(DD$4,Répartitions!$E$25:$J$29,5,FALSE),),)</f>
        <v>0</v>
      </c>
      <c r="DE151" s="149">
        <f>IF(DE150&lt;&gt;0,IF(OR(DE4="TM",DE4="AS",DE4="AR",DE4="TH",DE4="TF"),HLOOKUP(DE$4,Répartitions!$E$25:$J$29,5,FALSE),),)</f>
        <v>0</v>
      </c>
      <c r="DF151" s="149">
        <f>IF(DF150&lt;&gt;0,IF(OR(DF4="TM",DF4="AS",DF4="AR",DF4="TH",DF4="TF"),HLOOKUP(DF$4,Répartitions!$E$25:$J$29,5,FALSE),),)</f>
        <v>0</v>
      </c>
      <c r="DG151" s="149">
        <f>IF(DG150&lt;&gt;0,IF(OR(DG4="TM",DG4="AS",DG4="AR",DG4="TH",DG4="TF"),HLOOKUP(DG$4,Répartitions!$E$25:$J$29,5,FALSE),),)</f>
        <v>0</v>
      </c>
      <c r="DH151" s="149">
        <f>IF(DH150&lt;&gt;0,IF(OR(DH4="TM",DH4="AS",DH4="AR",DH4="TH",DH4="TF"),HLOOKUP(DH$4,Répartitions!$E$25:$J$29,5,FALSE),),)</f>
        <v>0</v>
      </c>
      <c r="DI151" s="149">
        <f>IF(DI150&lt;&gt;0,IF(OR(DI4="TM",DI4="AS",DI4="AR",DI4="TH",DI4="TF"),HLOOKUP(DI$4,Répartitions!$E$25:$J$29,5,FALSE),),)</f>
        <v>0</v>
      </c>
      <c r="DJ151" s="149">
        <f>IF(DJ150&lt;&gt;0,IF(OR(DJ4="TM",DJ4="AS",DJ4="AR",DJ4="TH",DJ4="TF"),HLOOKUP(DJ$4,Répartitions!$E$25:$J$29,5,FALSE),),)</f>
        <v>0</v>
      </c>
      <c r="DK151" s="149">
        <f>IF(DK150&lt;&gt;0,IF(OR(DK4="TM",DK4="AS",DK4="AR",DK4="TH",DK4="TF"),HLOOKUP(DK$4,Répartitions!$E$25:$J$29,5,FALSE),),)</f>
        <v>0</v>
      </c>
      <c r="DL151" s="149">
        <f>IF(DL150&lt;&gt;0,IF(OR(DL4="TM",DL4="AS",DL4="AR",DL4="TH",DL4="TF"),HLOOKUP(DL$4,Répartitions!$E$25:$J$29,5,FALSE),),)</f>
        <v>0</v>
      </c>
      <c r="DM151" s="149">
        <f>IF(DM150&lt;&gt;0,IF(OR(DM4="TM",DM4="AS",DM4="AR",DM4="TH",DM4="TF"),HLOOKUP(DM$4,Répartitions!$E$25:$J$29,5,FALSE),),)</f>
        <v>0</v>
      </c>
      <c r="DN151" s="149">
        <f>IF(DN150&lt;&gt;0,IF(OR(DN4="TM",DN4="AS",DN4="AR",DN4="TH",DN4="TF"),HLOOKUP(DN$4,Répartitions!$E$25:$J$29,5,FALSE),),)</f>
        <v>0</v>
      </c>
      <c r="DO151" s="149">
        <f>IF(DO150&lt;&gt;0,IF(OR(DO4="TM",DO4="AS",DO4="AR",DO4="TH",DO4="TF"),HLOOKUP(DO$4,Répartitions!$E$25:$J$29,5,FALSE),),)</f>
        <v>0</v>
      </c>
      <c r="DP151" s="149">
        <f>IF(DP150&lt;&gt;0,IF(OR(DP4="TM",DP4="AS",DP4="AR",DP4="TH",DP4="TF"),HLOOKUP(DP$4,Répartitions!$E$25:$J$29,5,FALSE),),)</f>
        <v>0</v>
      </c>
      <c r="DQ151" s="149">
        <f>IF(DQ150&lt;&gt;0,IF(OR(DQ4="TM",DQ4="AS",DQ4="AR",DQ4="TH",DQ4="TF"),HLOOKUP(DQ$4,Répartitions!$E$25:$J$29,5,FALSE),),)</f>
        <v>0</v>
      </c>
      <c r="DR151" s="149">
        <f>IF(DR150&lt;&gt;0,IF(OR(DR4="TM",DR4="AS",DR4="AR",DR4="TH",DR4="TF"),HLOOKUP(DR$4,Répartitions!$E$25:$J$29,5,FALSE),),)</f>
        <v>0</v>
      </c>
      <c r="DS151" s="149">
        <f>IF(DS150&lt;&gt;0,IF(OR(DS4="TM",DS4="AS",DS4="AR",DS4="TH",DS4="TF"),HLOOKUP(DS$4,Répartitions!$E$25:$J$29,5,FALSE),),)</f>
        <v>0</v>
      </c>
      <c r="DT151" s="149">
        <f>IF(DT150&lt;&gt;0,IF(OR(DT4="TM",DT4="AS",DT4="AR",DT4="TH",DT4="TF"),HLOOKUP(DT$4,Répartitions!$E$25:$J$29,5,FALSE),),)</f>
        <v>0</v>
      </c>
      <c r="DU151" s="149">
        <f>IF(DU150&lt;&gt;0,IF(OR(DU4="TM",DU4="AS",DU4="AR",DU4="TH",DU4="TF"),HLOOKUP(DU$4,Répartitions!$E$25:$J$29,5,FALSE),),)</f>
        <v>0</v>
      </c>
      <c r="DV151" s="149">
        <f>IF(DV150&lt;&gt;0,IF(OR(DV4="TM",DV4="AS",DV4="AR",DV4="TH",DV4="TF"),HLOOKUP(DV$4,Répartitions!$E$25:$J$29,5,FALSE),),)</f>
        <v>0</v>
      </c>
      <c r="DX151" s="430"/>
      <c r="DY151" s="103"/>
      <c r="DZ151" s="103"/>
      <c r="EA151" s="103"/>
      <c r="EB151" s="103"/>
    </row>
    <row r="152" spans="2:132" s="18" customFormat="1" ht="14.4" customHeight="1">
      <c r="B152" s="129"/>
      <c r="C152" s="236"/>
      <c r="D152" s="236" t="s">
        <v>150</v>
      </c>
      <c r="E152" s="253"/>
      <c r="F152" s="253"/>
      <c r="G152" s="258"/>
      <c r="H152" s="256"/>
      <c r="I152" s="256"/>
      <c r="J152" s="256"/>
      <c r="K152" s="236" t="s">
        <v>150</v>
      </c>
      <c r="L152" s="103"/>
      <c r="M152" s="103"/>
      <c r="O152" s="144"/>
      <c r="P152" s="150">
        <f t="shared" ref="P152:AU152" si="184">IF(P151&lt;&gt;0,P150/P151,)</f>
        <v>0.85</v>
      </c>
      <c r="Q152" s="150">
        <f t="shared" si="184"/>
        <v>0.9</v>
      </c>
      <c r="R152" s="150">
        <f t="shared" si="184"/>
        <v>0.6</v>
      </c>
      <c r="S152" s="150">
        <f t="shared" si="184"/>
        <v>0.6</v>
      </c>
      <c r="T152" s="150">
        <f t="shared" si="184"/>
        <v>1</v>
      </c>
      <c r="U152" s="150">
        <f t="shared" si="184"/>
        <v>0.53333333333333333</v>
      </c>
      <c r="V152" s="150">
        <f t="shared" si="184"/>
        <v>0.5</v>
      </c>
      <c r="W152" s="150">
        <f t="shared" si="184"/>
        <v>0.6</v>
      </c>
      <c r="X152" s="150">
        <f t="shared" si="184"/>
        <v>0.6</v>
      </c>
      <c r="Y152" s="150">
        <f t="shared" si="184"/>
        <v>1</v>
      </c>
      <c r="Z152" s="150">
        <f t="shared" si="184"/>
        <v>0.66666666666666663</v>
      </c>
      <c r="AA152" s="150">
        <f t="shared" si="184"/>
        <v>1.2</v>
      </c>
      <c r="AB152" s="150">
        <f t="shared" si="184"/>
        <v>0.6</v>
      </c>
      <c r="AC152" s="150">
        <f t="shared" si="184"/>
        <v>1</v>
      </c>
      <c r="AD152" s="150">
        <f t="shared" si="184"/>
        <v>0.6</v>
      </c>
      <c r="AE152" s="150">
        <f t="shared" si="184"/>
        <v>0</v>
      </c>
      <c r="AF152" s="150">
        <f t="shared" si="184"/>
        <v>0.85</v>
      </c>
      <c r="AG152" s="150">
        <f t="shared" si="184"/>
        <v>0.8</v>
      </c>
      <c r="AH152" s="150">
        <f t="shared" si="184"/>
        <v>0.7</v>
      </c>
      <c r="AI152" s="150">
        <f t="shared" si="184"/>
        <v>0.6</v>
      </c>
      <c r="AJ152" s="150">
        <f t="shared" si="184"/>
        <v>0.66666666666666663</v>
      </c>
      <c r="AK152" s="150">
        <f t="shared" si="184"/>
        <v>0.75</v>
      </c>
      <c r="AL152" s="150">
        <f t="shared" si="184"/>
        <v>0.9</v>
      </c>
      <c r="AM152" s="150">
        <f t="shared" si="184"/>
        <v>0.95</v>
      </c>
      <c r="AN152" s="150">
        <f t="shared" si="184"/>
        <v>0.95</v>
      </c>
      <c r="AO152" s="150">
        <f t="shared" si="184"/>
        <v>0.8</v>
      </c>
      <c r="AP152" s="150">
        <f t="shared" si="184"/>
        <v>0.66666666666666663</v>
      </c>
      <c r="AQ152" s="150">
        <f t="shared" si="184"/>
        <v>0.5</v>
      </c>
      <c r="AR152" s="150">
        <f t="shared" si="184"/>
        <v>0.8</v>
      </c>
      <c r="AS152" s="150">
        <f t="shared" si="184"/>
        <v>0.75</v>
      </c>
      <c r="AT152" s="150">
        <f t="shared" si="184"/>
        <v>0.75</v>
      </c>
      <c r="AU152" s="150">
        <f t="shared" si="184"/>
        <v>1</v>
      </c>
      <c r="AV152" s="150">
        <f t="shared" ref="AV152:CB152" si="185">IF(AV151&lt;&gt;0,AV150/AV151,)</f>
        <v>0.6</v>
      </c>
      <c r="AW152" s="150">
        <f t="shared" ref="AW152" si="186">IF(AW151&lt;&gt;0,AW150/AW151,)</f>
        <v>0</v>
      </c>
      <c r="AX152" s="150">
        <f t="shared" si="185"/>
        <v>0.75</v>
      </c>
      <c r="AY152" s="150">
        <f t="shared" si="185"/>
        <v>0</v>
      </c>
      <c r="AZ152" s="150">
        <f t="shared" si="185"/>
        <v>0.75</v>
      </c>
      <c r="BA152" s="150">
        <f t="shared" si="185"/>
        <v>0</v>
      </c>
      <c r="BB152" s="150">
        <f t="shared" si="185"/>
        <v>0.8</v>
      </c>
      <c r="BC152" s="150">
        <f t="shared" si="185"/>
        <v>0.66666666666666663</v>
      </c>
      <c r="BD152" s="150">
        <f t="shared" si="185"/>
        <v>0.8</v>
      </c>
      <c r="BE152" s="150">
        <f t="shared" si="185"/>
        <v>0.66666666666666663</v>
      </c>
      <c r="BF152" s="150">
        <f t="shared" si="185"/>
        <v>0.85</v>
      </c>
      <c r="BG152" s="150">
        <f t="shared" si="185"/>
        <v>0.9</v>
      </c>
      <c r="BH152" s="150">
        <f t="shared" si="185"/>
        <v>0.9</v>
      </c>
      <c r="BI152" s="150">
        <f t="shared" si="185"/>
        <v>0.9</v>
      </c>
      <c r="BJ152" s="150">
        <f t="shared" ref="BJ152" si="187">IF(BJ151&lt;&gt;0,BJ150/BJ151,)</f>
        <v>0</v>
      </c>
      <c r="BK152" s="150">
        <f t="shared" si="185"/>
        <v>1</v>
      </c>
      <c r="BL152" s="150">
        <f t="shared" si="185"/>
        <v>0.53333333333333333</v>
      </c>
      <c r="BM152" s="150">
        <f t="shared" si="185"/>
        <v>0.7</v>
      </c>
      <c r="BN152" s="150">
        <f t="shared" si="185"/>
        <v>0.8</v>
      </c>
      <c r="BO152" s="150">
        <f t="shared" si="185"/>
        <v>0.73333333333333328</v>
      </c>
      <c r="BP152" s="150">
        <f t="shared" si="185"/>
        <v>0</v>
      </c>
      <c r="BQ152" s="150">
        <f t="shared" si="185"/>
        <v>0</v>
      </c>
      <c r="BR152" s="150">
        <f t="shared" si="185"/>
        <v>0.85</v>
      </c>
      <c r="BS152" s="150">
        <f t="shared" si="185"/>
        <v>0.95</v>
      </c>
      <c r="BT152" s="150">
        <f t="shared" ref="BT152" si="188">IF(BT151&lt;&gt;0,BT150/BT151,)</f>
        <v>0.95</v>
      </c>
      <c r="BU152" s="150">
        <f t="shared" si="185"/>
        <v>1</v>
      </c>
      <c r="BV152" s="150">
        <f t="shared" si="185"/>
        <v>0.53333333333333333</v>
      </c>
      <c r="BW152" s="150">
        <f t="shared" si="185"/>
        <v>0</v>
      </c>
      <c r="BX152" s="150">
        <f t="shared" si="185"/>
        <v>0</v>
      </c>
      <c r="BY152" s="150">
        <f t="shared" si="185"/>
        <v>0.95</v>
      </c>
      <c r="BZ152" s="150">
        <f t="shared" ref="BZ152" si="189">IF(BZ151&lt;&gt;0,BZ150/BZ151,)</f>
        <v>0.95</v>
      </c>
      <c r="CA152" s="150">
        <f t="shared" si="185"/>
        <v>0.85</v>
      </c>
      <c r="CB152" s="150">
        <f t="shared" si="185"/>
        <v>0.8</v>
      </c>
      <c r="CC152" s="150">
        <f>IF(CC151&lt;&gt;0,CC150/CC151,)</f>
        <v>0.73333333333333328</v>
      </c>
      <c r="CD152" s="150">
        <f>IF(CD151&lt;&gt;0,CD150/CD151,)</f>
        <v>0.9</v>
      </c>
      <c r="CE152" s="150">
        <f t="shared" ref="CE152:DV152" si="190">IF(CE151&lt;&gt;0,CE150/CE151,)</f>
        <v>0</v>
      </c>
      <c r="CF152" s="150">
        <f t="shared" si="190"/>
        <v>0</v>
      </c>
      <c r="CG152" s="150">
        <f t="shared" si="190"/>
        <v>0</v>
      </c>
      <c r="CH152" s="150">
        <f t="shared" si="190"/>
        <v>0</v>
      </c>
      <c r="CI152" s="150">
        <f t="shared" si="190"/>
        <v>0</v>
      </c>
      <c r="CJ152" s="150">
        <f t="shared" si="190"/>
        <v>0</v>
      </c>
      <c r="CK152" s="150">
        <f t="shared" si="190"/>
        <v>0</v>
      </c>
      <c r="CL152" s="150">
        <f t="shared" si="190"/>
        <v>0</v>
      </c>
      <c r="CM152" s="150">
        <f t="shared" si="190"/>
        <v>0</v>
      </c>
      <c r="CN152" s="150">
        <f t="shared" si="190"/>
        <v>0</v>
      </c>
      <c r="CO152" s="150">
        <f t="shared" si="190"/>
        <v>0</v>
      </c>
      <c r="CP152" s="150">
        <f t="shared" si="190"/>
        <v>0</v>
      </c>
      <c r="CQ152" s="150">
        <f t="shared" si="190"/>
        <v>0</v>
      </c>
      <c r="CR152" s="150">
        <f t="shared" si="190"/>
        <v>0</v>
      </c>
      <c r="CS152" s="150">
        <f t="shared" si="190"/>
        <v>0</v>
      </c>
      <c r="CT152" s="150">
        <f t="shared" si="190"/>
        <v>0</v>
      </c>
      <c r="CU152" s="150">
        <f t="shared" si="190"/>
        <v>0</v>
      </c>
      <c r="CV152" s="150">
        <f t="shared" si="190"/>
        <v>0</v>
      </c>
      <c r="CW152" s="150">
        <f t="shared" si="190"/>
        <v>0</v>
      </c>
      <c r="CX152" s="150">
        <f t="shared" si="190"/>
        <v>0</v>
      </c>
      <c r="CY152" s="150">
        <f t="shared" si="190"/>
        <v>0</v>
      </c>
      <c r="CZ152" s="150">
        <f t="shared" si="190"/>
        <v>0</v>
      </c>
      <c r="DA152" s="150">
        <f t="shared" si="190"/>
        <v>0</v>
      </c>
      <c r="DB152" s="150">
        <f t="shared" si="190"/>
        <v>0</v>
      </c>
      <c r="DC152" s="150">
        <f t="shared" si="190"/>
        <v>0</v>
      </c>
      <c r="DD152" s="150">
        <f t="shared" si="190"/>
        <v>0</v>
      </c>
      <c r="DE152" s="150">
        <f t="shared" si="190"/>
        <v>0</v>
      </c>
      <c r="DF152" s="150">
        <f t="shared" si="190"/>
        <v>0</v>
      </c>
      <c r="DG152" s="150">
        <f t="shared" si="190"/>
        <v>0</v>
      </c>
      <c r="DH152" s="150">
        <f t="shared" si="190"/>
        <v>0</v>
      </c>
      <c r="DI152" s="150">
        <f t="shared" si="190"/>
        <v>0</v>
      </c>
      <c r="DJ152" s="150">
        <f t="shared" si="190"/>
        <v>0</v>
      </c>
      <c r="DK152" s="150">
        <f t="shared" si="190"/>
        <v>0</v>
      </c>
      <c r="DL152" s="150">
        <f t="shared" si="190"/>
        <v>0</v>
      </c>
      <c r="DM152" s="150">
        <f t="shared" si="190"/>
        <v>0</v>
      </c>
      <c r="DN152" s="150">
        <f t="shared" si="190"/>
        <v>0</v>
      </c>
      <c r="DO152" s="150">
        <f t="shared" si="190"/>
        <v>0</v>
      </c>
      <c r="DP152" s="150">
        <f t="shared" si="190"/>
        <v>0</v>
      </c>
      <c r="DQ152" s="150">
        <f t="shared" si="190"/>
        <v>0</v>
      </c>
      <c r="DR152" s="150">
        <f t="shared" si="190"/>
        <v>0</v>
      </c>
      <c r="DS152" s="150">
        <f t="shared" si="190"/>
        <v>0</v>
      </c>
      <c r="DT152" s="150">
        <f t="shared" si="190"/>
        <v>0</v>
      </c>
      <c r="DU152" s="150">
        <f t="shared" si="190"/>
        <v>0</v>
      </c>
      <c r="DV152" s="150">
        <f t="shared" si="190"/>
        <v>0</v>
      </c>
      <c r="DX152" s="430"/>
      <c r="DY152" s="103"/>
      <c r="DZ152" s="103"/>
      <c r="EA152" s="103"/>
      <c r="EB152" s="103"/>
    </row>
    <row r="153" spans="2:132" s="18" customFormat="1" ht="4.95" customHeight="1">
      <c r="B153" s="257"/>
      <c r="E153" s="253"/>
      <c r="F153" s="253"/>
      <c r="G153" s="258"/>
      <c r="K153" s="226"/>
      <c r="L153" s="226"/>
      <c r="M153" s="226"/>
      <c r="O153" s="144"/>
      <c r="P153" s="259"/>
      <c r="Q153" s="259"/>
      <c r="R153" s="259"/>
      <c r="S153" s="259"/>
      <c r="T153" s="259"/>
      <c r="U153" s="259"/>
      <c r="V153" s="259"/>
      <c r="W153" s="259"/>
      <c r="X153" s="259"/>
      <c r="Y153" s="259"/>
      <c r="Z153" s="259"/>
      <c r="AA153" s="259"/>
      <c r="AB153" s="259"/>
      <c r="AC153" s="259"/>
      <c r="AD153" s="259"/>
      <c r="AE153" s="259"/>
      <c r="AF153" s="259"/>
      <c r="AG153" s="259"/>
      <c r="AH153" s="259"/>
      <c r="AI153" s="259"/>
      <c r="AJ153" s="259"/>
      <c r="AK153" s="259"/>
      <c r="AL153" s="259"/>
      <c r="AM153" s="259"/>
      <c r="AN153" s="259"/>
      <c r="AO153" s="259"/>
      <c r="AP153" s="259"/>
      <c r="AQ153" s="259"/>
      <c r="AR153" s="259"/>
      <c r="AS153" s="259"/>
      <c r="AT153" s="259"/>
      <c r="AU153" s="259"/>
      <c r="AV153" s="259"/>
      <c r="AW153" s="259"/>
      <c r="AX153" s="259"/>
      <c r="AY153" s="259"/>
      <c r="AZ153" s="259"/>
      <c r="BA153" s="259"/>
      <c r="BB153" s="259"/>
      <c r="BC153" s="259"/>
      <c r="BD153" s="259"/>
      <c r="BE153" s="259"/>
      <c r="BF153" s="259"/>
      <c r="BG153" s="259"/>
      <c r="BH153" s="259"/>
      <c r="BI153" s="259"/>
      <c r="BJ153" s="259"/>
      <c r="BK153" s="259"/>
      <c r="BL153" s="259"/>
      <c r="BM153" s="259"/>
      <c r="BN153" s="259"/>
      <c r="BO153" s="259"/>
      <c r="BP153" s="259"/>
      <c r="BQ153" s="259"/>
      <c r="BR153" s="259"/>
      <c r="BS153" s="259"/>
      <c r="BT153" s="259"/>
      <c r="BU153" s="259"/>
      <c r="BV153" s="259"/>
      <c r="BW153" s="260"/>
      <c r="BX153" s="259"/>
      <c r="BY153" s="259"/>
      <c r="BZ153" s="259"/>
      <c r="CA153" s="259"/>
      <c r="CB153" s="259"/>
      <c r="CC153" s="259"/>
      <c r="CD153" s="259"/>
      <c r="CE153" s="259"/>
      <c r="CF153" s="259"/>
      <c r="CG153" s="259"/>
      <c r="CH153" s="259"/>
      <c r="CI153" s="259"/>
      <c r="CJ153" s="259"/>
      <c r="CK153" s="259"/>
      <c r="CL153" s="259"/>
      <c r="CM153" s="259"/>
      <c r="CN153" s="260"/>
      <c r="CO153" s="259"/>
      <c r="CP153" s="259"/>
      <c r="CQ153" s="259"/>
      <c r="CR153" s="259"/>
      <c r="CS153" s="259"/>
      <c r="CT153" s="259"/>
      <c r="CU153" s="259"/>
      <c r="CV153" s="259"/>
      <c r="CW153" s="259"/>
      <c r="CX153" s="259"/>
      <c r="CY153" s="259"/>
      <c r="CZ153" s="259"/>
      <c r="DA153" s="259"/>
      <c r="DB153" s="259"/>
      <c r="DC153" s="259"/>
      <c r="DD153" s="259"/>
      <c r="DE153" s="259"/>
      <c r="DF153" s="259"/>
      <c r="DG153" s="259"/>
      <c r="DH153" s="259"/>
      <c r="DI153" s="259"/>
      <c r="DJ153" s="259"/>
      <c r="DK153" s="259"/>
      <c r="DL153" s="259"/>
      <c r="DM153" s="259"/>
      <c r="DN153" s="259"/>
      <c r="DO153" s="259"/>
      <c r="DP153" s="259"/>
      <c r="DQ153" s="259"/>
      <c r="DR153" s="259"/>
      <c r="DS153" s="259"/>
      <c r="DT153" s="259"/>
      <c r="DU153" s="259"/>
      <c r="DV153" s="259"/>
      <c r="DX153" s="431"/>
      <c r="DY153" s="33"/>
      <c r="DZ153" s="253"/>
      <c r="EA153" s="253"/>
      <c r="EB153" s="253"/>
    </row>
    <row r="154" spans="2:132" s="18" customFormat="1" ht="14.4" customHeight="1">
      <c r="B154" s="129"/>
      <c r="C154" s="262"/>
      <c r="D154" s="252" t="s">
        <v>148</v>
      </c>
      <c r="E154" s="253"/>
      <c r="F154" s="253"/>
      <c r="G154" s="33"/>
      <c r="H154" s="262"/>
      <c r="I154" s="270"/>
      <c r="J154" s="270"/>
      <c r="K154" s="252" t="s">
        <v>148</v>
      </c>
      <c r="L154" s="253"/>
      <c r="M154" s="253"/>
      <c r="O154" s="144"/>
      <c r="P154" s="149">
        <f t="shared" ref="P154:AU154" si="191">P138+P142+P146+P150</f>
        <v>69</v>
      </c>
      <c r="Q154" s="149">
        <f t="shared" si="191"/>
        <v>67</v>
      </c>
      <c r="R154" s="149">
        <f t="shared" si="191"/>
        <v>18</v>
      </c>
      <c r="S154" s="149">
        <f t="shared" si="191"/>
        <v>48</v>
      </c>
      <c r="T154" s="149">
        <f t="shared" si="191"/>
        <v>23</v>
      </c>
      <c r="U154" s="149">
        <f t="shared" si="191"/>
        <v>47</v>
      </c>
      <c r="V154" s="149">
        <f t="shared" si="191"/>
        <v>56</v>
      </c>
      <c r="W154" s="149">
        <f t="shared" si="191"/>
        <v>60</v>
      </c>
      <c r="X154" s="149">
        <f t="shared" si="191"/>
        <v>57</v>
      </c>
      <c r="Y154" s="149">
        <f t="shared" si="191"/>
        <v>21</v>
      </c>
      <c r="Z154" s="149">
        <f t="shared" si="191"/>
        <v>52</v>
      </c>
      <c r="AA154" s="149">
        <f t="shared" si="191"/>
        <v>23</v>
      </c>
      <c r="AB154" s="149">
        <f t="shared" si="191"/>
        <v>49</v>
      </c>
      <c r="AC154" s="149">
        <f t="shared" si="191"/>
        <v>22</v>
      </c>
      <c r="AD154" s="149">
        <f t="shared" si="191"/>
        <v>50</v>
      </c>
      <c r="AE154" s="149">
        <f t="shared" si="191"/>
        <v>0</v>
      </c>
      <c r="AF154" s="149">
        <f t="shared" si="191"/>
        <v>71</v>
      </c>
      <c r="AG154" s="149">
        <f t="shared" si="191"/>
        <v>71</v>
      </c>
      <c r="AH154" s="149">
        <f t="shared" si="191"/>
        <v>21</v>
      </c>
      <c r="AI154" s="149">
        <f t="shared" si="191"/>
        <v>20</v>
      </c>
      <c r="AJ154" s="149">
        <f t="shared" si="191"/>
        <v>50</v>
      </c>
      <c r="AK154" s="149">
        <f t="shared" si="191"/>
        <v>22</v>
      </c>
      <c r="AL154" s="149">
        <f t="shared" si="191"/>
        <v>77</v>
      </c>
      <c r="AM154" s="149">
        <f t="shared" si="191"/>
        <v>75</v>
      </c>
      <c r="AN154" s="149">
        <f t="shared" si="191"/>
        <v>73</v>
      </c>
      <c r="AO154" s="149">
        <f t="shared" si="191"/>
        <v>20</v>
      </c>
      <c r="AP154" s="149">
        <f t="shared" si="191"/>
        <v>46</v>
      </c>
      <c r="AQ154" s="149">
        <f t="shared" si="191"/>
        <v>51</v>
      </c>
      <c r="AR154" s="149">
        <f t="shared" si="191"/>
        <v>69</v>
      </c>
      <c r="AS154" s="149">
        <f t="shared" si="191"/>
        <v>72</v>
      </c>
      <c r="AT154" s="149">
        <f t="shared" si="191"/>
        <v>70</v>
      </c>
      <c r="AU154" s="149">
        <f t="shared" si="191"/>
        <v>24</v>
      </c>
      <c r="AV154" s="149">
        <f t="shared" ref="AV154:CB154" si="192">AV138+AV142+AV146+AV150</f>
        <v>45</v>
      </c>
      <c r="AW154" s="149">
        <f t="shared" ref="AW154" si="193">AW138+AW142+AW146+AW150</f>
        <v>0</v>
      </c>
      <c r="AX154" s="149">
        <f t="shared" si="192"/>
        <v>70</v>
      </c>
      <c r="AY154" s="149">
        <f t="shared" si="192"/>
        <v>0</v>
      </c>
      <c r="AZ154" s="149">
        <f t="shared" si="192"/>
        <v>74</v>
      </c>
      <c r="BA154" s="149">
        <f t="shared" si="192"/>
        <v>0</v>
      </c>
      <c r="BB154" s="149">
        <f t="shared" si="192"/>
        <v>19</v>
      </c>
      <c r="BC154" s="149">
        <f t="shared" si="192"/>
        <v>42</v>
      </c>
      <c r="BD154" s="149">
        <f t="shared" si="192"/>
        <v>23</v>
      </c>
      <c r="BE154" s="149">
        <f t="shared" si="192"/>
        <v>46</v>
      </c>
      <c r="BF154" s="149">
        <f t="shared" si="192"/>
        <v>71</v>
      </c>
      <c r="BG154" s="149">
        <f t="shared" si="192"/>
        <v>76</v>
      </c>
      <c r="BH154" s="149">
        <f t="shared" si="192"/>
        <v>81</v>
      </c>
      <c r="BI154" s="149">
        <f t="shared" si="192"/>
        <v>76</v>
      </c>
      <c r="BJ154" s="149">
        <f t="shared" ref="BJ154" si="194">BJ138+BJ142+BJ146+BJ150</f>
        <v>0</v>
      </c>
      <c r="BK154" s="149">
        <f t="shared" si="192"/>
        <v>23</v>
      </c>
      <c r="BL154" s="149">
        <f t="shared" si="192"/>
        <v>46</v>
      </c>
      <c r="BM154" s="149">
        <f t="shared" si="192"/>
        <v>73</v>
      </c>
      <c r="BN154" s="149">
        <f t="shared" si="192"/>
        <v>22</v>
      </c>
      <c r="BO154" s="149">
        <f t="shared" si="192"/>
        <v>51</v>
      </c>
      <c r="BP154" s="149">
        <f t="shared" si="192"/>
        <v>0</v>
      </c>
      <c r="BQ154" s="149">
        <f t="shared" si="192"/>
        <v>0</v>
      </c>
      <c r="BR154" s="149">
        <f t="shared" si="192"/>
        <v>76</v>
      </c>
      <c r="BS154" s="149">
        <f t="shared" si="192"/>
        <v>84</v>
      </c>
      <c r="BT154" s="149">
        <f t="shared" ref="BT154" si="195">BT138+BT142+BT146+BT150</f>
        <v>82</v>
      </c>
      <c r="BU154" s="149">
        <f t="shared" si="192"/>
        <v>24</v>
      </c>
      <c r="BV154" s="149">
        <f t="shared" si="192"/>
        <v>44</v>
      </c>
      <c r="BW154" s="149">
        <f t="shared" si="192"/>
        <v>0</v>
      </c>
      <c r="BX154" s="149">
        <f t="shared" si="192"/>
        <v>0</v>
      </c>
      <c r="BY154" s="149">
        <f t="shared" si="192"/>
        <v>81</v>
      </c>
      <c r="BZ154" s="149">
        <f t="shared" ref="BZ154" si="196">BZ138+BZ142+BZ146+BZ150</f>
        <v>83</v>
      </c>
      <c r="CA154" s="149">
        <f t="shared" si="192"/>
        <v>80</v>
      </c>
      <c r="CB154" s="149">
        <f t="shared" si="192"/>
        <v>20</v>
      </c>
      <c r="CC154" s="149">
        <f>CC138+CC142+CC146+CC150</f>
        <v>41</v>
      </c>
      <c r="CD154" s="149">
        <f>CD138+CD142+CD146+CD150</f>
        <v>72</v>
      </c>
      <c r="CE154" s="149">
        <f t="shared" ref="CE154:DV154" si="197">CE138+CE142+CE146+CE150</f>
        <v>0</v>
      </c>
      <c r="CF154" s="149">
        <f t="shared" si="197"/>
        <v>0</v>
      </c>
      <c r="CG154" s="149">
        <f t="shared" si="197"/>
        <v>0</v>
      </c>
      <c r="CH154" s="149">
        <f t="shared" si="197"/>
        <v>0</v>
      </c>
      <c r="CI154" s="149">
        <f t="shared" si="197"/>
        <v>0</v>
      </c>
      <c r="CJ154" s="149">
        <f t="shared" si="197"/>
        <v>0</v>
      </c>
      <c r="CK154" s="149">
        <f t="shared" si="197"/>
        <v>0</v>
      </c>
      <c r="CL154" s="149">
        <f t="shared" si="197"/>
        <v>0</v>
      </c>
      <c r="CM154" s="149">
        <f t="shared" si="197"/>
        <v>0</v>
      </c>
      <c r="CN154" s="149">
        <f t="shared" si="197"/>
        <v>0</v>
      </c>
      <c r="CO154" s="149">
        <f t="shared" si="197"/>
        <v>0</v>
      </c>
      <c r="CP154" s="149">
        <f t="shared" si="197"/>
        <v>0</v>
      </c>
      <c r="CQ154" s="149">
        <f t="shared" si="197"/>
        <v>0</v>
      </c>
      <c r="CR154" s="149">
        <f t="shared" si="197"/>
        <v>0</v>
      </c>
      <c r="CS154" s="149">
        <f t="shared" si="197"/>
        <v>0</v>
      </c>
      <c r="CT154" s="149">
        <f t="shared" si="197"/>
        <v>0</v>
      </c>
      <c r="CU154" s="149">
        <f t="shared" si="197"/>
        <v>0</v>
      </c>
      <c r="CV154" s="149">
        <f t="shared" si="197"/>
        <v>0</v>
      </c>
      <c r="CW154" s="149">
        <f t="shared" si="197"/>
        <v>0</v>
      </c>
      <c r="CX154" s="149">
        <f t="shared" si="197"/>
        <v>0</v>
      </c>
      <c r="CY154" s="149">
        <f t="shared" si="197"/>
        <v>0</v>
      </c>
      <c r="CZ154" s="149">
        <f t="shared" si="197"/>
        <v>0</v>
      </c>
      <c r="DA154" s="149">
        <f t="shared" si="197"/>
        <v>0</v>
      </c>
      <c r="DB154" s="149">
        <f t="shared" si="197"/>
        <v>0</v>
      </c>
      <c r="DC154" s="149">
        <f t="shared" si="197"/>
        <v>0</v>
      </c>
      <c r="DD154" s="149">
        <f t="shared" si="197"/>
        <v>0</v>
      </c>
      <c r="DE154" s="149">
        <f t="shared" si="197"/>
        <v>0</v>
      </c>
      <c r="DF154" s="149">
        <f t="shared" si="197"/>
        <v>0</v>
      </c>
      <c r="DG154" s="149">
        <f t="shared" si="197"/>
        <v>0</v>
      </c>
      <c r="DH154" s="149">
        <f t="shared" si="197"/>
        <v>0</v>
      </c>
      <c r="DI154" s="149">
        <f t="shared" si="197"/>
        <v>0</v>
      </c>
      <c r="DJ154" s="149">
        <f t="shared" si="197"/>
        <v>0</v>
      </c>
      <c r="DK154" s="149">
        <f t="shared" si="197"/>
        <v>0</v>
      </c>
      <c r="DL154" s="149">
        <f t="shared" si="197"/>
        <v>0</v>
      </c>
      <c r="DM154" s="149">
        <f t="shared" si="197"/>
        <v>0</v>
      </c>
      <c r="DN154" s="149">
        <f t="shared" si="197"/>
        <v>0</v>
      </c>
      <c r="DO154" s="149">
        <f t="shared" si="197"/>
        <v>0</v>
      </c>
      <c r="DP154" s="149">
        <f t="shared" si="197"/>
        <v>0</v>
      </c>
      <c r="DQ154" s="149">
        <f t="shared" si="197"/>
        <v>0</v>
      </c>
      <c r="DR154" s="149">
        <f t="shared" si="197"/>
        <v>0</v>
      </c>
      <c r="DS154" s="149">
        <f t="shared" si="197"/>
        <v>0</v>
      </c>
      <c r="DT154" s="149">
        <f t="shared" si="197"/>
        <v>0</v>
      </c>
      <c r="DU154" s="149">
        <f t="shared" si="197"/>
        <v>0</v>
      </c>
      <c r="DV154" s="149">
        <f t="shared" si="197"/>
        <v>0</v>
      </c>
      <c r="DX154" s="430"/>
      <c r="DY154" s="33"/>
      <c r="DZ154" s="253"/>
      <c r="EA154" s="253"/>
      <c r="EB154" s="253"/>
    </row>
    <row r="155" spans="2:132" s="18" customFormat="1" ht="14.4" customHeight="1">
      <c r="B155" s="129"/>
      <c r="C155" s="263" t="s">
        <v>151</v>
      </c>
      <c r="D155" s="255" t="s">
        <v>149</v>
      </c>
      <c r="E155" s="253"/>
      <c r="F155" s="253"/>
      <c r="G155" s="33"/>
      <c r="H155" s="264" t="s">
        <v>151</v>
      </c>
      <c r="I155" s="258"/>
      <c r="J155" s="258"/>
      <c r="K155" s="255" t="s">
        <v>149</v>
      </c>
      <c r="L155" s="103"/>
      <c r="M155" s="103"/>
      <c r="O155" s="144"/>
      <c r="P155" s="149">
        <f t="shared" ref="P155:AU155" si="198">IF(P154&lt;&gt;0,P7,)</f>
        <v>88</v>
      </c>
      <c r="Q155" s="149">
        <f t="shared" si="198"/>
        <v>88</v>
      </c>
      <c r="R155" s="149">
        <f t="shared" si="198"/>
        <v>25</v>
      </c>
      <c r="S155" s="149">
        <f t="shared" si="198"/>
        <v>63</v>
      </c>
      <c r="T155" s="149">
        <f t="shared" si="198"/>
        <v>25</v>
      </c>
      <c r="U155" s="149">
        <f t="shared" si="198"/>
        <v>63</v>
      </c>
      <c r="V155" s="149">
        <f t="shared" si="198"/>
        <v>88</v>
      </c>
      <c r="W155" s="149">
        <f t="shared" si="198"/>
        <v>88</v>
      </c>
      <c r="X155" s="149">
        <f t="shared" si="198"/>
        <v>88</v>
      </c>
      <c r="Y155" s="149">
        <f t="shared" si="198"/>
        <v>25</v>
      </c>
      <c r="Z155" s="149">
        <f t="shared" si="198"/>
        <v>63</v>
      </c>
      <c r="AA155" s="149">
        <f t="shared" si="198"/>
        <v>25</v>
      </c>
      <c r="AB155" s="149">
        <f t="shared" si="198"/>
        <v>63</v>
      </c>
      <c r="AC155" s="149">
        <f t="shared" si="198"/>
        <v>25</v>
      </c>
      <c r="AD155" s="149">
        <f t="shared" si="198"/>
        <v>63</v>
      </c>
      <c r="AE155" s="149">
        <f t="shared" si="198"/>
        <v>0</v>
      </c>
      <c r="AF155" s="149">
        <f t="shared" si="198"/>
        <v>88</v>
      </c>
      <c r="AG155" s="149">
        <f t="shared" si="198"/>
        <v>88</v>
      </c>
      <c r="AH155" s="149">
        <f t="shared" si="198"/>
        <v>30</v>
      </c>
      <c r="AI155" s="149">
        <f t="shared" si="198"/>
        <v>25</v>
      </c>
      <c r="AJ155" s="149">
        <f t="shared" si="198"/>
        <v>63</v>
      </c>
      <c r="AK155" s="149">
        <f t="shared" si="198"/>
        <v>30</v>
      </c>
      <c r="AL155" s="149">
        <f t="shared" si="198"/>
        <v>88</v>
      </c>
      <c r="AM155" s="149">
        <f t="shared" si="198"/>
        <v>88</v>
      </c>
      <c r="AN155" s="149">
        <f t="shared" si="198"/>
        <v>88</v>
      </c>
      <c r="AO155" s="149">
        <f t="shared" si="198"/>
        <v>25</v>
      </c>
      <c r="AP155" s="149">
        <f t="shared" si="198"/>
        <v>63</v>
      </c>
      <c r="AQ155" s="149">
        <f t="shared" si="198"/>
        <v>88</v>
      </c>
      <c r="AR155" s="149">
        <f t="shared" si="198"/>
        <v>88</v>
      </c>
      <c r="AS155" s="149">
        <f t="shared" si="198"/>
        <v>88</v>
      </c>
      <c r="AT155" s="149">
        <f t="shared" si="198"/>
        <v>88</v>
      </c>
      <c r="AU155" s="149">
        <f t="shared" si="198"/>
        <v>25</v>
      </c>
      <c r="AV155" s="149">
        <f t="shared" ref="AV155:CA155" si="199">IF(AV154&lt;&gt;0,AV7,)</f>
        <v>63</v>
      </c>
      <c r="AW155" s="149">
        <f t="shared" si="199"/>
        <v>0</v>
      </c>
      <c r="AX155" s="149">
        <f t="shared" si="199"/>
        <v>88</v>
      </c>
      <c r="AY155" s="149">
        <f t="shared" si="199"/>
        <v>0</v>
      </c>
      <c r="AZ155" s="149">
        <f t="shared" si="199"/>
        <v>88</v>
      </c>
      <c r="BA155" s="149">
        <f t="shared" si="199"/>
        <v>0</v>
      </c>
      <c r="BB155" s="149">
        <f t="shared" si="199"/>
        <v>25</v>
      </c>
      <c r="BC155" s="149">
        <f t="shared" si="199"/>
        <v>63</v>
      </c>
      <c r="BD155" s="149">
        <f t="shared" si="199"/>
        <v>25</v>
      </c>
      <c r="BE155" s="149">
        <f t="shared" si="199"/>
        <v>63</v>
      </c>
      <c r="BF155" s="149">
        <f t="shared" si="199"/>
        <v>88</v>
      </c>
      <c r="BG155" s="149">
        <f t="shared" si="199"/>
        <v>88</v>
      </c>
      <c r="BH155" s="149">
        <f t="shared" si="199"/>
        <v>88</v>
      </c>
      <c r="BI155" s="149">
        <f t="shared" si="199"/>
        <v>88</v>
      </c>
      <c r="BJ155" s="149">
        <f t="shared" si="199"/>
        <v>0</v>
      </c>
      <c r="BK155" s="149">
        <f t="shared" si="199"/>
        <v>25</v>
      </c>
      <c r="BL155" s="149">
        <f t="shared" si="199"/>
        <v>63</v>
      </c>
      <c r="BM155" s="149">
        <f t="shared" si="199"/>
        <v>88</v>
      </c>
      <c r="BN155" s="149">
        <f t="shared" si="199"/>
        <v>25</v>
      </c>
      <c r="BO155" s="149">
        <f t="shared" si="199"/>
        <v>63</v>
      </c>
      <c r="BP155" s="149">
        <f t="shared" si="199"/>
        <v>0</v>
      </c>
      <c r="BQ155" s="149">
        <f t="shared" si="199"/>
        <v>0</v>
      </c>
      <c r="BR155" s="149">
        <f t="shared" si="199"/>
        <v>88</v>
      </c>
      <c r="BS155" s="149">
        <f t="shared" si="199"/>
        <v>88</v>
      </c>
      <c r="BT155" s="149">
        <f t="shared" si="199"/>
        <v>88</v>
      </c>
      <c r="BU155" s="149">
        <f t="shared" si="199"/>
        <v>25</v>
      </c>
      <c r="BV155" s="149">
        <f t="shared" si="199"/>
        <v>63</v>
      </c>
      <c r="BW155" s="149">
        <f t="shared" si="199"/>
        <v>0</v>
      </c>
      <c r="BX155" s="149">
        <f t="shared" si="199"/>
        <v>0</v>
      </c>
      <c r="BY155" s="149">
        <f t="shared" si="199"/>
        <v>88</v>
      </c>
      <c r="BZ155" s="149">
        <f t="shared" si="199"/>
        <v>88</v>
      </c>
      <c r="CA155" s="149">
        <f t="shared" si="199"/>
        <v>88</v>
      </c>
      <c r="CB155" s="149">
        <f t="shared" ref="CB155" si="200">IF(CB154&lt;&gt;0,CB7,)</f>
        <v>25</v>
      </c>
      <c r="CC155" s="149">
        <f>IF(CC154&lt;&gt;0,CC7,)</f>
        <v>63</v>
      </c>
      <c r="CD155" s="149">
        <f>IF(CD154&lt;&gt;0,CD7,)</f>
        <v>88</v>
      </c>
      <c r="CE155" s="149">
        <f t="shared" ref="CE155:DV155" si="201">IF(CE154&lt;&gt;0,CE7,)</f>
        <v>0</v>
      </c>
      <c r="CF155" s="149">
        <f t="shared" si="201"/>
        <v>0</v>
      </c>
      <c r="CG155" s="149">
        <f t="shared" si="201"/>
        <v>0</v>
      </c>
      <c r="CH155" s="149">
        <f t="shared" si="201"/>
        <v>0</v>
      </c>
      <c r="CI155" s="149">
        <f t="shared" si="201"/>
        <v>0</v>
      </c>
      <c r="CJ155" s="149">
        <f t="shared" si="201"/>
        <v>0</v>
      </c>
      <c r="CK155" s="149">
        <f t="shared" si="201"/>
        <v>0</v>
      </c>
      <c r="CL155" s="149">
        <f t="shared" si="201"/>
        <v>0</v>
      </c>
      <c r="CM155" s="149">
        <f t="shared" si="201"/>
        <v>0</v>
      </c>
      <c r="CN155" s="149">
        <f t="shared" si="201"/>
        <v>0</v>
      </c>
      <c r="CO155" s="149">
        <f t="shared" si="201"/>
        <v>0</v>
      </c>
      <c r="CP155" s="149">
        <f t="shared" si="201"/>
        <v>0</v>
      </c>
      <c r="CQ155" s="149">
        <f t="shared" si="201"/>
        <v>0</v>
      </c>
      <c r="CR155" s="149">
        <f t="shared" si="201"/>
        <v>0</v>
      </c>
      <c r="CS155" s="149">
        <f t="shared" si="201"/>
        <v>0</v>
      </c>
      <c r="CT155" s="149">
        <f t="shared" si="201"/>
        <v>0</v>
      </c>
      <c r="CU155" s="149">
        <f t="shared" si="201"/>
        <v>0</v>
      </c>
      <c r="CV155" s="149">
        <f t="shared" si="201"/>
        <v>0</v>
      </c>
      <c r="CW155" s="149">
        <f t="shared" si="201"/>
        <v>0</v>
      </c>
      <c r="CX155" s="149">
        <f t="shared" si="201"/>
        <v>0</v>
      </c>
      <c r="CY155" s="149">
        <f t="shared" si="201"/>
        <v>0</v>
      </c>
      <c r="CZ155" s="149">
        <f t="shared" si="201"/>
        <v>0</v>
      </c>
      <c r="DA155" s="149">
        <f t="shared" si="201"/>
        <v>0</v>
      </c>
      <c r="DB155" s="149">
        <f t="shared" si="201"/>
        <v>0</v>
      </c>
      <c r="DC155" s="149">
        <f t="shared" si="201"/>
        <v>0</v>
      </c>
      <c r="DD155" s="149">
        <f t="shared" si="201"/>
        <v>0</v>
      </c>
      <c r="DE155" s="149">
        <f t="shared" si="201"/>
        <v>0</v>
      </c>
      <c r="DF155" s="149">
        <f t="shared" si="201"/>
        <v>0</v>
      </c>
      <c r="DG155" s="149">
        <f t="shared" si="201"/>
        <v>0</v>
      </c>
      <c r="DH155" s="149">
        <f t="shared" si="201"/>
        <v>0</v>
      </c>
      <c r="DI155" s="149">
        <f t="shared" si="201"/>
        <v>0</v>
      </c>
      <c r="DJ155" s="149">
        <f t="shared" si="201"/>
        <v>0</v>
      </c>
      <c r="DK155" s="149">
        <f t="shared" si="201"/>
        <v>0</v>
      </c>
      <c r="DL155" s="149">
        <f t="shared" si="201"/>
        <v>0</v>
      </c>
      <c r="DM155" s="149">
        <f t="shared" si="201"/>
        <v>0</v>
      </c>
      <c r="DN155" s="149">
        <f t="shared" si="201"/>
        <v>0</v>
      </c>
      <c r="DO155" s="149">
        <f t="shared" si="201"/>
        <v>0</v>
      </c>
      <c r="DP155" s="149">
        <f t="shared" si="201"/>
        <v>0</v>
      </c>
      <c r="DQ155" s="149">
        <f t="shared" si="201"/>
        <v>0</v>
      </c>
      <c r="DR155" s="149">
        <f t="shared" si="201"/>
        <v>0</v>
      </c>
      <c r="DS155" s="149">
        <f t="shared" si="201"/>
        <v>0</v>
      </c>
      <c r="DT155" s="149">
        <f t="shared" si="201"/>
        <v>0</v>
      </c>
      <c r="DU155" s="149">
        <f t="shared" si="201"/>
        <v>0</v>
      </c>
      <c r="DV155" s="149">
        <f t="shared" si="201"/>
        <v>0</v>
      </c>
      <c r="DX155" s="430"/>
      <c r="DY155" s="265"/>
      <c r="DZ155" s="103"/>
      <c r="EA155" s="103"/>
      <c r="EB155" s="103"/>
    </row>
    <row r="156" spans="2:132" s="18" customFormat="1" ht="14.4" customHeight="1">
      <c r="B156" s="266"/>
      <c r="C156" s="267"/>
      <c r="D156" s="256" t="s">
        <v>150</v>
      </c>
      <c r="E156" s="253"/>
      <c r="F156" s="253"/>
      <c r="G156" s="33"/>
      <c r="H156" s="267"/>
      <c r="I156" s="276"/>
      <c r="J156" s="276"/>
      <c r="K156" s="256" t="s">
        <v>150</v>
      </c>
      <c r="L156" s="103"/>
      <c r="M156" s="103"/>
      <c r="O156" s="144"/>
      <c r="P156" s="150">
        <f t="shared" ref="P156:AU156" si="202">IF(P155&lt;&gt;0,P154/P155,)</f>
        <v>0.78409090909090906</v>
      </c>
      <c r="Q156" s="150">
        <f t="shared" si="202"/>
        <v>0.76136363636363635</v>
      </c>
      <c r="R156" s="150">
        <f t="shared" si="202"/>
        <v>0.72</v>
      </c>
      <c r="S156" s="150">
        <f t="shared" si="202"/>
        <v>0.76190476190476186</v>
      </c>
      <c r="T156" s="150">
        <f t="shared" si="202"/>
        <v>0.92</v>
      </c>
      <c r="U156" s="150">
        <f t="shared" si="202"/>
        <v>0.74603174603174605</v>
      </c>
      <c r="V156" s="150">
        <f t="shared" si="202"/>
        <v>0.63636363636363635</v>
      </c>
      <c r="W156" s="150">
        <f t="shared" si="202"/>
        <v>0.68181818181818177</v>
      </c>
      <c r="X156" s="150">
        <f t="shared" si="202"/>
        <v>0.64772727272727271</v>
      </c>
      <c r="Y156" s="150">
        <f t="shared" si="202"/>
        <v>0.84</v>
      </c>
      <c r="Z156" s="150">
        <f t="shared" si="202"/>
        <v>0.82539682539682535</v>
      </c>
      <c r="AA156" s="150">
        <f t="shared" si="202"/>
        <v>0.92</v>
      </c>
      <c r="AB156" s="150">
        <f t="shared" si="202"/>
        <v>0.77777777777777779</v>
      </c>
      <c r="AC156" s="150">
        <f t="shared" si="202"/>
        <v>0.88</v>
      </c>
      <c r="AD156" s="150">
        <f t="shared" si="202"/>
        <v>0.79365079365079361</v>
      </c>
      <c r="AE156" s="150">
        <v>0.79</v>
      </c>
      <c r="AF156" s="150">
        <f t="shared" si="202"/>
        <v>0.80681818181818177</v>
      </c>
      <c r="AG156" s="150">
        <f t="shared" si="202"/>
        <v>0.80681818181818177</v>
      </c>
      <c r="AH156" s="150">
        <f t="shared" si="202"/>
        <v>0.7</v>
      </c>
      <c r="AI156" s="150">
        <f t="shared" si="202"/>
        <v>0.8</v>
      </c>
      <c r="AJ156" s="150">
        <f t="shared" si="202"/>
        <v>0.79365079365079361</v>
      </c>
      <c r="AK156" s="150">
        <f t="shared" si="202"/>
        <v>0.73333333333333328</v>
      </c>
      <c r="AL156" s="150">
        <f t="shared" si="202"/>
        <v>0.875</v>
      </c>
      <c r="AM156" s="150">
        <f t="shared" si="202"/>
        <v>0.85227272727272729</v>
      </c>
      <c r="AN156" s="150">
        <f t="shared" si="202"/>
        <v>0.82954545454545459</v>
      </c>
      <c r="AO156" s="150">
        <f t="shared" si="202"/>
        <v>0.8</v>
      </c>
      <c r="AP156" s="150">
        <f t="shared" si="202"/>
        <v>0.73015873015873012</v>
      </c>
      <c r="AQ156" s="150">
        <f t="shared" si="202"/>
        <v>0.57954545454545459</v>
      </c>
      <c r="AR156" s="150">
        <f t="shared" si="202"/>
        <v>0.78409090909090906</v>
      </c>
      <c r="AS156" s="150">
        <f t="shared" si="202"/>
        <v>0.81818181818181823</v>
      </c>
      <c r="AT156" s="150">
        <f t="shared" si="202"/>
        <v>0.79545454545454541</v>
      </c>
      <c r="AU156" s="150">
        <f t="shared" si="202"/>
        <v>0.96</v>
      </c>
      <c r="AV156" s="150">
        <f t="shared" ref="AV156:CB156" si="203">IF(AV155&lt;&gt;0,AV154/AV155,)</f>
        <v>0.7142857142857143</v>
      </c>
      <c r="AW156" s="150">
        <v>0.71</v>
      </c>
      <c r="AX156" s="150">
        <f t="shared" si="203"/>
        <v>0.79545454545454541</v>
      </c>
      <c r="AY156" s="150">
        <v>0.8</v>
      </c>
      <c r="AZ156" s="150">
        <f t="shared" si="203"/>
        <v>0.84090909090909094</v>
      </c>
      <c r="BA156" s="150">
        <v>0.84</v>
      </c>
      <c r="BB156" s="150">
        <f t="shared" si="203"/>
        <v>0.76</v>
      </c>
      <c r="BC156" s="150">
        <f t="shared" si="203"/>
        <v>0.66666666666666663</v>
      </c>
      <c r="BD156" s="150">
        <f t="shared" si="203"/>
        <v>0.92</v>
      </c>
      <c r="BE156" s="150">
        <f t="shared" si="203"/>
        <v>0.73015873015873012</v>
      </c>
      <c r="BF156" s="150">
        <f t="shared" si="203"/>
        <v>0.80681818181818177</v>
      </c>
      <c r="BG156" s="150">
        <f t="shared" si="203"/>
        <v>0.86363636363636365</v>
      </c>
      <c r="BH156" s="150">
        <f t="shared" si="203"/>
        <v>0.92045454545454541</v>
      </c>
      <c r="BI156" s="150">
        <f t="shared" si="203"/>
        <v>0.86363636363636365</v>
      </c>
      <c r="BJ156" s="150">
        <v>0.86</v>
      </c>
      <c r="BK156" s="150">
        <f t="shared" si="203"/>
        <v>0.92</v>
      </c>
      <c r="BL156" s="150">
        <f t="shared" si="203"/>
        <v>0.73015873015873012</v>
      </c>
      <c r="BM156" s="150">
        <f t="shared" si="203"/>
        <v>0.82954545454545459</v>
      </c>
      <c r="BN156" s="150">
        <f t="shared" si="203"/>
        <v>0.88</v>
      </c>
      <c r="BO156" s="150">
        <f t="shared" si="203"/>
        <v>0.80952380952380953</v>
      </c>
      <c r="BP156" s="150">
        <v>0.81</v>
      </c>
      <c r="BQ156" s="150">
        <v>0.81</v>
      </c>
      <c r="BR156" s="150">
        <f t="shared" si="203"/>
        <v>0.86363636363636365</v>
      </c>
      <c r="BS156" s="150">
        <f t="shared" si="203"/>
        <v>0.95454545454545459</v>
      </c>
      <c r="BT156" s="150">
        <f t="shared" ref="BT156" si="204">IF(BT155&lt;&gt;0,BT154/BT155,)</f>
        <v>0.93181818181818177</v>
      </c>
      <c r="BU156" s="150">
        <f t="shared" si="203"/>
        <v>0.96</v>
      </c>
      <c r="BV156" s="150">
        <f t="shared" si="203"/>
        <v>0.69841269841269837</v>
      </c>
      <c r="BW156" s="150">
        <v>0.7</v>
      </c>
      <c r="BX156" s="150">
        <v>0.7</v>
      </c>
      <c r="BY156" s="150">
        <f t="shared" si="203"/>
        <v>0.92045454545454541</v>
      </c>
      <c r="BZ156" s="150">
        <f t="shared" ref="BZ156" si="205">IF(BZ155&lt;&gt;0,BZ154/BZ155,)</f>
        <v>0.94318181818181823</v>
      </c>
      <c r="CA156" s="150">
        <f t="shared" si="203"/>
        <v>0.90909090909090906</v>
      </c>
      <c r="CB156" s="150">
        <f t="shared" si="203"/>
        <v>0.8</v>
      </c>
      <c r="CC156" s="150">
        <f>IF(CC155&lt;&gt;0,CC154/CC155,)</f>
        <v>0.65079365079365081</v>
      </c>
      <c r="CD156" s="150">
        <f>IF(CD155&lt;&gt;0,CD154/CD155,)</f>
        <v>0.81818181818181823</v>
      </c>
      <c r="CE156" s="150">
        <f t="shared" ref="CE156:DV156" si="206">IF(CE155&lt;&gt;0,CE154/CE155,)</f>
        <v>0</v>
      </c>
      <c r="CF156" s="150">
        <f t="shared" si="206"/>
        <v>0</v>
      </c>
      <c r="CG156" s="150">
        <f t="shared" si="206"/>
        <v>0</v>
      </c>
      <c r="CH156" s="150">
        <f t="shared" si="206"/>
        <v>0</v>
      </c>
      <c r="CI156" s="150">
        <f t="shared" si="206"/>
        <v>0</v>
      </c>
      <c r="CJ156" s="150">
        <f t="shared" si="206"/>
        <v>0</v>
      </c>
      <c r="CK156" s="150">
        <f t="shared" si="206"/>
        <v>0</v>
      </c>
      <c r="CL156" s="150">
        <f t="shared" si="206"/>
        <v>0</v>
      </c>
      <c r="CM156" s="150">
        <f t="shared" si="206"/>
        <v>0</v>
      </c>
      <c r="CN156" s="150">
        <f t="shared" si="206"/>
        <v>0</v>
      </c>
      <c r="CO156" s="150">
        <f t="shared" si="206"/>
        <v>0</v>
      </c>
      <c r="CP156" s="150">
        <f t="shared" si="206"/>
        <v>0</v>
      </c>
      <c r="CQ156" s="150">
        <f t="shared" si="206"/>
        <v>0</v>
      </c>
      <c r="CR156" s="150">
        <f t="shared" si="206"/>
        <v>0</v>
      </c>
      <c r="CS156" s="150">
        <f t="shared" si="206"/>
        <v>0</v>
      </c>
      <c r="CT156" s="150">
        <f t="shared" si="206"/>
        <v>0</v>
      </c>
      <c r="CU156" s="150">
        <f t="shared" si="206"/>
        <v>0</v>
      </c>
      <c r="CV156" s="150">
        <f t="shared" si="206"/>
        <v>0</v>
      </c>
      <c r="CW156" s="150">
        <f t="shared" si="206"/>
        <v>0</v>
      </c>
      <c r="CX156" s="150">
        <f t="shared" si="206"/>
        <v>0</v>
      </c>
      <c r="CY156" s="150">
        <f t="shared" si="206"/>
        <v>0</v>
      </c>
      <c r="CZ156" s="150">
        <f t="shared" si="206"/>
        <v>0</v>
      </c>
      <c r="DA156" s="150">
        <f t="shared" si="206"/>
        <v>0</v>
      </c>
      <c r="DB156" s="150">
        <f t="shared" si="206"/>
        <v>0</v>
      </c>
      <c r="DC156" s="150">
        <f t="shared" si="206"/>
        <v>0</v>
      </c>
      <c r="DD156" s="150">
        <f t="shared" si="206"/>
        <v>0</v>
      </c>
      <c r="DE156" s="150">
        <f t="shared" si="206"/>
        <v>0</v>
      </c>
      <c r="DF156" s="150">
        <f t="shared" si="206"/>
        <v>0</v>
      </c>
      <c r="DG156" s="150">
        <f t="shared" si="206"/>
        <v>0</v>
      </c>
      <c r="DH156" s="150">
        <f t="shared" si="206"/>
        <v>0</v>
      </c>
      <c r="DI156" s="150">
        <f t="shared" si="206"/>
        <v>0</v>
      </c>
      <c r="DJ156" s="150">
        <f t="shared" si="206"/>
        <v>0</v>
      </c>
      <c r="DK156" s="150">
        <f t="shared" si="206"/>
        <v>0</v>
      </c>
      <c r="DL156" s="150">
        <f t="shared" si="206"/>
        <v>0</v>
      </c>
      <c r="DM156" s="150">
        <f t="shared" si="206"/>
        <v>0</v>
      </c>
      <c r="DN156" s="150">
        <f t="shared" si="206"/>
        <v>0</v>
      </c>
      <c r="DO156" s="150">
        <f t="shared" si="206"/>
        <v>0</v>
      </c>
      <c r="DP156" s="150">
        <f t="shared" si="206"/>
        <v>0</v>
      </c>
      <c r="DQ156" s="150">
        <f t="shared" si="206"/>
        <v>0</v>
      </c>
      <c r="DR156" s="150">
        <f t="shared" si="206"/>
        <v>0</v>
      </c>
      <c r="DS156" s="150">
        <f t="shared" si="206"/>
        <v>0</v>
      </c>
      <c r="DT156" s="150">
        <f t="shared" si="206"/>
        <v>0</v>
      </c>
      <c r="DU156" s="150">
        <f t="shared" si="206"/>
        <v>0</v>
      </c>
      <c r="DV156" s="150">
        <f t="shared" si="206"/>
        <v>0</v>
      </c>
      <c r="DX156" s="430"/>
      <c r="DY156" s="33"/>
      <c r="DZ156" s="103"/>
      <c r="EA156" s="103"/>
      <c r="EB156" s="103"/>
    </row>
    <row r="157" spans="2:132" s="18" customFormat="1" ht="6" customHeight="1">
      <c r="B157" s="257"/>
      <c r="C157" s="251"/>
      <c r="E157" s="253"/>
      <c r="F157" s="253"/>
      <c r="G157" s="33"/>
      <c r="K157" s="226"/>
      <c r="L157" s="226"/>
      <c r="M157" s="226"/>
      <c r="O157" s="144"/>
      <c r="Z157" s="156"/>
      <c r="AM157" s="156"/>
      <c r="BW157" s="260"/>
      <c r="CN157" s="226"/>
      <c r="DX157" s="431"/>
      <c r="DY157" s="253"/>
      <c r="DZ157" s="253"/>
      <c r="EA157" s="253"/>
      <c r="EB157" s="253"/>
    </row>
    <row r="158" spans="2:132" s="226" customFormat="1">
      <c r="B158" s="268"/>
      <c r="C158" s="250"/>
      <c r="D158" s="252" t="s">
        <v>148</v>
      </c>
      <c r="F158" s="269"/>
      <c r="G158" s="251"/>
      <c r="H158" s="270"/>
      <c r="I158" s="270"/>
      <c r="J158" s="270"/>
      <c r="K158" s="252" t="s">
        <v>148</v>
      </c>
      <c r="L158" s="253"/>
      <c r="M158" s="253"/>
      <c r="O158" s="144"/>
      <c r="P158" s="227">
        <f>IF(P154&lt;&gt;0,SUM($P$154:P154),)</f>
        <v>69</v>
      </c>
      <c r="Q158" s="227">
        <f>IF(Q154&lt;&gt;0,SUM($P$154:Q154),)</f>
        <v>136</v>
      </c>
      <c r="R158" s="227">
        <f>IF(R154&lt;&gt;0,SUM($P$154:R154),)</f>
        <v>154</v>
      </c>
      <c r="S158" s="227">
        <f>IF(S154&lt;&gt;0,SUM($P$154:S154),)</f>
        <v>202</v>
      </c>
      <c r="T158" s="227">
        <f>IF(T154&lt;&gt;0,SUM($P$154:T154),)</f>
        <v>225</v>
      </c>
      <c r="U158" s="227">
        <f>IF(U154&lt;&gt;0,SUM($P$154:U154),)</f>
        <v>272</v>
      </c>
      <c r="V158" s="227">
        <f>IF(V154&lt;&gt;0,SUM($P$154:V154),)</f>
        <v>328</v>
      </c>
      <c r="W158" s="227">
        <f>IF(W154&lt;&gt;0,SUM($P$154:W154),)</f>
        <v>388</v>
      </c>
      <c r="X158" s="227">
        <f>IF(X154&lt;&gt;0,SUM($P$154:X154),)</f>
        <v>445</v>
      </c>
      <c r="Y158" s="227">
        <f>IF(Y154&lt;&gt;0,SUM($P$154:Y154),)</f>
        <v>466</v>
      </c>
      <c r="Z158" s="227">
        <f>IF(Z154&lt;&gt;0,SUM($P$154:Z154),)</f>
        <v>518</v>
      </c>
      <c r="AA158" s="227">
        <f>IF(AA154&lt;&gt;0,SUM($P$154:AA154),)</f>
        <v>541</v>
      </c>
      <c r="AB158" s="227">
        <f>IF(AB154&lt;&gt;0,SUM($P$154:AB154),)</f>
        <v>590</v>
      </c>
      <c r="AC158" s="227">
        <f>IF(AC154&lt;&gt;0,SUM($P$154:AC154),)</f>
        <v>612</v>
      </c>
      <c r="AD158" s="227">
        <f>IF(AD154&lt;&gt;0,SUM($P$154:AD154),)</f>
        <v>662</v>
      </c>
      <c r="AE158" s="227">
        <f>IF(AE154&lt;&gt;0,SUM($P$154:AE154),)</f>
        <v>0</v>
      </c>
      <c r="AF158" s="227">
        <f>IF(AF154&lt;&gt;0,SUM($P$154:AF154),)</f>
        <v>733</v>
      </c>
      <c r="AG158" s="227">
        <f>IF(AG154&lt;&gt;0,SUM($P$154:AG154),)</f>
        <v>804</v>
      </c>
      <c r="AH158" s="227">
        <f>IF(AH154&lt;&gt;0,SUM($P$154:AH154),)</f>
        <v>825</v>
      </c>
      <c r="AI158" s="227">
        <f>IF(AI154&lt;&gt;0,SUM($P$154:AI154),)</f>
        <v>845</v>
      </c>
      <c r="AJ158" s="227">
        <f>IF(AJ154&lt;&gt;0,SUM($P$154:AJ154),)</f>
        <v>895</v>
      </c>
      <c r="AK158" s="227">
        <f>IF(AK154&lt;&gt;0,SUM($P$154:AK154),)</f>
        <v>917</v>
      </c>
      <c r="AL158" s="227">
        <f>IF(AL154&lt;&gt;0,SUM($P$154:AL154),)</f>
        <v>994</v>
      </c>
      <c r="AM158" s="227">
        <f>IF(AM154&lt;&gt;0,SUM($P$154:AM154),)</f>
        <v>1069</v>
      </c>
      <c r="AN158" s="227">
        <f>IF(AN154&lt;&gt;0,SUM($P$154:AN154),)</f>
        <v>1142</v>
      </c>
      <c r="AO158" s="227">
        <f>IF(AO154&lt;&gt;0,SUM($P$154:AO154),)</f>
        <v>1162</v>
      </c>
      <c r="AP158" s="227">
        <f>IF(AP154&lt;&gt;0,SUM($P$154:AP154),)</f>
        <v>1208</v>
      </c>
      <c r="AQ158" s="227">
        <f>IF(AQ154&lt;&gt;0,SUM($P$154:AQ154),)</f>
        <v>1259</v>
      </c>
      <c r="AR158" s="227">
        <f>IF(AR154&lt;&gt;0,SUM($P$154:AR154),)</f>
        <v>1328</v>
      </c>
      <c r="AS158" s="227">
        <f>IF(AS154&lt;&gt;0,SUM($P$154:AS154),)</f>
        <v>1400</v>
      </c>
      <c r="AT158" s="227">
        <f>IF(AT154&lt;&gt;0,SUM($P$154:AT154),)</f>
        <v>1470</v>
      </c>
      <c r="AU158" s="227">
        <f>IF(AU154&lt;&gt;0,SUM($P$154:AU154),)</f>
        <v>1494</v>
      </c>
      <c r="AV158" s="227">
        <f>IF(AV154&lt;&gt;0,SUM($P$154:AV154),)</f>
        <v>1539</v>
      </c>
      <c r="AW158" s="514">
        <f>IF(AW154&lt;&gt;0,SUM($P$154:AW154),)</f>
        <v>0</v>
      </c>
      <c r="AX158" s="227">
        <f>IF(AX154&lt;&gt;0,SUM($P$154:AX154),)</f>
        <v>1609</v>
      </c>
      <c r="AY158" s="227">
        <f>IF(AY154&lt;&gt;0,SUM($P$154:AY154),)</f>
        <v>0</v>
      </c>
      <c r="AZ158" s="227">
        <f>IF(AZ154&lt;&gt;0,SUM($P$154:AZ154),)</f>
        <v>1683</v>
      </c>
      <c r="BA158" s="227">
        <f>IF(BA154&lt;&gt;0,SUM($P$154:BA154),)</f>
        <v>0</v>
      </c>
      <c r="BB158" s="227">
        <f>IF(BB154&lt;&gt;0,SUM($P$154:BB154),)</f>
        <v>1702</v>
      </c>
      <c r="BC158" s="227">
        <f>IF(BC154&lt;&gt;0,SUM($P$154:BC154),)</f>
        <v>1744</v>
      </c>
      <c r="BD158" s="227">
        <f>IF(BD154&lt;&gt;0,SUM($P$154:BD154),)</f>
        <v>1767</v>
      </c>
      <c r="BE158" s="227">
        <f>IF(BE154&lt;&gt;0,SUM($P$154:BE154),)</f>
        <v>1813</v>
      </c>
      <c r="BF158" s="227">
        <f>IF(BF154&lt;&gt;0,SUM($P$154:BF154),)</f>
        <v>1884</v>
      </c>
      <c r="BG158" s="227">
        <f>IF(BG154&lt;&gt;0,SUM($P$154:BG154),)</f>
        <v>1960</v>
      </c>
      <c r="BH158" s="227">
        <f>IF(BH154&lt;&gt;0,SUM($P$154:BH154),)</f>
        <v>2041</v>
      </c>
      <c r="BI158" s="227">
        <f>IF(BI154&lt;&gt;0,SUM($P$154:BI154),)</f>
        <v>2117</v>
      </c>
      <c r="BJ158" s="514">
        <f>IF(BJ154&lt;&gt;0,SUM($P$154:BJ154),)</f>
        <v>0</v>
      </c>
      <c r="BK158" s="227">
        <f>IF(BK154&lt;&gt;0,SUM($P$154:BK154),)</f>
        <v>2140</v>
      </c>
      <c r="BL158" s="227">
        <f>IF(BL154&lt;&gt;0,SUM($P$154:BL154),)</f>
        <v>2186</v>
      </c>
      <c r="BM158" s="227">
        <f>IF(BM154&lt;&gt;0,SUM($P$154:BM154),)</f>
        <v>2259</v>
      </c>
      <c r="BN158" s="227">
        <f>IF(BN154&lt;&gt;0,SUM($P$154:BN154),)</f>
        <v>2281</v>
      </c>
      <c r="BO158" s="227">
        <f>IF(BO154&lt;&gt;0,SUM($P$154:BO154),)</f>
        <v>2332</v>
      </c>
      <c r="BP158" s="227">
        <f>IF(BP154&lt;&gt;0,SUM($P$154:BP154),)</f>
        <v>0</v>
      </c>
      <c r="BQ158" s="227">
        <f>IF(BQ154&lt;&gt;0,SUM($P$154:BQ154),)</f>
        <v>0</v>
      </c>
      <c r="BR158" s="227">
        <f>IF(BR154&lt;&gt;0,SUM($P$154:BR154),)</f>
        <v>2408</v>
      </c>
      <c r="BS158" s="227">
        <f>IF(BS154&lt;&gt;0,SUM($P$154:BS154),)</f>
        <v>2492</v>
      </c>
      <c r="BT158" s="227">
        <f>IF(BT154&lt;&gt;0,SUM($P$154:BT154),)</f>
        <v>2574</v>
      </c>
      <c r="BU158" s="227">
        <f>IF(BU154&lt;&gt;0,SUM($P$154:BU154),)</f>
        <v>2598</v>
      </c>
      <c r="BV158" s="227">
        <f>IF(BV154&lt;&gt;0,SUM($P$154:BV154),)</f>
        <v>2642</v>
      </c>
      <c r="BW158" s="149">
        <f>IF(BW154&lt;&gt;0,SUM($P$154:BW154),)</f>
        <v>0</v>
      </c>
      <c r="BX158" s="227">
        <f>IF(BX154&lt;&gt;0,SUM($P$154:BX154),)</f>
        <v>0</v>
      </c>
      <c r="BY158" s="227">
        <f>IF(BY154&lt;&gt;0,SUM($P$154:BY154),)</f>
        <v>2723</v>
      </c>
      <c r="BZ158" s="227">
        <f>IF(BZ154&lt;&gt;0,SUM($P$154:BZ154),)</f>
        <v>2806</v>
      </c>
      <c r="CA158" s="227">
        <f>IF(CA154&lt;&gt;0,SUM($P$154:CA154),)</f>
        <v>2886</v>
      </c>
      <c r="CB158" s="227">
        <f>IF(CB154&lt;&gt;0,SUM($P$154:CB154),)</f>
        <v>2906</v>
      </c>
      <c r="CC158" s="227">
        <f>IF(CC154&lt;&gt;0,SUM($P$154:CC154),)</f>
        <v>2947</v>
      </c>
      <c r="CD158" s="592">
        <f>IF(CD154&lt;&gt;0,SUM($P$154:CD154),)</f>
        <v>3019</v>
      </c>
      <c r="CE158" s="592">
        <f>IF(CE154&lt;&gt;0,SUM($P$154:CE154),)</f>
        <v>0</v>
      </c>
      <c r="CF158" s="592">
        <f>IF(CF154&lt;&gt;0,SUM($P$154:CF154),)</f>
        <v>0</v>
      </c>
      <c r="CG158" s="592">
        <f>IF(CG154&lt;&gt;0,SUM($P$154:CG154),)</f>
        <v>0</v>
      </c>
      <c r="CH158" s="592">
        <f>IF(CH154&lt;&gt;0,SUM($P$154:CH154),)</f>
        <v>0</v>
      </c>
      <c r="CI158" s="592">
        <f>IF(CI154&lt;&gt;0,SUM($P$154:CI154),)</f>
        <v>0</v>
      </c>
      <c r="CJ158" s="592">
        <f>IF(CJ154&lt;&gt;0,SUM($P$154:CJ154),)</f>
        <v>0</v>
      </c>
      <c r="CK158" s="592">
        <f>IF(CK154&lt;&gt;0,SUM($P$154:CK154),)</f>
        <v>0</v>
      </c>
      <c r="CL158" s="592">
        <f>IF(CL154&lt;&gt;0,SUM($P$154:CL154),)</f>
        <v>0</v>
      </c>
      <c r="CM158" s="592">
        <f>IF(CM154&lt;&gt;0,SUM($P$154:CM154),)</f>
        <v>0</v>
      </c>
      <c r="CN158" s="592">
        <f>IF(CN154&lt;&gt;0,SUM($P$154:CN154),)</f>
        <v>0</v>
      </c>
      <c r="CO158" s="592">
        <f>IF(CO154&lt;&gt;0,SUM($P$154:CO154),)</f>
        <v>0</v>
      </c>
      <c r="CP158" s="592">
        <f>IF(CP154&lt;&gt;0,SUM($P$154:CP154),)</f>
        <v>0</v>
      </c>
      <c r="CQ158" s="592">
        <f>IF(CQ154&lt;&gt;0,SUM($P$154:CQ154),)</f>
        <v>0</v>
      </c>
      <c r="CR158" s="592">
        <f>IF(CR154&lt;&gt;0,SUM($P$154:CR154),)</f>
        <v>0</v>
      </c>
      <c r="CS158" s="592">
        <f>IF(CS154&lt;&gt;0,SUM($P$154:CS154),)</f>
        <v>0</v>
      </c>
      <c r="CT158" s="592">
        <f>IF(CT154&lt;&gt;0,SUM($P$154:CT154),)</f>
        <v>0</v>
      </c>
      <c r="CU158" s="592">
        <f>IF(CU154&lt;&gt;0,SUM($P$154:CU154),)</f>
        <v>0</v>
      </c>
      <c r="CV158" s="592">
        <f>IF(CV154&lt;&gt;0,SUM($P$154:CV154),)</f>
        <v>0</v>
      </c>
      <c r="CW158" s="592">
        <f>IF(CW154&lt;&gt;0,SUM($P$154:CW154),)</f>
        <v>0</v>
      </c>
      <c r="CX158" s="592">
        <f>IF(CX154&lt;&gt;0,SUM($P$154:CX154),)</f>
        <v>0</v>
      </c>
      <c r="CY158" s="592">
        <f>IF(CY154&lt;&gt;0,SUM($P$154:CY154),)</f>
        <v>0</v>
      </c>
      <c r="CZ158" s="592">
        <f>IF(CZ154&lt;&gt;0,SUM($P$154:CZ154),)</f>
        <v>0</v>
      </c>
      <c r="DA158" s="592">
        <f>IF(DA154&lt;&gt;0,SUM($P$154:DA154),)</f>
        <v>0</v>
      </c>
      <c r="DB158" s="592">
        <f>IF(DB154&lt;&gt;0,SUM($P$154:DB154),)</f>
        <v>0</v>
      </c>
      <c r="DC158" s="592">
        <f>IF(DC154&lt;&gt;0,SUM($P$154:DC154),)</f>
        <v>0</v>
      </c>
      <c r="DD158" s="592">
        <f>IF(DD154&lt;&gt;0,SUM($P$154:DD154),)</f>
        <v>0</v>
      </c>
      <c r="DE158" s="592">
        <f>IF(DE154&lt;&gt;0,SUM($P$154:DE154),)</f>
        <v>0</v>
      </c>
      <c r="DF158" s="592">
        <f>IF(DF154&lt;&gt;0,SUM($P$154:DF154),)</f>
        <v>0</v>
      </c>
      <c r="DG158" s="592">
        <f>IF(DG154&lt;&gt;0,SUM($P$154:DG154),)</f>
        <v>0</v>
      </c>
      <c r="DH158" s="592">
        <f>IF(DH154&lt;&gt;0,SUM($P$154:DH154),)</f>
        <v>0</v>
      </c>
      <c r="DI158" s="592">
        <f>IF(DI154&lt;&gt;0,SUM($P$154:DI154),)</f>
        <v>0</v>
      </c>
      <c r="DJ158" s="592">
        <f>IF(DJ154&lt;&gt;0,SUM($P$154:DJ154),)</f>
        <v>0</v>
      </c>
      <c r="DK158" s="592">
        <f>IF(DK154&lt;&gt;0,SUM($P$154:DK154),)</f>
        <v>0</v>
      </c>
      <c r="DL158" s="592">
        <f>IF(DL154&lt;&gt;0,SUM($P$154:DL154),)</f>
        <v>0</v>
      </c>
      <c r="DM158" s="592">
        <f>IF(DM154&lt;&gt;0,SUM($P$154:DM154),)</f>
        <v>0</v>
      </c>
      <c r="DN158" s="592">
        <f>IF(DN154&lt;&gt;0,SUM($P$154:DN154),)</f>
        <v>0</v>
      </c>
      <c r="DO158" s="592">
        <f>IF(DO154&lt;&gt;0,SUM($P$154:DO154),)</f>
        <v>0</v>
      </c>
      <c r="DP158" s="592">
        <f>IF(DP154&lt;&gt;0,SUM($P$154:DP154),)</f>
        <v>0</v>
      </c>
      <c r="DQ158" s="592">
        <f>IF(DQ154&lt;&gt;0,SUM($P$154:DQ154),)</f>
        <v>0</v>
      </c>
      <c r="DR158" s="592">
        <f>IF(DR154&lt;&gt;0,SUM($P$154:DR154),)</f>
        <v>0</v>
      </c>
      <c r="DS158" s="592">
        <f>IF(DS154&lt;&gt;0,SUM($P$154:DS154),)</f>
        <v>0</v>
      </c>
      <c r="DT158" s="592">
        <f>IF(DT154&lt;&gt;0,SUM($P$154:DT154),)</f>
        <v>0</v>
      </c>
      <c r="DU158" s="592">
        <f>IF(DU154&lt;&gt;0,SUM($P$154:DU154),)</f>
        <v>0</v>
      </c>
      <c r="DV158" s="592">
        <f>IF(DV154&lt;&gt;0,SUM($P$154:DV154),)</f>
        <v>0</v>
      </c>
      <c r="DX158" s="432"/>
      <c r="DY158" s="253"/>
      <c r="DZ158" s="253"/>
      <c r="EA158" s="253"/>
      <c r="EB158" s="253"/>
    </row>
    <row r="159" spans="2:132" s="226" customFormat="1">
      <c r="B159" s="268"/>
      <c r="C159" s="263" t="s">
        <v>161</v>
      </c>
      <c r="D159" s="255" t="s">
        <v>149</v>
      </c>
      <c r="F159" s="691" t="s">
        <v>161</v>
      </c>
      <c r="G159" s="692"/>
      <c r="H159" s="693"/>
      <c r="I159" s="426"/>
      <c r="J159" s="426"/>
      <c r="K159" s="255" t="s">
        <v>149</v>
      </c>
      <c r="L159" s="103"/>
      <c r="M159" s="103"/>
      <c r="O159" s="144"/>
      <c r="P159" s="227">
        <f>IF(P154&lt;&gt;0,SUM($P$155:P155),)</f>
        <v>88</v>
      </c>
      <c r="Q159" s="227">
        <f>IF(Q154&lt;&gt;0,SUM($P$155:Q155),)</f>
        <v>176</v>
      </c>
      <c r="R159" s="227">
        <f>IF(R154&lt;&gt;0,SUM($P$155:R155),)</f>
        <v>201</v>
      </c>
      <c r="S159" s="227">
        <f>IF(S154&lt;&gt;0,SUM($P$155:S155),)</f>
        <v>264</v>
      </c>
      <c r="T159" s="227">
        <f>IF(T154&lt;&gt;0,SUM($P$155:T155),)</f>
        <v>289</v>
      </c>
      <c r="U159" s="227">
        <f>IF(U154&lt;&gt;0,SUM($P$155:U155),)</f>
        <v>352</v>
      </c>
      <c r="V159" s="227">
        <f>IF(V154&lt;&gt;0,SUM($P$155:V155),)</f>
        <v>440</v>
      </c>
      <c r="W159" s="227">
        <f>IF(W154&lt;&gt;0,SUM($P$155:W155),)</f>
        <v>528</v>
      </c>
      <c r="X159" s="227">
        <f>IF(X154&lt;&gt;0,SUM($P$155:X155),)</f>
        <v>616</v>
      </c>
      <c r="Y159" s="227">
        <f>IF(Y154&lt;&gt;0,SUM($P$155:Y155),)</f>
        <v>641</v>
      </c>
      <c r="Z159" s="227">
        <f>IF(Z154&lt;&gt;0,SUM($P$155:Z155),)</f>
        <v>704</v>
      </c>
      <c r="AA159" s="227">
        <f>IF(AA154&lt;&gt;0,SUM($P$155:AA155),)</f>
        <v>729</v>
      </c>
      <c r="AB159" s="227">
        <f>IF(AB154&lt;&gt;0,SUM($P$155:AB155),)</f>
        <v>792</v>
      </c>
      <c r="AC159" s="227">
        <f>IF(AC154&lt;&gt;0,SUM($P$155:AC155),)</f>
        <v>817</v>
      </c>
      <c r="AD159" s="227">
        <f>IF(AD154&lt;&gt;0,SUM($P$155:AD155),)</f>
        <v>880</v>
      </c>
      <c r="AE159" s="227">
        <f>IF(AE154&lt;&gt;0,SUM($P$155:AE155),)</f>
        <v>0</v>
      </c>
      <c r="AF159" s="227">
        <f>IF(AF154&lt;&gt;0,SUM($P$155:AF155),)</f>
        <v>968</v>
      </c>
      <c r="AG159" s="227">
        <f>IF(AG154&lt;&gt;0,SUM($P$155:AG155),)</f>
        <v>1056</v>
      </c>
      <c r="AH159" s="227">
        <f>IF(AH154&lt;&gt;0,SUM($P$155:AH155),)</f>
        <v>1086</v>
      </c>
      <c r="AI159" s="227">
        <f>IF(AI154&lt;&gt;0,SUM($P$155:AI155),)</f>
        <v>1111</v>
      </c>
      <c r="AJ159" s="227">
        <f>IF(AJ154&lt;&gt;0,SUM($P$155:AJ155),)</f>
        <v>1174</v>
      </c>
      <c r="AK159" s="227">
        <f>IF(AK154&lt;&gt;0,SUM($P$155:AK155),)</f>
        <v>1204</v>
      </c>
      <c r="AL159" s="227">
        <f>IF(AL154&lt;&gt;0,SUM($P$155:AL155),)</f>
        <v>1292</v>
      </c>
      <c r="AM159" s="227">
        <f>IF(AM154&lt;&gt;0,SUM($P$155:AM155),)</f>
        <v>1380</v>
      </c>
      <c r="AN159" s="227">
        <f>IF(AN154&lt;&gt;0,SUM($P$155:AN155),)</f>
        <v>1468</v>
      </c>
      <c r="AO159" s="227">
        <f>IF(AO154&lt;&gt;0,SUM($P$155:AO155),)</f>
        <v>1493</v>
      </c>
      <c r="AP159" s="227">
        <f>IF(AP154&lt;&gt;0,SUM($P$155:AP155),)</f>
        <v>1556</v>
      </c>
      <c r="AQ159" s="227">
        <f>IF(AQ154&lt;&gt;0,SUM($P$155:AQ155),)</f>
        <v>1644</v>
      </c>
      <c r="AR159" s="227">
        <f>IF(AR154&lt;&gt;0,SUM($P$155:AR155),)</f>
        <v>1732</v>
      </c>
      <c r="AS159" s="227">
        <f>IF(AS154&lt;&gt;0,SUM($P$155:AS155),)</f>
        <v>1820</v>
      </c>
      <c r="AT159" s="227">
        <f>IF(AT154&lt;&gt;0,SUM($P$155:AT155),)</f>
        <v>1908</v>
      </c>
      <c r="AU159" s="227">
        <f>IF(AU154&lt;&gt;0,SUM($P$155:AU155),)</f>
        <v>1933</v>
      </c>
      <c r="AV159" s="227">
        <f>IF(AV154&lt;&gt;0,SUM($P$155:AV155),)</f>
        <v>1996</v>
      </c>
      <c r="AW159" s="514">
        <f>IF(AW154&lt;&gt;0,SUM($P$155:AW155),)</f>
        <v>0</v>
      </c>
      <c r="AX159" s="227">
        <f>IF(AX154&lt;&gt;0,SUM($P$155:AX155),)</f>
        <v>2084</v>
      </c>
      <c r="AY159" s="227">
        <f>IF(AY154&lt;&gt;0,SUM($P$155:AY155),)</f>
        <v>0</v>
      </c>
      <c r="AZ159" s="227">
        <f>IF(AZ154&lt;&gt;0,SUM($P$155:AZ155),)</f>
        <v>2172</v>
      </c>
      <c r="BA159" s="227">
        <f>IF(BA154&lt;&gt;0,SUM($P$155:BA155),)</f>
        <v>0</v>
      </c>
      <c r="BB159" s="227">
        <f>IF(BB154&lt;&gt;0,SUM($P$155:BB155),)</f>
        <v>2197</v>
      </c>
      <c r="BC159" s="227">
        <f>IF(BC154&lt;&gt;0,SUM($P$155:BC155),)</f>
        <v>2260</v>
      </c>
      <c r="BD159" s="227">
        <f>IF(BD154&lt;&gt;0,SUM($P$155:BD155),)</f>
        <v>2285</v>
      </c>
      <c r="BE159" s="227">
        <f>IF(BE154&lt;&gt;0,SUM($P$155:BE155),)</f>
        <v>2348</v>
      </c>
      <c r="BF159" s="227">
        <f>IF(BF154&lt;&gt;0,SUM($P$155:BF155),)</f>
        <v>2436</v>
      </c>
      <c r="BG159" s="227">
        <f>IF(BG154&lt;&gt;0,SUM($P$155:BG155),)</f>
        <v>2524</v>
      </c>
      <c r="BH159" s="227">
        <f>IF(BH154&lt;&gt;0,SUM($P$155:BH155),)</f>
        <v>2612</v>
      </c>
      <c r="BI159" s="227">
        <f>IF(BI154&lt;&gt;0,SUM($P$155:BI155),)</f>
        <v>2700</v>
      </c>
      <c r="BJ159" s="514">
        <f>IF(BJ154&lt;&gt;0,SUM($P$155:BJ155),)</f>
        <v>0</v>
      </c>
      <c r="BK159" s="227">
        <f>IF(BK154&lt;&gt;0,SUM($P$155:BK155),)</f>
        <v>2725</v>
      </c>
      <c r="BL159" s="227">
        <f>IF(BL154&lt;&gt;0,SUM($P$155:BL155),)</f>
        <v>2788</v>
      </c>
      <c r="BM159" s="227">
        <f>IF(BM154&lt;&gt;0,SUM($P$155:BM155),)</f>
        <v>2876</v>
      </c>
      <c r="BN159" s="227">
        <f>IF(BN154&lt;&gt;0,SUM($P$155:BN155),)</f>
        <v>2901</v>
      </c>
      <c r="BO159" s="227">
        <f>IF(BO154&lt;&gt;0,SUM($P$155:BO155),)</f>
        <v>2964</v>
      </c>
      <c r="BP159" s="227">
        <f>IF(BP154&lt;&gt;0,SUM($P$155:BP155),)</f>
        <v>0</v>
      </c>
      <c r="BQ159" s="227">
        <f>IF(BQ154&lt;&gt;0,SUM($P$155:BQ155),)</f>
        <v>0</v>
      </c>
      <c r="BR159" s="227">
        <f>IF(BR154&lt;&gt;0,SUM($P$155:BR155),)</f>
        <v>3052</v>
      </c>
      <c r="BS159" s="227">
        <f>IF(BS154&lt;&gt;0,SUM($P$155:BS155),)</f>
        <v>3140</v>
      </c>
      <c r="BT159" s="227">
        <f>IF(BT154&lt;&gt;0,SUM($P$155:BT155),)</f>
        <v>3228</v>
      </c>
      <c r="BU159" s="227">
        <f>IF(BU154&lt;&gt;0,SUM($P$155:BU155),)</f>
        <v>3253</v>
      </c>
      <c r="BV159" s="227">
        <f>IF(BV154&lt;&gt;0,SUM($P$155:BV155),)</f>
        <v>3316</v>
      </c>
      <c r="BW159" s="149">
        <f>IF(BW154&lt;&gt;0,SUM($P$155:BW155),)</f>
        <v>0</v>
      </c>
      <c r="BX159" s="227">
        <f>IF(BX154&lt;&gt;0,SUM($P$155:BX155),)</f>
        <v>0</v>
      </c>
      <c r="BY159" s="227">
        <f>IF(BY154&lt;&gt;0,SUM($P$155:BY155),)</f>
        <v>3404</v>
      </c>
      <c r="BZ159" s="227">
        <f>IF(BZ154&lt;&gt;0,SUM($P$155:BZ155),)</f>
        <v>3492</v>
      </c>
      <c r="CA159" s="227">
        <f>IF(CA154&lt;&gt;0,SUM($P$155:CA155),)</f>
        <v>3580</v>
      </c>
      <c r="CB159" s="227">
        <f>IF(CB154&lt;&gt;0,SUM($P$155:CB155),)</f>
        <v>3605</v>
      </c>
      <c r="CC159" s="227">
        <f>IF(CC154&lt;&gt;0,SUM($P$155:CC155),)</f>
        <v>3668</v>
      </c>
      <c r="CD159" s="592">
        <f>IF(CD154&lt;&gt;0,SUM($P$155:CD155),)</f>
        <v>3756</v>
      </c>
      <c r="CE159" s="592">
        <f>IF(CE154&lt;&gt;0,SUM($P$155:CE155),)</f>
        <v>0</v>
      </c>
      <c r="CF159" s="592">
        <f>IF(CF154&lt;&gt;0,SUM($P$155:CF155),)</f>
        <v>0</v>
      </c>
      <c r="CG159" s="592">
        <f>IF(CG154&lt;&gt;0,SUM($P$155:CG155),)</f>
        <v>0</v>
      </c>
      <c r="CH159" s="592">
        <f>IF(CH154&lt;&gt;0,SUM($P$155:CH155),)</f>
        <v>0</v>
      </c>
      <c r="CI159" s="592">
        <f>IF(CI154&lt;&gt;0,SUM($P$155:CI155),)</f>
        <v>0</v>
      </c>
      <c r="CJ159" s="592">
        <f>IF(CJ154&lt;&gt;0,SUM($P$155:CJ155),)</f>
        <v>0</v>
      </c>
      <c r="CK159" s="592">
        <f>IF(CK154&lt;&gt;0,SUM($P$155:CK155),)</f>
        <v>0</v>
      </c>
      <c r="CL159" s="592">
        <f>IF(CL154&lt;&gt;0,SUM($P$155:CL155),)</f>
        <v>0</v>
      </c>
      <c r="CM159" s="592">
        <f>IF(CM154&lt;&gt;0,SUM($P$155:CM155),)</f>
        <v>0</v>
      </c>
      <c r="CN159" s="592">
        <f>IF(CN154&lt;&gt;0,SUM($P$155:CN155),)</f>
        <v>0</v>
      </c>
      <c r="CO159" s="592">
        <f>IF(CO154&lt;&gt;0,SUM($P$155:CO155),)</f>
        <v>0</v>
      </c>
      <c r="CP159" s="592">
        <f>IF(CP154&lt;&gt;0,SUM($P$155:CP155),)</f>
        <v>0</v>
      </c>
      <c r="CQ159" s="592">
        <f>IF(CQ154&lt;&gt;0,SUM($P$155:CQ155),)</f>
        <v>0</v>
      </c>
      <c r="CR159" s="592">
        <f>IF(CR154&lt;&gt;0,SUM($P$155:CR155),)</f>
        <v>0</v>
      </c>
      <c r="CS159" s="592">
        <f>IF(CS154&lt;&gt;0,SUM($P$155:CS155),)</f>
        <v>0</v>
      </c>
      <c r="CT159" s="592">
        <f>IF(CT154&lt;&gt;0,SUM($P$155:CT155),)</f>
        <v>0</v>
      </c>
      <c r="CU159" s="592">
        <f>IF(CU154&lt;&gt;0,SUM($P$155:CU155),)</f>
        <v>0</v>
      </c>
      <c r="CV159" s="592">
        <f>IF(CV154&lt;&gt;0,SUM($P$155:CV155),)</f>
        <v>0</v>
      </c>
      <c r="CW159" s="592">
        <f>IF(CW154&lt;&gt;0,SUM($P$155:CW155),)</f>
        <v>0</v>
      </c>
      <c r="CX159" s="592">
        <f>IF(CX154&lt;&gt;0,SUM($P$155:CX155),)</f>
        <v>0</v>
      </c>
      <c r="CY159" s="592">
        <f>IF(CY154&lt;&gt;0,SUM($P$155:CY155),)</f>
        <v>0</v>
      </c>
      <c r="CZ159" s="592">
        <f>IF(CZ154&lt;&gt;0,SUM($P$155:CZ155),)</f>
        <v>0</v>
      </c>
      <c r="DA159" s="592">
        <f>IF(DA154&lt;&gt;0,SUM($P$155:DA155),)</f>
        <v>0</v>
      </c>
      <c r="DB159" s="592">
        <f>IF(DB154&lt;&gt;0,SUM($P$155:DB155),)</f>
        <v>0</v>
      </c>
      <c r="DC159" s="592">
        <f>IF(DC154&lt;&gt;0,SUM($P$155:DC155),)</f>
        <v>0</v>
      </c>
      <c r="DD159" s="592">
        <f>IF(DD154&lt;&gt;0,SUM($P$155:DD155),)</f>
        <v>0</v>
      </c>
      <c r="DE159" s="592">
        <f>IF(DE154&lt;&gt;0,SUM($P$155:DE155),)</f>
        <v>0</v>
      </c>
      <c r="DF159" s="592">
        <f>IF(DF154&lt;&gt;0,SUM($P$155:DF155),)</f>
        <v>0</v>
      </c>
      <c r="DG159" s="592">
        <f>IF(DG154&lt;&gt;0,SUM($P$155:DG155),)</f>
        <v>0</v>
      </c>
      <c r="DH159" s="592">
        <f>IF(DH154&lt;&gt;0,SUM($P$155:DH155),)</f>
        <v>0</v>
      </c>
      <c r="DI159" s="592">
        <f>IF(DI154&lt;&gt;0,SUM($P$155:DI155),)</f>
        <v>0</v>
      </c>
      <c r="DJ159" s="592">
        <f>IF(DJ154&lt;&gt;0,SUM($P$155:DJ155),)</f>
        <v>0</v>
      </c>
      <c r="DK159" s="592">
        <f>IF(DK154&lt;&gt;0,SUM($P$155:DK155),)</f>
        <v>0</v>
      </c>
      <c r="DL159" s="592">
        <f>IF(DL154&lt;&gt;0,SUM($P$155:DL155),)</f>
        <v>0</v>
      </c>
      <c r="DM159" s="592">
        <f>IF(DM154&lt;&gt;0,SUM($P$155:DM155),)</f>
        <v>0</v>
      </c>
      <c r="DN159" s="592">
        <f>IF(DN154&lt;&gt;0,SUM($P$155:DN155),)</f>
        <v>0</v>
      </c>
      <c r="DO159" s="592">
        <f>IF(DO154&lt;&gt;0,SUM($P$155:DO155),)</f>
        <v>0</v>
      </c>
      <c r="DP159" s="592">
        <f>IF(DP154&lt;&gt;0,SUM($P$155:DP155),)</f>
        <v>0</v>
      </c>
      <c r="DQ159" s="592">
        <f>IF(DQ154&lt;&gt;0,SUM($P$155:DQ155),)</f>
        <v>0</v>
      </c>
      <c r="DR159" s="592">
        <f>IF(DR154&lt;&gt;0,SUM($P$155:DR155),)</f>
        <v>0</v>
      </c>
      <c r="DS159" s="592">
        <f>IF(DS154&lt;&gt;0,SUM($P$155:DS155),)</f>
        <v>0</v>
      </c>
      <c r="DT159" s="592">
        <f>IF(DT154&lt;&gt;0,SUM($P$155:DT155),)</f>
        <v>0</v>
      </c>
      <c r="DU159" s="592">
        <f>IF(DU154&lt;&gt;0,SUM($P$155:DU155),)</f>
        <v>0</v>
      </c>
      <c r="DV159" s="592">
        <f>IF(DV154&lt;&gt;0,SUM($P$155:DV155),)</f>
        <v>0</v>
      </c>
      <c r="DX159" s="432"/>
      <c r="DY159" s="265"/>
      <c r="DZ159" s="103"/>
      <c r="EA159" s="103"/>
      <c r="EB159" s="103"/>
    </row>
    <row r="160" spans="2:132" s="18" customFormat="1">
      <c r="B160" s="271"/>
      <c r="C160" s="272"/>
      <c r="D160" s="256" t="s">
        <v>150</v>
      </c>
      <c r="E160" s="273"/>
      <c r="F160" s="274"/>
      <c r="G160" s="275"/>
      <c r="H160" s="276"/>
      <c r="I160" s="276"/>
      <c r="J160" s="276"/>
      <c r="K160" s="256" t="s">
        <v>150</v>
      </c>
      <c r="L160" s="103"/>
      <c r="M160" s="103"/>
      <c r="O160" s="144"/>
      <c r="P160" s="150">
        <f t="shared" ref="P160" si="207">IF(P159&lt;&gt;0,P158/P159,)</f>
        <v>0.78409090909090906</v>
      </c>
      <c r="Q160" s="150">
        <f t="shared" ref="Q160:CB160" si="208">IF(Q159&lt;&gt;0,Q158/Q159,)</f>
        <v>0.77272727272727271</v>
      </c>
      <c r="R160" s="150">
        <f t="shared" si="208"/>
        <v>0.76616915422885568</v>
      </c>
      <c r="S160" s="150">
        <f t="shared" si="208"/>
        <v>0.76515151515151514</v>
      </c>
      <c r="T160" s="150">
        <f t="shared" si="208"/>
        <v>0.77854671280276821</v>
      </c>
      <c r="U160" s="150">
        <f t="shared" si="208"/>
        <v>0.77272727272727271</v>
      </c>
      <c r="V160" s="150">
        <f t="shared" si="208"/>
        <v>0.74545454545454548</v>
      </c>
      <c r="W160" s="150">
        <f t="shared" si="208"/>
        <v>0.73484848484848486</v>
      </c>
      <c r="X160" s="150">
        <f t="shared" si="208"/>
        <v>0.72240259740259738</v>
      </c>
      <c r="Y160" s="150">
        <f t="shared" si="208"/>
        <v>0.72698907956318248</v>
      </c>
      <c r="Z160" s="150">
        <f t="shared" si="208"/>
        <v>0.73579545454545459</v>
      </c>
      <c r="AA160" s="150">
        <f t="shared" si="208"/>
        <v>0.74211248285322362</v>
      </c>
      <c r="AB160" s="150">
        <f t="shared" si="208"/>
        <v>0.74494949494949492</v>
      </c>
      <c r="AC160" s="150">
        <f t="shared" si="208"/>
        <v>0.74908200734394126</v>
      </c>
      <c r="AD160" s="150">
        <f t="shared" si="208"/>
        <v>0.75227272727272732</v>
      </c>
      <c r="AE160" s="150">
        <f t="shared" si="208"/>
        <v>0</v>
      </c>
      <c r="AF160" s="150">
        <f t="shared" si="208"/>
        <v>0.75723140495867769</v>
      </c>
      <c r="AG160" s="150">
        <f t="shared" si="208"/>
        <v>0.76136363636363635</v>
      </c>
      <c r="AH160" s="150">
        <f t="shared" si="208"/>
        <v>0.75966850828729282</v>
      </c>
      <c r="AI160" s="150">
        <f t="shared" si="208"/>
        <v>0.76057605760576052</v>
      </c>
      <c r="AJ160" s="150">
        <f t="shared" si="208"/>
        <v>0.76235093696763201</v>
      </c>
      <c r="AK160" s="150">
        <f t="shared" si="208"/>
        <v>0.76162790697674421</v>
      </c>
      <c r="AL160" s="150">
        <f t="shared" si="208"/>
        <v>0.76934984520123839</v>
      </c>
      <c r="AM160" s="150">
        <f t="shared" si="208"/>
        <v>0.77463768115942033</v>
      </c>
      <c r="AN160" s="150">
        <f t="shared" si="208"/>
        <v>0.77792915531335149</v>
      </c>
      <c r="AO160" s="150">
        <f t="shared" si="208"/>
        <v>0.77829872739450767</v>
      </c>
      <c r="AP160" s="150">
        <f t="shared" si="208"/>
        <v>0.7763496143958869</v>
      </c>
      <c r="AQ160" s="150">
        <f t="shared" si="208"/>
        <v>0.76581508515815089</v>
      </c>
      <c r="AR160" s="150">
        <f t="shared" si="208"/>
        <v>0.76674364896073899</v>
      </c>
      <c r="AS160" s="150">
        <f t="shared" si="208"/>
        <v>0.76923076923076927</v>
      </c>
      <c r="AT160" s="150">
        <f t="shared" si="208"/>
        <v>0.77044025157232709</v>
      </c>
      <c r="AU160" s="150">
        <f t="shared" si="208"/>
        <v>0.77289187790998448</v>
      </c>
      <c r="AV160" s="150">
        <f t="shared" si="208"/>
        <v>0.77104208416833664</v>
      </c>
      <c r="AW160" s="150">
        <f t="shared" ref="AW160" si="209">IF(AW159&lt;&gt;0,AW158/AW159,)</f>
        <v>0</v>
      </c>
      <c r="AX160" s="150">
        <f t="shared" si="208"/>
        <v>0.77207293666026866</v>
      </c>
      <c r="AY160" s="150">
        <f t="shared" si="208"/>
        <v>0</v>
      </c>
      <c r="AZ160" s="150">
        <f t="shared" si="208"/>
        <v>0.77486187845303867</v>
      </c>
      <c r="BA160" s="150">
        <f t="shared" si="208"/>
        <v>0</v>
      </c>
      <c r="BB160" s="150">
        <f t="shared" si="208"/>
        <v>0.77469276285844335</v>
      </c>
      <c r="BC160" s="150">
        <f t="shared" si="208"/>
        <v>0.77168141592920358</v>
      </c>
      <c r="BD160" s="150">
        <f t="shared" si="208"/>
        <v>0.77330415754923409</v>
      </c>
      <c r="BE160" s="150">
        <f t="shared" si="208"/>
        <v>0.77214650766609882</v>
      </c>
      <c r="BF160" s="150">
        <f t="shared" si="208"/>
        <v>0.77339901477832518</v>
      </c>
      <c r="BG160" s="150">
        <f t="shared" si="208"/>
        <v>0.77654516640253568</v>
      </c>
      <c r="BH160" s="150">
        <f t="shared" si="208"/>
        <v>0.78139356814701377</v>
      </c>
      <c r="BI160" s="150">
        <f t="shared" si="208"/>
        <v>0.78407407407407403</v>
      </c>
      <c r="BJ160" s="150">
        <f t="shared" ref="BJ160" si="210">IF(BJ159&lt;&gt;0,BJ158/BJ159,)</f>
        <v>0</v>
      </c>
      <c r="BK160" s="150">
        <f t="shared" si="208"/>
        <v>0.78532110091743124</v>
      </c>
      <c r="BL160" s="150">
        <f t="shared" si="208"/>
        <v>0.78407460545193686</v>
      </c>
      <c r="BM160" s="150">
        <f t="shared" si="208"/>
        <v>0.78546592489568845</v>
      </c>
      <c r="BN160" s="150">
        <f t="shared" si="208"/>
        <v>0.78628059289900032</v>
      </c>
      <c r="BO160" s="150">
        <f t="shared" si="208"/>
        <v>0.78677462887989202</v>
      </c>
      <c r="BP160" s="150">
        <f t="shared" si="208"/>
        <v>0</v>
      </c>
      <c r="BQ160" s="150">
        <f t="shared" si="208"/>
        <v>0</v>
      </c>
      <c r="BR160" s="150">
        <f t="shared" si="208"/>
        <v>0.78899082568807344</v>
      </c>
      <c r="BS160" s="150">
        <f t="shared" si="208"/>
        <v>0.79363057324840769</v>
      </c>
      <c r="BT160" s="150">
        <f t="shared" ref="BT160" si="211">IF(BT159&lt;&gt;0,BT158/BT159,)</f>
        <v>0.79739776951672858</v>
      </c>
      <c r="BU160" s="150">
        <f t="shared" si="208"/>
        <v>0.79864740239778664</v>
      </c>
      <c r="BV160" s="150">
        <f t="shared" si="208"/>
        <v>0.79674306393244876</v>
      </c>
      <c r="BW160" s="150">
        <f t="shared" si="208"/>
        <v>0</v>
      </c>
      <c r="BX160" s="150">
        <f t="shared" si="208"/>
        <v>0</v>
      </c>
      <c r="BY160" s="150">
        <f t="shared" si="208"/>
        <v>0.7999412455934195</v>
      </c>
      <c r="BZ160" s="150">
        <f t="shared" ref="BZ160" si="212">IF(BZ159&lt;&gt;0,BZ158/BZ159,)</f>
        <v>0.80355097365406647</v>
      </c>
      <c r="CA160" s="150">
        <f t="shared" si="208"/>
        <v>0.80614525139664805</v>
      </c>
      <c r="CB160" s="150">
        <f t="shared" si="208"/>
        <v>0.80610263522884884</v>
      </c>
      <c r="CC160" s="150">
        <f>IF(CC159&lt;&gt;0,CC158/CC159,)</f>
        <v>0.80343511450381677</v>
      </c>
      <c r="CD160" s="150">
        <f>IF(CD159&lt;&gt;0,CD158/CD159,)</f>
        <v>0.80378061767838127</v>
      </c>
      <c r="CE160" s="150">
        <f t="shared" ref="CE160:DV160" si="213">IF(CE159&lt;&gt;0,CE158/CE159,)</f>
        <v>0</v>
      </c>
      <c r="CF160" s="150">
        <f t="shared" si="213"/>
        <v>0</v>
      </c>
      <c r="CG160" s="150">
        <f t="shared" si="213"/>
        <v>0</v>
      </c>
      <c r="CH160" s="150">
        <f t="shared" si="213"/>
        <v>0</v>
      </c>
      <c r="CI160" s="150">
        <f t="shared" si="213"/>
        <v>0</v>
      </c>
      <c r="CJ160" s="150">
        <f t="shared" si="213"/>
        <v>0</v>
      </c>
      <c r="CK160" s="150">
        <f t="shared" si="213"/>
        <v>0</v>
      </c>
      <c r="CL160" s="150">
        <f t="shared" si="213"/>
        <v>0</v>
      </c>
      <c r="CM160" s="150">
        <f t="shared" si="213"/>
        <v>0</v>
      </c>
      <c r="CN160" s="150">
        <f t="shared" si="213"/>
        <v>0</v>
      </c>
      <c r="CO160" s="150">
        <f t="shared" si="213"/>
        <v>0</v>
      </c>
      <c r="CP160" s="150">
        <f t="shared" si="213"/>
        <v>0</v>
      </c>
      <c r="CQ160" s="150">
        <f t="shared" si="213"/>
        <v>0</v>
      </c>
      <c r="CR160" s="150">
        <f t="shared" si="213"/>
        <v>0</v>
      </c>
      <c r="CS160" s="150">
        <f t="shared" si="213"/>
        <v>0</v>
      </c>
      <c r="CT160" s="150">
        <f t="shared" si="213"/>
        <v>0</v>
      </c>
      <c r="CU160" s="150">
        <f t="shared" si="213"/>
        <v>0</v>
      </c>
      <c r="CV160" s="150">
        <f t="shared" si="213"/>
        <v>0</v>
      </c>
      <c r="CW160" s="150">
        <f t="shared" si="213"/>
        <v>0</v>
      </c>
      <c r="CX160" s="150">
        <f t="shared" si="213"/>
        <v>0</v>
      </c>
      <c r="CY160" s="150">
        <f t="shared" si="213"/>
        <v>0</v>
      </c>
      <c r="CZ160" s="150">
        <f t="shared" si="213"/>
        <v>0</v>
      </c>
      <c r="DA160" s="150">
        <f t="shared" si="213"/>
        <v>0</v>
      </c>
      <c r="DB160" s="150">
        <f t="shared" si="213"/>
        <v>0</v>
      </c>
      <c r="DC160" s="150">
        <f t="shared" si="213"/>
        <v>0</v>
      </c>
      <c r="DD160" s="150">
        <f t="shared" si="213"/>
        <v>0</v>
      </c>
      <c r="DE160" s="150">
        <f t="shared" si="213"/>
        <v>0</v>
      </c>
      <c r="DF160" s="150">
        <f t="shared" si="213"/>
        <v>0</v>
      </c>
      <c r="DG160" s="150">
        <f t="shared" si="213"/>
        <v>0</v>
      </c>
      <c r="DH160" s="150">
        <f t="shared" si="213"/>
        <v>0</v>
      </c>
      <c r="DI160" s="150">
        <f t="shared" si="213"/>
        <v>0</v>
      </c>
      <c r="DJ160" s="150">
        <f t="shared" si="213"/>
        <v>0</v>
      </c>
      <c r="DK160" s="150">
        <f t="shared" si="213"/>
        <v>0</v>
      </c>
      <c r="DL160" s="150">
        <f t="shared" si="213"/>
        <v>0</v>
      </c>
      <c r="DM160" s="150">
        <f t="shared" si="213"/>
        <v>0</v>
      </c>
      <c r="DN160" s="150">
        <f t="shared" si="213"/>
        <v>0</v>
      </c>
      <c r="DO160" s="150">
        <f t="shared" si="213"/>
        <v>0</v>
      </c>
      <c r="DP160" s="150">
        <f t="shared" si="213"/>
        <v>0</v>
      </c>
      <c r="DQ160" s="150">
        <f t="shared" si="213"/>
        <v>0</v>
      </c>
      <c r="DR160" s="150">
        <f t="shared" si="213"/>
        <v>0</v>
      </c>
      <c r="DS160" s="150">
        <f t="shared" si="213"/>
        <v>0</v>
      </c>
      <c r="DT160" s="150">
        <f t="shared" si="213"/>
        <v>0</v>
      </c>
      <c r="DU160" s="150">
        <f t="shared" si="213"/>
        <v>0</v>
      </c>
      <c r="DV160" s="150">
        <f t="shared" si="213"/>
        <v>0</v>
      </c>
      <c r="DX160" s="431"/>
      <c r="DY160" s="253"/>
      <c r="DZ160" s="103"/>
      <c r="EA160" s="103"/>
      <c r="EB160" s="103"/>
    </row>
    <row r="161" spans="1:132">
      <c r="A161" s="3"/>
      <c r="BW161" s="566"/>
      <c r="DX161" s="433"/>
      <c r="DY161" s="126"/>
      <c r="DZ161" s="126"/>
      <c r="EA161" s="421"/>
      <c r="EB161" s="427"/>
    </row>
    <row r="162" spans="1:132" s="18" customFormat="1">
      <c r="A162" s="226"/>
      <c r="C162" s="226"/>
      <c r="D162" s="226"/>
      <c r="E162" s="226"/>
      <c r="F162" s="226"/>
      <c r="K162" s="226"/>
      <c r="L162" s="226"/>
      <c r="M162" s="226"/>
      <c r="O162" s="144"/>
      <c r="Z162" s="156"/>
      <c r="AM162" s="156"/>
      <c r="BW162" s="260"/>
      <c r="CN162" s="226"/>
      <c r="DT162" s="226"/>
      <c r="DU162" s="226"/>
      <c r="DV162" s="226"/>
      <c r="DX162" s="431"/>
      <c r="DY162" s="253"/>
      <c r="DZ162" s="253"/>
      <c r="EA162" s="253"/>
      <c r="EB162" s="253"/>
    </row>
    <row r="163" spans="1:132" s="18" customFormat="1">
      <c r="C163" s="226"/>
      <c r="D163" s="226"/>
      <c r="E163" s="226"/>
      <c r="F163" s="226"/>
      <c r="K163" s="226"/>
      <c r="L163" s="226"/>
      <c r="M163" s="226"/>
      <c r="O163" s="144"/>
      <c r="Z163" s="435"/>
      <c r="AA163" s="436"/>
      <c r="AB163" s="436"/>
      <c r="AC163" s="436"/>
      <c r="AD163" s="436"/>
      <c r="AE163" s="436"/>
      <c r="AF163" s="436"/>
      <c r="AM163" s="489"/>
      <c r="AN163" s="490"/>
      <c r="AO163" s="490"/>
      <c r="AP163" s="490"/>
      <c r="AQ163" s="490"/>
      <c r="AR163" s="490"/>
      <c r="BW163" s="260"/>
      <c r="CN163" s="226"/>
      <c r="DT163" s="226"/>
      <c r="DU163" s="226"/>
      <c r="DV163" s="226"/>
      <c r="DX163" s="431"/>
      <c r="DY163" s="253"/>
      <c r="DZ163" s="253"/>
      <c r="EA163" s="253"/>
      <c r="EB163" s="253"/>
    </row>
    <row r="164" spans="1:132" s="18" customFormat="1">
      <c r="C164" s="226"/>
      <c r="D164" s="226"/>
      <c r="E164" s="226"/>
      <c r="F164" s="226"/>
      <c r="K164" s="226"/>
      <c r="L164" s="226"/>
      <c r="M164" s="226"/>
      <c r="O164" s="144"/>
      <c r="Z164" s="436"/>
      <c r="AA164" s="436"/>
      <c r="AB164" s="436"/>
      <c r="AC164" s="436"/>
      <c r="AD164" s="436"/>
      <c r="AE164" s="436"/>
      <c r="AF164" s="436"/>
      <c r="AM164" s="490"/>
      <c r="AN164" s="490"/>
      <c r="AO164" s="490"/>
      <c r="AP164" s="490"/>
      <c r="AQ164" s="490"/>
      <c r="AR164" s="490"/>
      <c r="BW164" s="260"/>
      <c r="CN164" s="226"/>
      <c r="DT164" s="226"/>
      <c r="DU164" s="226"/>
      <c r="DV164" s="226"/>
      <c r="DX164" s="431"/>
      <c r="DY164" s="253"/>
      <c r="DZ164" s="253"/>
      <c r="EA164" s="253"/>
      <c r="EB164" s="253"/>
    </row>
    <row r="165" spans="1:132" s="18" customFormat="1">
      <c r="C165" s="226"/>
      <c r="D165" s="226"/>
      <c r="E165" s="226"/>
      <c r="F165" s="226"/>
      <c r="K165" s="226"/>
      <c r="L165" s="226"/>
      <c r="M165" s="226"/>
      <c r="O165" s="144"/>
      <c r="Z165" s="436"/>
      <c r="AA165" s="436"/>
      <c r="AB165" s="436"/>
      <c r="AC165" s="436"/>
      <c r="AD165" s="436"/>
      <c r="AE165" s="436"/>
      <c r="AF165" s="436"/>
      <c r="AM165" s="490"/>
      <c r="AN165" s="490"/>
      <c r="AO165" s="490"/>
      <c r="AP165" s="490"/>
      <c r="AQ165" s="490"/>
      <c r="AR165" s="490"/>
      <c r="BW165" s="260"/>
      <c r="CN165" s="226"/>
      <c r="DT165" s="226"/>
      <c r="DU165" s="226"/>
      <c r="DV165" s="226"/>
      <c r="DX165" s="431"/>
      <c r="DY165" s="253"/>
      <c r="DZ165" s="253"/>
      <c r="EA165" s="253"/>
      <c r="EB165" s="253"/>
    </row>
    <row r="166" spans="1:132" s="18" customFormat="1">
      <c r="C166" s="226"/>
      <c r="D166" s="226"/>
      <c r="E166" s="226"/>
      <c r="F166" s="226"/>
      <c r="K166" s="226"/>
      <c r="L166" s="226"/>
      <c r="M166" s="226"/>
      <c r="O166" s="144"/>
      <c r="Z166" s="436"/>
      <c r="AA166" s="436"/>
      <c r="AB166" s="436"/>
      <c r="AC166" s="436"/>
      <c r="AD166" s="436"/>
      <c r="AE166" s="436"/>
      <c r="AF166" s="436"/>
      <c r="AM166" s="490"/>
      <c r="AN166" s="490"/>
      <c r="AO166" s="490"/>
      <c r="AP166" s="490"/>
      <c r="AQ166" s="490"/>
      <c r="AR166" s="490"/>
      <c r="BW166" s="260"/>
      <c r="CN166" s="226"/>
      <c r="DT166" s="226"/>
      <c r="DU166" s="226"/>
      <c r="DV166" s="226"/>
      <c r="DX166" s="431"/>
      <c r="DY166" s="253"/>
      <c r="DZ166" s="253"/>
      <c r="EA166" s="253"/>
      <c r="EB166" s="253"/>
    </row>
    <row r="167" spans="1:132" s="18" customFormat="1">
      <c r="C167" s="226"/>
      <c r="D167" s="226"/>
      <c r="E167" s="226"/>
      <c r="F167" s="226"/>
      <c r="K167" s="226"/>
      <c r="L167" s="226"/>
      <c r="M167" s="226"/>
      <c r="O167" s="144"/>
      <c r="BW167" s="260"/>
      <c r="CN167" s="226"/>
      <c r="DT167" s="226"/>
      <c r="DU167" s="226"/>
      <c r="DV167" s="226"/>
      <c r="DX167" s="431"/>
      <c r="DY167" s="253"/>
      <c r="DZ167" s="253"/>
      <c r="EA167" s="253"/>
      <c r="EB167" s="253"/>
    </row>
    <row r="168" spans="1:132">
      <c r="BW168" s="566"/>
      <c r="DX168" s="433"/>
      <c r="DY168" s="126"/>
      <c r="DZ168" s="126"/>
      <c r="EA168" s="421"/>
      <c r="EB168" s="427"/>
    </row>
    <row r="169" spans="1:132">
      <c r="BW169" s="566"/>
      <c r="DX169" s="433"/>
      <c r="DY169" s="126"/>
      <c r="DZ169" s="126"/>
      <c r="EA169" s="421"/>
      <c r="EB169" s="427"/>
    </row>
    <row r="170" spans="1:132" ht="46.95" customHeight="1">
      <c r="K170" s="185"/>
      <c r="L170" s="185"/>
      <c r="M170" s="185"/>
      <c r="P170" s="183"/>
      <c r="Q170" s="183"/>
      <c r="R170" s="183"/>
      <c r="S170" s="183"/>
      <c r="T170" s="183"/>
      <c r="U170" s="183"/>
      <c r="V170" s="183"/>
      <c r="W170" s="183"/>
      <c r="X170" s="183"/>
      <c r="Y170" s="183"/>
      <c r="Z170" s="183"/>
      <c r="AA170" s="183"/>
      <c r="AB170" s="183"/>
      <c r="AC170" s="183"/>
      <c r="AD170" s="183"/>
      <c r="AE170" s="183"/>
      <c r="AF170" s="183"/>
      <c r="AG170" s="183"/>
      <c r="AH170" s="183"/>
      <c r="AI170" s="183"/>
      <c r="AJ170" s="183"/>
      <c r="AK170" s="183"/>
      <c r="AL170" s="183"/>
      <c r="AM170" s="183"/>
      <c r="AN170" s="183"/>
      <c r="AO170" s="183"/>
      <c r="AP170" s="183"/>
      <c r="AQ170" s="183"/>
      <c r="AR170" s="183"/>
      <c r="AS170" s="183"/>
      <c r="AT170" s="183"/>
      <c r="AU170" s="183"/>
      <c r="AV170" s="183"/>
      <c r="AW170" s="183"/>
      <c r="AX170" s="183"/>
      <c r="AY170" s="183"/>
      <c r="AZ170" s="183"/>
      <c r="BA170" s="183"/>
      <c r="BB170" s="183"/>
      <c r="BC170" s="183"/>
      <c r="BD170" s="183"/>
      <c r="BE170" s="183"/>
      <c r="BF170" s="183"/>
      <c r="BG170" s="183"/>
      <c r="BH170" s="183"/>
      <c r="BI170" s="183"/>
      <c r="BJ170" s="183"/>
      <c r="BK170" s="183"/>
      <c r="BL170" s="183"/>
      <c r="BM170" s="183"/>
      <c r="BN170" s="183"/>
      <c r="BO170" s="183"/>
      <c r="BP170" s="183"/>
      <c r="BQ170" s="183"/>
      <c r="BR170" s="183"/>
      <c r="BS170" s="183"/>
      <c r="BT170" s="183"/>
      <c r="BU170" s="183"/>
      <c r="BV170" s="183"/>
      <c r="BW170" s="567"/>
      <c r="BX170" s="183"/>
      <c r="BY170" s="183"/>
      <c r="BZ170" s="183"/>
      <c r="CA170" s="183"/>
      <c r="CB170" s="183"/>
      <c r="CC170" s="183"/>
      <c r="CD170" s="183"/>
      <c r="CE170" s="183"/>
      <c r="CF170" s="183"/>
      <c r="CG170" s="183"/>
      <c r="CH170" s="183"/>
      <c r="CI170" s="183"/>
      <c r="CJ170" s="183"/>
      <c r="CK170" s="183"/>
      <c r="CL170" s="183"/>
      <c r="CM170" s="183"/>
      <c r="CN170" s="183"/>
      <c r="CO170" s="183"/>
      <c r="CP170" s="183"/>
      <c r="CQ170" s="183"/>
      <c r="CR170" s="183"/>
      <c r="CS170" s="183"/>
      <c r="CT170" s="183"/>
      <c r="CU170" s="183"/>
      <c r="CV170" s="183"/>
      <c r="CW170" s="183"/>
      <c r="CX170" s="183"/>
      <c r="CY170" s="183"/>
      <c r="CZ170" s="183"/>
      <c r="DA170" s="183"/>
      <c r="DB170" s="183"/>
      <c r="DC170" s="183"/>
      <c r="DD170" s="183"/>
      <c r="DE170" s="183"/>
      <c r="DF170" s="183"/>
      <c r="DG170" s="183"/>
      <c r="DH170" s="183"/>
      <c r="DI170" s="183"/>
      <c r="DJ170" s="183"/>
      <c r="DK170" s="183"/>
      <c r="DL170" s="183"/>
      <c r="DM170" s="183"/>
      <c r="DN170" s="183"/>
      <c r="DO170" s="183"/>
      <c r="DP170" s="183"/>
      <c r="DQ170" s="183"/>
      <c r="DR170" s="183"/>
      <c r="DS170" s="183"/>
      <c r="DT170" s="183"/>
      <c r="DU170" s="183"/>
      <c r="DV170" s="183"/>
      <c r="DX170" s="433"/>
      <c r="DY170" s="126"/>
      <c r="DZ170" s="223"/>
      <c r="EA170" s="223"/>
      <c r="EB170" s="223"/>
    </row>
    <row r="171" spans="1:132">
      <c r="P171" s="184"/>
      <c r="Q171" s="184"/>
      <c r="R171" s="184"/>
      <c r="S171" s="184"/>
      <c r="T171" s="184"/>
      <c r="U171" s="184"/>
      <c r="V171" s="184"/>
      <c r="W171" s="184"/>
      <c r="X171" s="184"/>
      <c r="Y171" s="184"/>
      <c r="Z171" s="184"/>
      <c r="AA171" s="184"/>
      <c r="AB171" s="184"/>
      <c r="AC171" s="184"/>
      <c r="AD171" s="184"/>
      <c r="AE171" s="184"/>
      <c r="AF171" s="184"/>
      <c r="AG171" s="184"/>
      <c r="AH171" s="184"/>
      <c r="AI171" s="184"/>
      <c r="AJ171" s="184"/>
      <c r="AK171" s="184"/>
      <c r="AL171" s="184"/>
      <c r="AM171" s="184"/>
      <c r="AN171" s="184"/>
      <c r="AO171" s="184"/>
      <c r="AP171" s="184"/>
      <c r="AQ171" s="184"/>
      <c r="AR171" s="184"/>
      <c r="AS171" s="184"/>
      <c r="AT171" s="184"/>
      <c r="AU171" s="184"/>
      <c r="AV171" s="184"/>
      <c r="AW171" s="184"/>
      <c r="AX171" s="184"/>
      <c r="AY171" s="184"/>
      <c r="AZ171" s="184"/>
      <c r="BA171" s="184"/>
      <c r="BB171" s="184"/>
      <c r="BC171" s="184"/>
      <c r="BD171" s="184"/>
      <c r="BE171" s="184"/>
      <c r="BF171" s="184"/>
      <c r="BG171" s="184"/>
      <c r="BH171" s="184"/>
      <c r="BI171" s="184"/>
      <c r="BJ171" s="184"/>
      <c r="BK171" s="184"/>
      <c r="BL171" s="184"/>
      <c r="BM171" s="184"/>
      <c r="BN171" s="184"/>
      <c r="BO171" s="184"/>
      <c r="BP171" s="184"/>
      <c r="BQ171" s="184"/>
      <c r="BR171" s="184"/>
      <c r="BS171" s="184"/>
      <c r="BT171" s="184"/>
      <c r="BU171" s="184"/>
      <c r="BV171" s="184"/>
      <c r="BW171" s="568"/>
      <c r="BX171" s="184"/>
      <c r="BY171" s="184"/>
      <c r="BZ171" s="184"/>
      <c r="CA171" s="184"/>
      <c r="CB171" s="184"/>
      <c r="CC171" s="184"/>
      <c r="CD171" s="184"/>
      <c r="CE171" s="184"/>
      <c r="CF171" s="184"/>
      <c r="CG171" s="184"/>
      <c r="CH171" s="184"/>
      <c r="CI171" s="184"/>
      <c r="CJ171" s="184"/>
      <c r="CK171" s="184"/>
      <c r="CL171" s="184"/>
      <c r="CM171" s="184"/>
      <c r="CN171" s="598"/>
      <c r="CO171" s="184"/>
      <c r="CP171" s="184"/>
      <c r="CQ171" s="184"/>
      <c r="CR171" s="184"/>
      <c r="CS171" s="184"/>
      <c r="CT171" s="184"/>
      <c r="CU171" s="184"/>
      <c r="CV171" s="184"/>
      <c r="CW171" s="184"/>
      <c r="CX171" s="184"/>
      <c r="CY171" s="184"/>
      <c r="CZ171" s="184"/>
      <c r="DA171" s="184"/>
      <c r="DB171" s="184"/>
      <c r="DC171" s="184"/>
      <c r="DD171" s="184"/>
      <c r="DE171" s="184"/>
      <c r="DF171" s="184"/>
      <c r="DG171" s="184"/>
      <c r="DH171" s="184"/>
      <c r="DI171" s="184"/>
      <c r="DJ171" s="184"/>
      <c r="DK171" s="184"/>
      <c r="DL171" s="184"/>
      <c r="DM171" s="184"/>
      <c r="DN171" s="184"/>
      <c r="DO171" s="184"/>
      <c r="DP171" s="184"/>
      <c r="DQ171" s="184"/>
      <c r="DR171" s="184"/>
      <c r="DS171" s="184"/>
      <c r="DT171" s="184"/>
      <c r="DU171" s="184"/>
      <c r="DV171" s="184"/>
      <c r="DX171" s="433"/>
      <c r="DY171" s="126"/>
      <c r="DZ171" s="126"/>
      <c r="EA171" s="421"/>
      <c r="EB171" s="427"/>
    </row>
    <row r="172" spans="1:132">
      <c r="P172" s="184"/>
      <c r="Q172" s="184"/>
      <c r="R172" s="184"/>
      <c r="S172" s="184"/>
      <c r="T172" s="184"/>
      <c r="U172" s="184"/>
      <c r="V172" s="184"/>
      <c r="W172" s="184"/>
      <c r="X172" s="184"/>
      <c r="Y172" s="184"/>
      <c r="Z172" s="184"/>
      <c r="AA172" s="184"/>
      <c r="AB172" s="184"/>
      <c r="AC172" s="184"/>
      <c r="AD172" s="184"/>
      <c r="AE172" s="184"/>
      <c r="AF172" s="184"/>
      <c r="AG172" s="184"/>
      <c r="AH172" s="184"/>
      <c r="AI172" s="184"/>
      <c r="AJ172" s="184"/>
      <c r="AK172" s="184"/>
      <c r="AL172" s="184"/>
      <c r="AM172" s="184"/>
      <c r="AN172" s="184"/>
      <c r="AO172" s="184"/>
      <c r="AP172" s="184"/>
      <c r="AQ172" s="184"/>
      <c r="AR172" s="184"/>
      <c r="AS172" s="184"/>
      <c r="AT172" s="184"/>
      <c r="AU172" s="184"/>
      <c r="AV172" s="184"/>
      <c r="AW172" s="184"/>
      <c r="AX172" s="184"/>
      <c r="AY172" s="184"/>
      <c r="AZ172" s="184"/>
      <c r="BA172" s="184"/>
      <c r="BB172" s="184"/>
      <c r="BC172" s="184"/>
      <c r="BD172" s="184"/>
      <c r="BE172" s="184"/>
      <c r="BF172" s="184"/>
      <c r="BG172" s="184"/>
      <c r="BH172" s="184"/>
      <c r="BI172" s="184"/>
      <c r="BJ172" s="184"/>
      <c r="BK172" s="184"/>
      <c r="BL172" s="184"/>
      <c r="BM172" s="184"/>
      <c r="BN172" s="184"/>
      <c r="BO172" s="184"/>
      <c r="BP172" s="184"/>
      <c r="BQ172" s="184"/>
      <c r="BR172" s="184"/>
      <c r="BS172" s="184"/>
      <c r="BT172" s="184"/>
      <c r="BU172" s="184"/>
      <c r="BV172" s="184"/>
      <c r="BW172" s="568"/>
      <c r="BX172" s="184"/>
      <c r="BY172" s="184"/>
      <c r="BZ172" s="184"/>
      <c r="CA172" s="184"/>
      <c r="CB172" s="184"/>
      <c r="CC172" s="184"/>
      <c r="CD172" s="184"/>
      <c r="CE172" s="184"/>
      <c r="CF172" s="184"/>
      <c r="CG172" s="184"/>
      <c r="CH172" s="184"/>
      <c r="CI172" s="184"/>
      <c r="CJ172" s="184"/>
      <c r="CK172" s="184"/>
      <c r="CL172" s="184"/>
      <c r="CM172" s="184"/>
      <c r="CN172" s="598"/>
      <c r="CO172" s="184"/>
      <c r="CP172" s="184"/>
      <c r="CQ172" s="184"/>
      <c r="CR172" s="184"/>
      <c r="CS172" s="184"/>
      <c r="CT172" s="184"/>
      <c r="CU172" s="184"/>
      <c r="CV172" s="184"/>
      <c r="CW172" s="184"/>
      <c r="CX172" s="184"/>
      <c r="CY172" s="184"/>
      <c r="CZ172" s="184"/>
      <c r="DA172" s="184"/>
      <c r="DB172" s="184"/>
      <c r="DC172" s="184"/>
      <c r="DD172" s="184"/>
      <c r="DE172" s="184"/>
      <c r="DF172" s="184"/>
      <c r="DG172" s="184"/>
      <c r="DH172" s="184"/>
      <c r="DI172" s="184"/>
      <c r="DJ172" s="184"/>
      <c r="DK172" s="184"/>
      <c r="DL172" s="184"/>
      <c r="DM172" s="184"/>
      <c r="DN172" s="184"/>
      <c r="DO172" s="184"/>
      <c r="DP172" s="184"/>
      <c r="DQ172" s="184"/>
      <c r="DR172" s="184"/>
      <c r="DS172" s="184"/>
      <c r="DT172" s="184"/>
      <c r="DU172" s="184"/>
      <c r="DV172" s="184"/>
      <c r="DX172" s="433"/>
      <c r="DY172" s="126"/>
      <c r="DZ172" s="126"/>
      <c r="EA172" s="421"/>
      <c r="EB172" s="427"/>
    </row>
    <row r="173" spans="1:132">
      <c r="P173" s="184"/>
      <c r="Q173" s="184"/>
      <c r="R173" s="184"/>
      <c r="S173" s="184"/>
      <c r="T173" s="184"/>
      <c r="U173" s="184"/>
      <c r="V173" s="184"/>
      <c r="W173" s="184"/>
      <c r="X173" s="184"/>
      <c r="Y173" s="184"/>
      <c r="Z173" s="184"/>
      <c r="AA173" s="184"/>
      <c r="AB173" s="184"/>
      <c r="AC173" s="184"/>
      <c r="AD173" s="184"/>
      <c r="AE173" s="184"/>
      <c r="AF173" s="184"/>
      <c r="AG173" s="184"/>
      <c r="AH173" s="184"/>
      <c r="AI173" s="184"/>
      <c r="AJ173" s="184"/>
      <c r="AK173" s="184"/>
      <c r="AL173" s="184"/>
      <c r="AM173" s="184"/>
      <c r="AN173" s="184"/>
      <c r="AO173" s="184"/>
      <c r="AP173" s="184"/>
      <c r="AQ173" s="184"/>
      <c r="AR173" s="184"/>
      <c r="AS173" s="184"/>
      <c r="AT173" s="184"/>
      <c r="AU173" s="184"/>
      <c r="AV173" s="184"/>
      <c r="AW173" s="184"/>
      <c r="AX173" s="184"/>
      <c r="AY173" s="184"/>
      <c r="AZ173" s="184"/>
      <c r="BA173" s="184"/>
      <c r="BB173" s="184"/>
      <c r="BC173" s="184"/>
      <c r="BD173" s="184"/>
      <c r="BE173" s="184"/>
      <c r="BF173" s="184"/>
      <c r="BG173" s="184"/>
      <c r="BH173" s="184"/>
      <c r="BI173" s="184"/>
      <c r="BJ173" s="184"/>
      <c r="BK173" s="184"/>
      <c r="BL173" s="184"/>
      <c r="BM173" s="184"/>
      <c r="BN173" s="184"/>
      <c r="BO173" s="184"/>
      <c r="BP173" s="184"/>
      <c r="BQ173" s="184"/>
      <c r="BR173" s="184"/>
      <c r="BS173" s="184"/>
      <c r="BT173" s="184"/>
      <c r="BU173" s="184"/>
      <c r="BV173" s="184"/>
      <c r="BW173" s="568"/>
      <c r="BX173" s="184"/>
      <c r="BY173" s="184"/>
      <c r="BZ173" s="184"/>
      <c r="CA173" s="184"/>
      <c r="CB173" s="184"/>
      <c r="CC173" s="184"/>
      <c r="CD173" s="184"/>
      <c r="CE173" s="184"/>
      <c r="CF173" s="184"/>
      <c r="CG173" s="184"/>
      <c r="CH173" s="184"/>
      <c r="CI173" s="184"/>
      <c r="CJ173" s="184"/>
      <c r="CK173" s="184"/>
      <c r="CL173" s="184"/>
      <c r="CM173" s="184"/>
      <c r="CN173" s="598"/>
      <c r="CO173" s="184"/>
      <c r="CP173" s="184"/>
      <c r="CQ173" s="184"/>
      <c r="CR173" s="184"/>
      <c r="CS173" s="184"/>
      <c r="CT173" s="184"/>
      <c r="CU173" s="184"/>
      <c r="CV173" s="184"/>
      <c r="CW173" s="184"/>
      <c r="CX173" s="184"/>
      <c r="CY173" s="184"/>
      <c r="CZ173" s="184"/>
      <c r="DA173" s="184"/>
      <c r="DB173" s="184"/>
      <c r="DC173" s="184"/>
      <c r="DD173" s="184"/>
      <c r="DE173" s="184"/>
      <c r="DF173" s="184"/>
      <c r="DG173" s="184"/>
      <c r="DH173" s="184"/>
      <c r="DI173" s="184"/>
      <c r="DJ173" s="184"/>
      <c r="DK173" s="184"/>
      <c r="DL173" s="184"/>
      <c r="DM173" s="184"/>
      <c r="DN173" s="184"/>
      <c r="DO173" s="184"/>
      <c r="DP173" s="184"/>
      <c r="DQ173" s="184"/>
      <c r="DR173" s="184"/>
      <c r="DS173" s="184"/>
      <c r="DT173" s="184"/>
      <c r="DU173" s="184"/>
      <c r="DV173" s="184"/>
      <c r="DX173" s="433"/>
      <c r="DY173" s="126"/>
      <c r="DZ173" s="126"/>
      <c r="EA173" s="421"/>
      <c r="EB173" s="427"/>
    </row>
    <row r="174" spans="1:132">
      <c r="P174" s="184"/>
      <c r="Q174" s="184"/>
      <c r="R174" s="184"/>
      <c r="S174" s="184"/>
      <c r="T174" s="184"/>
      <c r="U174" s="184"/>
      <c r="V174" s="184"/>
      <c r="W174" s="184"/>
      <c r="X174" s="184"/>
      <c r="Y174" s="184"/>
      <c r="Z174" s="184"/>
      <c r="AA174" s="184"/>
      <c r="AB174" s="184"/>
      <c r="AC174" s="184"/>
      <c r="AD174" s="184"/>
      <c r="AE174" s="184"/>
      <c r="AF174" s="184"/>
      <c r="AG174" s="184"/>
      <c r="AH174" s="184"/>
      <c r="AI174" s="184"/>
      <c r="AJ174" s="184"/>
      <c r="AK174" s="184"/>
      <c r="AL174" s="184"/>
      <c r="AM174" s="184"/>
      <c r="AN174" s="184"/>
      <c r="AO174" s="184"/>
      <c r="AP174" s="184"/>
      <c r="AQ174" s="184"/>
      <c r="AR174" s="184"/>
      <c r="AS174" s="184"/>
      <c r="AT174" s="184"/>
      <c r="AU174" s="184"/>
      <c r="AV174" s="184"/>
      <c r="AW174" s="184"/>
      <c r="AX174" s="184"/>
      <c r="AY174" s="184"/>
      <c r="AZ174" s="184"/>
      <c r="BA174" s="184"/>
      <c r="BB174" s="184"/>
      <c r="BC174" s="184"/>
      <c r="BD174" s="184"/>
      <c r="BE174" s="184"/>
      <c r="BF174" s="184"/>
      <c r="BG174" s="184"/>
      <c r="BH174" s="184"/>
      <c r="BI174" s="184"/>
      <c r="BJ174" s="184"/>
      <c r="BK174" s="184"/>
      <c r="BL174" s="184"/>
      <c r="BM174" s="184"/>
      <c r="BN174" s="184"/>
      <c r="BO174" s="184"/>
      <c r="BP174" s="184"/>
      <c r="BQ174" s="184"/>
      <c r="BR174" s="184"/>
      <c r="BS174" s="184"/>
      <c r="BT174" s="184"/>
      <c r="BU174" s="184"/>
      <c r="BV174" s="184"/>
      <c r="BW174" s="568"/>
      <c r="BX174" s="184"/>
      <c r="BY174" s="184"/>
      <c r="BZ174" s="184"/>
      <c r="CA174" s="184"/>
      <c r="CB174" s="184"/>
      <c r="CC174" s="184"/>
      <c r="CD174" s="184"/>
      <c r="CE174" s="184"/>
      <c r="CF174" s="184"/>
      <c r="CG174" s="184"/>
      <c r="CH174" s="184"/>
      <c r="CI174" s="184"/>
      <c r="CJ174" s="184"/>
      <c r="CK174" s="184"/>
      <c r="CL174" s="184"/>
      <c r="CM174" s="184"/>
      <c r="CN174" s="598"/>
      <c r="CO174" s="184"/>
      <c r="CP174" s="184"/>
      <c r="CQ174" s="184"/>
      <c r="CR174" s="184"/>
      <c r="CS174" s="184"/>
      <c r="CT174" s="184"/>
      <c r="CU174" s="184"/>
      <c r="CV174" s="184"/>
      <c r="CW174" s="184"/>
      <c r="CX174" s="184"/>
      <c r="CY174" s="184"/>
      <c r="CZ174" s="184"/>
      <c r="DA174" s="184"/>
      <c r="DB174" s="184"/>
      <c r="DC174" s="184"/>
      <c r="DD174" s="184"/>
      <c r="DE174" s="184"/>
      <c r="DF174" s="184"/>
      <c r="DG174" s="184"/>
      <c r="DH174" s="184"/>
      <c r="DI174" s="184"/>
      <c r="DJ174" s="184"/>
      <c r="DK174" s="184"/>
      <c r="DL174" s="184"/>
      <c r="DM174" s="184"/>
      <c r="DN174" s="184"/>
      <c r="DO174" s="184"/>
      <c r="DP174" s="184"/>
      <c r="DQ174" s="184"/>
      <c r="DR174" s="184"/>
      <c r="DS174" s="184"/>
      <c r="DT174" s="184"/>
      <c r="DU174" s="184"/>
      <c r="DV174" s="184"/>
      <c r="DX174" s="433"/>
      <c r="DY174" s="126"/>
      <c r="DZ174" s="126"/>
      <c r="EA174" s="421"/>
      <c r="EB174" s="427"/>
    </row>
    <row r="175" spans="1:132">
      <c r="P175" s="184"/>
      <c r="Q175" s="184"/>
      <c r="R175" s="184"/>
      <c r="S175" s="184"/>
      <c r="T175" s="184"/>
      <c r="U175" s="184"/>
      <c r="V175" s="184"/>
      <c r="W175" s="184"/>
      <c r="X175" s="184"/>
      <c r="Y175" s="184"/>
      <c r="Z175" s="184"/>
      <c r="AA175" s="184"/>
      <c r="AB175" s="184"/>
      <c r="AC175" s="184"/>
      <c r="AD175" s="184"/>
      <c r="AE175" s="184"/>
      <c r="AF175" s="184"/>
      <c r="AG175" s="184"/>
      <c r="AH175" s="184"/>
      <c r="AI175" s="184"/>
      <c r="AJ175" s="184"/>
      <c r="AK175" s="184"/>
      <c r="AL175" s="184"/>
      <c r="AM175" s="184"/>
      <c r="AN175" s="184"/>
      <c r="AO175" s="184"/>
      <c r="AP175" s="184"/>
      <c r="AQ175" s="184"/>
      <c r="AR175" s="184"/>
      <c r="AS175" s="184"/>
      <c r="AT175" s="184"/>
      <c r="AU175" s="184"/>
      <c r="AV175" s="184"/>
      <c r="AW175" s="184"/>
      <c r="AX175" s="184"/>
      <c r="AY175" s="184"/>
      <c r="AZ175" s="184"/>
      <c r="BA175" s="184"/>
      <c r="BB175" s="184"/>
      <c r="BC175" s="184"/>
      <c r="BD175" s="184"/>
      <c r="BE175" s="184"/>
      <c r="BF175" s="184"/>
      <c r="BG175" s="184"/>
      <c r="BH175" s="184"/>
      <c r="BI175" s="184"/>
      <c r="BJ175" s="184"/>
      <c r="BK175" s="184"/>
      <c r="BL175" s="184"/>
      <c r="BM175" s="184"/>
      <c r="BN175" s="184"/>
      <c r="BO175" s="184"/>
      <c r="BP175" s="184"/>
      <c r="BQ175" s="184"/>
      <c r="BR175" s="184"/>
      <c r="BS175" s="184"/>
      <c r="BT175" s="184"/>
      <c r="BU175" s="184"/>
      <c r="BV175" s="184"/>
      <c r="BW175" s="568"/>
      <c r="BX175" s="184"/>
      <c r="BY175" s="184"/>
      <c r="BZ175" s="184"/>
      <c r="CA175" s="184"/>
      <c r="CB175" s="184"/>
      <c r="CC175" s="184"/>
      <c r="CD175" s="184"/>
      <c r="CE175" s="184"/>
      <c r="CF175" s="184"/>
      <c r="CG175" s="184"/>
      <c r="CH175" s="184"/>
      <c r="CI175" s="184"/>
      <c r="CJ175" s="184"/>
      <c r="CK175" s="184"/>
      <c r="CL175" s="184"/>
      <c r="CM175" s="184"/>
      <c r="CN175" s="598"/>
      <c r="CO175" s="184"/>
      <c r="CP175" s="184"/>
      <c r="CQ175" s="184"/>
      <c r="CR175" s="184"/>
      <c r="CS175" s="184"/>
      <c r="CT175" s="184"/>
      <c r="CU175" s="184"/>
      <c r="CV175" s="184"/>
      <c r="CW175" s="184"/>
      <c r="CX175" s="184"/>
      <c r="CY175" s="184"/>
      <c r="CZ175" s="184"/>
      <c r="DA175" s="184"/>
      <c r="DB175" s="184"/>
      <c r="DC175" s="184"/>
      <c r="DD175" s="184"/>
      <c r="DE175" s="184"/>
      <c r="DF175" s="184"/>
      <c r="DG175" s="184"/>
      <c r="DH175" s="184"/>
      <c r="DI175" s="184"/>
      <c r="DJ175" s="184"/>
      <c r="DK175" s="184"/>
      <c r="DL175" s="184"/>
      <c r="DM175" s="184"/>
      <c r="DN175" s="184"/>
      <c r="DO175" s="184"/>
      <c r="DP175" s="184"/>
      <c r="DQ175" s="184"/>
      <c r="DR175" s="184"/>
      <c r="DS175" s="184"/>
      <c r="DT175" s="184"/>
      <c r="DU175" s="184"/>
      <c r="DV175" s="184"/>
      <c r="DX175" s="433"/>
      <c r="DY175" s="126"/>
      <c r="DZ175" s="126"/>
      <c r="EA175" s="421"/>
      <c r="EB175" s="427"/>
    </row>
    <row r="176" spans="1:132">
      <c r="BW176" s="566"/>
      <c r="DX176" s="433"/>
      <c r="DY176" s="126"/>
      <c r="DZ176" s="126"/>
      <c r="EA176" s="421"/>
      <c r="EB176" s="427"/>
    </row>
    <row r="177" spans="75:132">
      <c r="BW177" s="566"/>
      <c r="DX177" s="433"/>
      <c r="DY177" s="126"/>
      <c r="DZ177" s="126"/>
      <c r="EA177" s="421"/>
      <c r="EB177" s="427"/>
    </row>
    <row r="178" spans="75:132">
      <c r="BW178" s="566"/>
    </row>
    <row r="179" spans="75:132">
      <c r="BW179" s="566"/>
    </row>
    <row r="180" spans="75:132">
      <c r="BW180" s="566"/>
    </row>
    <row r="181" spans="75:132">
      <c r="BW181" s="566"/>
    </row>
  </sheetData>
  <autoFilter ref="A16:EB162">
    <filterColumn colId="2"/>
    <filterColumn colId="3"/>
    <filterColumn colId="39"/>
    <filterColumn colId="42"/>
    <filterColumn colId="45"/>
    <filterColumn colId="46"/>
    <filterColumn colId="47"/>
    <filterColumn colId="48"/>
    <filterColumn colId="52"/>
    <filterColumn colId="54"/>
    <filterColumn colId="60"/>
    <filterColumn colId="61"/>
    <filterColumn colId="62"/>
    <filterColumn colId="64"/>
    <filterColumn colId="79"/>
    <filterColumn colId="83"/>
    <filterColumn colId="85"/>
  </autoFilter>
  <mergeCells count="31">
    <mergeCell ref="B1:B3"/>
    <mergeCell ref="F1:F3"/>
    <mergeCell ref="E1:E3"/>
    <mergeCell ref="EC142:ED142"/>
    <mergeCell ref="EC139:ED139"/>
    <mergeCell ref="EC140:ED140"/>
    <mergeCell ref="B8:B15"/>
    <mergeCell ref="D14:M15"/>
    <mergeCell ref="EA1:EA6"/>
    <mergeCell ref="EB1:EB6"/>
    <mergeCell ref="C1:C3"/>
    <mergeCell ref="I1:I3"/>
    <mergeCell ref="J1:J3"/>
    <mergeCell ref="D8:M9"/>
    <mergeCell ref="D10:M11"/>
    <mergeCell ref="K1:K3"/>
    <mergeCell ref="DX1:DY3"/>
    <mergeCell ref="DX15:DZ15"/>
    <mergeCell ref="DZ1:DZ6"/>
    <mergeCell ref="F159:H159"/>
    <mergeCell ref="G1:G3"/>
    <mergeCell ref="H1:H3"/>
    <mergeCell ref="D12:M13"/>
    <mergeCell ref="D7:M7"/>
    <mergeCell ref="D6:M6"/>
    <mergeCell ref="D1:D3"/>
    <mergeCell ref="L1:L3"/>
    <mergeCell ref="M1:M3"/>
    <mergeCell ref="DX4:DY4"/>
    <mergeCell ref="DX5:DY5"/>
    <mergeCell ref="DX6:DY6"/>
  </mergeCells>
  <conditionalFormatting sqref="AM4 AS4:AT4 BA4:BB4 BD4:BE4 BL4:BM4 CA4:CB4 W4:Z4 BR4:BT4">
    <cfRule type="expression" dxfId="15" priority="53">
      <formula>W4="AS"</formula>
    </cfRule>
    <cfRule type="expression" dxfId="14" priority="54">
      <formula>W4="AR"</formula>
    </cfRule>
  </conditionalFormatting>
  <conditionalFormatting sqref="P2:DV5">
    <cfRule type="expression" dxfId="13" priority="839">
      <formula>P2="TF"</formula>
    </cfRule>
    <cfRule type="expression" dxfId="12" priority="840">
      <formula>P2="TH"</formula>
    </cfRule>
    <cfRule type="expression" dxfId="11" priority="843">
      <formula>P2="TM"</formula>
    </cfRule>
    <cfRule type="expression" dxfId="10" priority="845">
      <formula>P2="AS"</formula>
    </cfRule>
    <cfRule type="expression" dxfId="9" priority="846">
      <formula>P2="AR"</formula>
    </cfRule>
  </conditionalFormatting>
  <conditionalFormatting sqref="DZ17:EB137 K17:K137">
    <cfRule type="cellIs" dxfId="8" priority="15" operator="lessThan">
      <formula>0.75</formula>
    </cfRule>
  </conditionalFormatting>
  <printOptions horizontalCentered="1"/>
  <pageMargins left="0" right="0" top="0" bottom="0.39370078740157483" header="0" footer="0.19685039370078741"/>
  <pageSetup paperSize="9" fitToHeight="3" orientation="portrait" r:id="rId1"/>
  <drawing r:id="rId2"/>
  <legacyDrawing r:id="rId3"/>
</worksheet>
</file>

<file path=xl/worksheets/sheet6.xml><?xml version="1.0" encoding="utf-8"?>
<worksheet xmlns="http://schemas.openxmlformats.org/spreadsheetml/2006/main" xmlns:r="http://schemas.openxmlformats.org/officeDocument/2006/relationships">
  <sheetPr>
    <pageSetUpPr fitToPage="1"/>
  </sheetPr>
  <dimension ref="A1:DY169"/>
  <sheetViews>
    <sheetView showZeros="0" tabSelected="1" workbookViewId="0">
      <pane xSplit="11" ySplit="17" topLeftCell="BQ18" activePane="bottomRight" state="frozenSplit"/>
      <selection pane="topRight" activeCell="C1" sqref="C1"/>
      <selection pane="bottomLeft" activeCell="A5" sqref="A5"/>
      <selection pane="bottomRight" activeCell="CA2" sqref="CA2"/>
    </sheetView>
  </sheetViews>
  <sheetFormatPr baseColWidth="10" defaultRowHeight="14.4"/>
  <cols>
    <col min="1" max="1" width="3.109375" customWidth="1"/>
    <col min="2" max="2" width="24.88671875" customWidth="1"/>
    <col min="3" max="6" width="5.5546875" style="3" customWidth="1"/>
    <col min="7" max="10" width="5.5546875" customWidth="1"/>
    <col min="11" max="11" width="5.5546875" style="62" customWidth="1"/>
    <col min="12" max="30" width="5.5546875" customWidth="1"/>
    <col min="31" max="31" width="5.5546875" style="18" customWidth="1"/>
    <col min="32" max="120" width="5.5546875" customWidth="1"/>
    <col min="121" max="121" width="3" customWidth="1"/>
    <col min="122" max="122" width="28.6640625" customWidth="1"/>
    <col min="123" max="124" width="5.6640625" style="3" customWidth="1"/>
    <col min="126" max="126" width="11.5546875" style="481"/>
  </cols>
  <sheetData>
    <row r="1" spans="1:126" ht="14.4" customHeight="1">
      <c r="A1" s="11"/>
      <c r="B1" s="718" t="s">
        <v>220</v>
      </c>
      <c r="C1" s="725" t="s">
        <v>118</v>
      </c>
      <c r="D1" s="694" t="s">
        <v>115</v>
      </c>
      <c r="E1" s="694"/>
      <c r="F1" s="694"/>
      <c r="G1" s="694"/>
      <c r="H1" s="694"/>
      <c r="I1" s="711" t="s">
        <v>160</v>
      </c>
      <c r="J1" s="134"/>
      <c r="K1" s="58">
        <v>1</v>
      </c>
      <c r="L1" s="415">
        <v>1</v>
      </c>
      <c r="M1" s="415">
        <v>2</v>
      </c>
      <c r="N1" s="415">
        <v>3</v>
      </c>
      <c r="O1" s="415">
        <v>4</v>
      </c>
      <c r="P1" s="415">
        <v>5</v>
      </c>
      <c r="Q1" s="415">
        <v>6</v>
      </c>
      <c r="R1" s="415">
        <v>7</v>
      </c>
      <c r="S1" s="415">
        <v>8</v>
      </c>
      <c r="T1" s="415">
        <v>9</v>
      </c>
      <c r="U1" s="415">
        <v>10</v>
      </c>
      <c r="V1" s="415">
        <v>11</v>
      </c>
      <c r="W1" s="462">
        <v>12</v>
      </c>
      <c r="X1" s="462">
        <v>13</v>
      </c>
      <c r="Y1" s="415">
        <v>14</v>
      </c>
      <c r="Z1" s="415">
        <v>15</v>
      </c>
      <c r="AA1" s="415">
        <v>16</v>
      </c>
      <c r="AB1" s="415">
        <v>17</v>
      </c>
      <c r="AC1" s="415">
        <v>18</v>
      </c>
      <c r="AD1" s="415">
        <v>19</v>
      </c>
      <c r="AE1" s="462">
        <v>20</v>
      </c>
      <c r="AF1" s="462">
        <v>21</v>
      </c>
      <c r="AG1" s="462">
        <v>22</v>
      </c>
      <c r="AH1" s="462">
        <v>23</v>
      </c>
      <c r="AI1" s="462">
        <v>24</v>
      </c>
      <c r="AJ1" s="462">
        <v>25</v>
      </c>
      <c r="AK1" s="462">
        <v>26</v>
      </c>
      <c r="AL1" s="462">
        <v>27</v>
      </c>
      <c r="AM1" s="462">
        <v>28</v>
      </c>
      <c r="AN1" s="462">
        <v>29</v>
      </c>
      <c r="AO1" s="462">
        <v>30</v>
      </c>
      <c r="AP1" s="462">
        <v>31</v>
      </c>
      <c r="AQ1" s="415">
        <v>32</v>
      </c>
      <c r="AR1" s="415">
        <v>33</v>
      </c>
      <c r="AS1" s="462">
        <v>34</v>
      </c>
      <c r="AT1" s="462">
        <v>35</v>
      </c>
      <c r="AU1" s="462">
        <v>36</v>
      </c>
      <c r="AV1" s="462">
        <v>37</v>
      </c>
      <c r="AW1" s="462">
        <v>38</v>
      </c>
      <c r="AX1" s="415">
        <v>39</v>
      </c>
      <c r="AY1" s="415">
        <v>40</v>
      </c>
      <c r="AZ1" s="415">
        <v>41</v>
      </c>
      <c r="BA1" s="415">
        <v>42</v>
      </c>
      <c r="BB1" s="415">
        <v>43</v>
      </c>
      <c r="BC1" s="415">
        <v>44</v>
      </c>
      <c r="BD1" s="415">
        <v>45</v>
      </c>
      <c r="BE1" s="415">
        <v>46</v>
      </c>
      <c r="BF1" s="415">
        <v>47</v>
      </c>
      <c r="BG1" s="415">
        <v>48</v>
      </c>
      <c r="BH1" s="415">
        <v>49</v>
      </c>
      <c r="BI1" s="415">
        <v>50</v>
      </c>
      <c r="BJ1" s="415">
        <v>51</v>
      </c>
      <c r="BK1" s="415">
        <v>52</v>
      </c>
      <c r="BL1" s="415">
        <v>53</v>
      </c>
      <c r="BM1" s="415">
        <v>54</v>
      </c>
      <c r="BN1" s="415">
        <v>55</v>
      </c>
      <c r="BO1" s="415">
        <v>56</v>
      </c>
      <c r="BP1" s="415">
        <v>57</v>
      </c>
      <c r="BQ1" s="415">
        <v>58</v>
      </c>
      <c r="BR1" s="415">
        <v>59</v>
      </c>
      <c r="BS1" s="415">
        <v>60</v>
      </c>
      <c r="BT1" s="415">
        <v>61</v>
      </c>
      <c r="BU1" s="415">
        <v>62</v>
      </c>
      <c r="BV1" s="415">
        <v>63</v>
      </c>
      <c r="BW1" s="415">
        <v>64</v>
      </c>
      <c r="BX1" s="462">
        <v>65</v>
      </c>
      <c r="BY1" s="415">
        <v>66</v>
      </c>
      <c r="BZ1" s="12">
        <v>67</v>
      </c>
      <c r="CA1" s="12">
        <v>68</v>
      </c>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R1" s="745" t="s">
        <v>346</v>
      </c>
      <c r="DS1" s="746"/>
      <c r="DT1" s="747"/>
    </row>
    <row r="2" spans="1:126" s="18" customFormat="1" ht="58.2" customHeight="1">
      <c r="A2" s="19"/>
      <c r="B2" s="719"/>
      <c r="C2" s="726"/>
      <c r="D2" s="709"/>
      <c r="E2" s="709"/>
      <c r="F2" s="709"/>
      <c r="G2" s="695"/>
      <c r="H2" s="695"/>
      <c r="I2" s="695"/>
      <c r="J2" s="264"/>
      <c r="K2" s="291">
        <v>2</v>
      </c>
      <c r="L2" s="13" t="str">
        <f>IF(L1&lt;&gt;0,VLOOKUP(L1,Dates!$C$5:$I$120,5,FALSE),)</f>
        <v>09:30-12:00</v>
      </c>
      <c r="M2" s="13" t="str">
        <f>IF(M1&lt;&gt;0,VLOOKUP(M1,Dates!$C$5:$I$120,5,FALSE),)</f>
        <v>14:00-17:00</v>
      </c>
      <c r="N2" s="13" t="str">
        <f>IF(N1&lt;&gt;0,VLOOKUP(N1,Dates!$C$5:$I$120,5,FALSE),)</f>
        <v>20:00-22:00</v>
      </c>
      <c r="O2" s="13" t="str">
        <f>IF(O1&lt;&gt;0,VLOOKUP(O1,Dates!$C$5:$I$120,5,FALSE),)</f>
        <v>20:30-22:30</v>
      </c>
      <c r="P2" s="13" t="str">
        <f>IF(P1&lt;&gt;0,VLOOKUP(P1,Dates!$C$5:$I$120,5,FALSE),)</f>
        <v>20:00-22:00</v>
      </c>
      <c r="Q2" s="13" t="str">
        <f>IF(Q1&lt;&gt;0,VLOOKUP(Q1,Dates!$C$5:$I$120,5,FALSE),)</f>
        <v>20:30-22:30</v>
      </c>
      <c r="R2" s="13" t="str">
        <f>IF(R1&lt;&gt;0,VLOOKUP(R1,Dates!$C$5:$I$120,5,FALSE),)</f>
        <v>20:00-22:00</v>
      </c>
      <c r="S2" s="13" t="str">
        <f>IF(S1&lt;&gt;0,VLOOKUP(S1,Dates!$C$5:$I$120,5,FALSE),)</f>
        <v>9:30-12:00</v>
      </c>
      <c r="T2" s="13" t="str">
        <f>IF(T1&lt;&gt;0,VLOOKUP(T1,Dates!$C$5:$I$120,5,FALSE),)</f>
        <v>14:00-17:00</v>
      </c>
      <c r="U2" s="13" t="str">
        <f>IF(U1&lt;&gt;0,VLOOKUP(U1,Dates!$C$5:$I$120,5,FALSE),)</f>
        <v>20:00-22:00</v>
      </c>
      <c r="V2" s="13" t="str">
        <f>IF(V1&lt;&gt;0,VLOOKUP(V1,Dates!$C$5:$I$120,5,FALSE),)</f>
        <v>20:30-22:30</v>
      </c>
      <c r="W2" s="13" t="str">
        <f>IF(W1&lt;&gt;0,VLOOKUP(W1,Dates!$C$5:$I$120,5,FALSE),)</f>
        <v>20:00-22:00</v>
      </c>
      <c r="X2" s="13" t="str">
        <f>IF(X1&lt;&gt;0,VLOOKUP(X1,Dates!$C$5:$I$120,5,FALSE),)</f>
        <v>20:30-22:30</v>
      </c>
      <c r="Y2" s="13" t="str">
        <f>IF(Y1&lt;&gt;0,VLOOKUP(Y1,Dates!$C$5:$I$120,5,FALSE),)</f>
        <v>20:00-22:00</v>
      </c>
      <c r="Z2" s="13" t="str">
        <f>IF(Z1&lt;&gt;0,VLOOKUP(Z1,Dates!$C$5:$I$120,5,FALSE),)</f>
        <v>20:30-22:30</v>
      </c>
      <c r="AA2" s="13" t="str">
        <f>IF(AA1&lt;&gt;0,VLOOKUP(AA1,Dates!$C$5:$I$120,5,FALSE),)</f>
        <v>17:00-19:00</v>
      </c>
      <c r="AB2" s="13" t="str">
        <f>IF(AB1&lt;&gt;0,VLOOKUP(AB1,Dates!$C$5:$I$120,5,FALSE),)</f>
        <v>19:00-21:30</v>
      </c>
      <c r="AC2" s="13" t="str">
        <f>IF(AC1&lt;&gt;0,VLOOKUP(AC1,Dates!$C$5:$I$120,5,FALSE),)</f>
        <v>15:00-22:00</v>
      </c>
      <c r="AD2" s="13" t="str">
        <f>IF(AD1&lt;&gt;0,VLOOKUP(AD1,Dates!$C$5:$I$120,5,FALSE),)</f>
        <v>20:30-22:30</v>
      </c>
      <c r="AE2" s="13" t="str">
        <f>IF(AE1&lt;&gt;0,VLOOKUP(AE1,Dates!$C$5:$I$120,5,FALSE),)</f>
        <v>20:00-22:00</v>
      </c>
      <c r="AF2" s="13" t="str">
        <f>IF(AF1&lt;&gt;0,VLOOKUP(AF1,Dates!$C$5:$I$120,5,FALSE),)</f>
        <v>20:30-22:30</v>
      </c>
      <c r="AG2" s="13" t="str">
        <f>IF(AG1&lt;&gt;0,VLOOKUP(AG1,Dates!$C$5:$I$120,5,FALSE),)</f>
        <v>16:00-19:00</v>
      </c>
      <c r="AH2" s="13" t="str">
        <f>IF(AH1&lt;&gt;0,VLOOKUP(AH1,Dates!$C$5:$I$120,5,FALSE),)</f>
        <v>20:00-22:00</v>
      </c>
      <c r="AI2" s="13" t="str">
        <f>IF(AI1&lt;&gt;0,VLOOKUP(AI1,Dates!$C$5:$I$120,5,FALSE),)</f>
        <v>09:30-12:00</v>
      </c>
      <c r="AJ2" s="13" t="str">
        <f>IF(AJ1&lt;&gt;0,VLOOKUP(AJ1,Dates!$C$5:$I$120,5,FALSE),)</f>
        <v>14:00-17:00</v>
      </c>
      <c r="AK2" s="13" t="str">
        <f>IF(AK1&lt;&gt;0,VLOOKUP(AK1,Dates!$C$5:$I$120,5,FALSE),)</f>
        <v>20:00-22:00</v>
      </c>
      <c r="AL2" s="13" t="str">
        <f>IF(AL1&lt;&gt;0,VLOOKUP(AL1,Dates!$C$5:$I$120,5,FALSE),)</f>
        <v>20:30-22:30</v>
      </c>
      <c r="AM2" s="13" t="str">
        <f>IF(AM1&lt;&gt;0,VLOOKUP(AM1,Dates!$C$5:$I$120,5,FALSE),)</f>
        <v>20:30-22:30</v>
      </c>
      <c r="AN2" s="13" t="str">
        <f>IF(AN1&lt;&gt;0,VLOOKUP(AN1,Dates!$C$5:$I$120,5,FALSE),)</f>
        <v>20:00-22:00</v>
      </c>
      <c r="AO2" s="13" t="str">
        <f>IF(AO1&lt;&gt;0,VLOOKUP(AO1,Dates!$C$5:$I$120,5,FALSE),)</f>
        <v>09:30-12:00</v>
      </c>
      <c r="AP2" s="13" t="str">
        <f>IF(AP1&lt;&gt;0,VLOOKUP(AP1,Dates!$C$5:$I$120,5,FALSE),)</f>
        <v>14:00-17:00</v>
      </c>
      <c r="AQ2" s="13" t="str">
        <f>IF(AQ1&lt;&gt;0,VLOOKUP(AQ1,Dates!$C$5:$I$120,5,FALSE),)</f>
        <v>20:00-22:00</v>
      </c>
      <c r="AR2" s="13" t="str">
        <f>IF(AR1&lt;&gt;0,VLOOKUP(AR1,Dates!$C$5:$I$120,5,FALSE),)</f>
        <v>20:30-22:30</v>
      </c>
      <c r="AS2" s="13" t="str">
        <f>IF(AS1&lt;&gt;0,VLOOKUP(AS1,Dates!$C$5:$I$120,5,FALSE),)</f>
        <v>20:30-22:30</v>
      </c>
      <c r="AT2" s="13" t="str">
        <f>IF(AT1&lt;&gt;0,VLOOKUP(AT1,Dates!$C$5:$I$120,5,FALSE),)</f>
        <v>16:00-22:00</v>
      </c>
      <c r="AU2" s="13" t="str">
        <f>IF(AU1&lt;&gt;0,VLOOKUP(AU1,Dates!$C$5:$I$120,5,FALSE),)</f>
        <v>16:00-19:00</v>
      </c>
      <c r="AV2" s="13" t="str">
        <f>IF(AV1&lt;&gt;0,VLOOKUP(AV1,Dates!$C$5:$I$120,5,FALSE),)</f>
        <v>20:00-22:00</v>
      </c>
      <c r="AW2" s="13" t="str">
        <f>IF(AW1&lt;&gt;0,VLOOKUP(AW1,Dates!$C$5:$I$120,5,FALSE),)</f>
        <v>15:00-22:00</v>
      </c>
      <c r="AX2" s="13" t="str">
        <f>IF(AX1&lt;&gt;0,VLOOKUP(AX1,Dates!$C$5:$I$120,5,FALSE),)</f>
        <v>20:00-22:00</v>
      </c>
      <c r="AY2" s="13" t="str">
        <f>IF(AY1&lt;&gt;0,VLOOKUP(AY1,Dates!$C$5:$I$120,5,FALSE),)</f>
        <v>20:30-22:00</v>
      </c>
      <c r="AZ2" s="13" t="str">
        <f>IF(AZ1&lt;&gt;0,VLOOKUP(AZ1,Dates!$C$5:$I$120,5,FALSE),)</f>
        <v>20:00-22:00</v>
      </c>
      <c r="BA2" s="13" t="str">
        <f>IF(BA1&lt;&gt;0,VLOOKUP(BA1,Dates!$C$5:$I$120,5,FALSE),)</f>
        <v>20:30-22:30</v>
      </c>
      <c r="BB2" s="13" t="str">
        <f>IF(BB1&lt;&gt;0,VLOOKUP(BB1,Dates!$C$5:$I$120,5,FALSE),)</f>
        <v>17:00-19:00</v>
      </c>
      <c r="BC2" s="13" t="str">
        <f>IF(BC1&lt;&gt;0,VLOOKUP(BC1,Dates!$C$5:$I$120,5,FALSE),)</f>
        <v>20:30-22:30</v>
      </c>
      <c r="BD2" s="13" t="str">
        <f>IF(BD1&lt;&gt;0,VLOOKUP(BD1,Dates!$C$5:$I$120,5,FALSE),)</f>
        <v>09:30-12:00</v>
      </c>
      <c r="BE2" s="13" t="str">
        <f>IF(BE1&lt;&gt;0,VLOOKUP(BE1,Dates!$C$5:$I$120,5,FALSE),)</f>
        <v>14:00-17:00</v>
      </c>
      <c r="BF2" s="13" t="str">
        <f>IF(BF1&lt;&gt;0,VLOOKUP(BF1,Dates!$C$5:$I$120,5,FALSE),)</f>
        <v>20:30-22:00</v>
      </c>
      <c r="BG2" s="13" t="str">
        <f>IF(BG1&lt;&gt;0,VLOOKUP(BG1,Dates!$C$5:$I$120,5,FALSE),)</f>
        <v>20:00-22:00</v>
      </c>
      <c r="BH2" s="13" t="str">
        <f>IF(BH1&lt;&gt;0,VLOOKUP(BH1,Dates!$C$5:$I$120,5,FALSE),)</f>
        <v>20:30-22:30</v>
      </c>
      <c r="BI2" s="13" t="str">
        <f>IF(BI1&lt;&gt;0,VLOOKUP(BI1,Dates!$C$5:$I$120,5,FALSE),)</f>
        <v>20:30-22:30</v>
      </c>
      <c r="BJ2" s="13" t="str">
        <f>IF(BJ1&lt;&gt;0,VLOOKUP(BJ1,Dates!$C$5:$I$120,5,FALSE),)</f>
        <v>20:00-22:00</v>
      </c>
      <c r="BK2" s="13" t="str">
        <f>IF(BK1&lt;&gt;0,VLOOKUP(BK1,Dates!$C$5:$I$120,5,FALSE),)</f>
        <v>20:30-22:30</v>
      </c>
      <c r="BL2" s="13" t="str">
        <f>IF(BL1&lt;&gt;0,VLOOKUP(BL1,Dates!$C$5:$I$120,5,FALSE),)</f>
        <v>20:30-22:30</v>
      </c>
      <c r="BM2" s="13" t="str">
        <f>IF(BM1&lt;&gt;0,VLOOKUP(BM1,Dates!$C$5:$I$120,5,FALSE),)</f>
        <v>16:00-19:00</v>
      </c>
      <c r="BN2" s="13" t="str">
        <f>IF(BN1&lt;&gt;0,VLOOKUP(BN1,Dates!$C$5:$I$120,5,FALSE),)</f>
        <v>20:00-22:00</v>
      </c>
      <c r="BO2" s="13" t="str">
        <f>IF(BO1&lt;&gt;0,VLOOKUP(BO1,Dates!$C$5:$I$120,5,FALSE),)</f>
        <v>09:30-12:00</v>
      </c>
      <c r="BP2" s="13" t="str">
        <f>IF(BP1&lt;&gt;0,VLOOKUP(BP1,Dates!$C$5:$I$120,5,FALSE),)</f>
        <v>14:00-17:00</v>
      </c>
      <c r="BQ2" s="13" t="str">
        <f>IF(BQ1&lt;&gt;0,VLOOKUP(BQ1,Dates!$C$5:$I$120,5,FALSE),)</f>
        <v>20:00-22:00</v>
      </c>
      <c r="BR2" s="13" t="str">
        <f>IF(BR1&lt;&gt;0,VLOOKUP(BR1,Dates!$C$5:$I$120,5,FALSE),)</f>
        <v>20:30-22:30</v>
      </c>
      <c r="BS2" s="13" t="str">
        <f>IF(BS1&lt;&gt;0,VLOOKUP(BS1,Dates!$C$5:$I$120,5,FALSE),)</f>
        <v>20:00-22:00</v>
      </c>
      <c r="BT2" s="13" t="str">
        <f>IF(BT1&lt;&gt;0,VLOOKUP(BT1,Dates!$C$5:$I$120,5,FALSE),)</f>
        <v>16:00-19:00</v>
      </c>
      <c r="BU2" s="13" t="str">
        <f>IF(BU1&lt;&gt;0,VLOOKUP(BU1,Dates!$C$5:$I$120,5,FALSE),)</f>
        <v>20:00-22:00</v>
      </c>
      <c r="BV2" s="13" t="str">
        <f>IF(BV1&lt;&gt;0,VLOOKUP(BV1,Dates!$C$5:$I$120,5,FALSE),)</f>
        <v>09:30-12:00</v>
      </c>
      <c r="BW2" s="13" t="str">
        <f>IF(BW1&lt;&gt;0,VLOOKUP(BW1,Dates!$C$5:$I$120,5,FALSE),)</f>
        <v>14:00-17:00</v>
      </c>
      <c r="BX2" s="13" t="str">
        <f>IF(BX1&lt;&gt;0,VLOOKUP(BX1,Dates!$C$5:$I$120,5,FALSE),)</f>
        <v>20:00-22:00</v>
      </c>
      <c r="BY2" s="13" t="str">
        <f>IF(BY1&lt;&gt;0,VLOOKUP(BY1,Dates!$C$5:$I$120,5,FALSE),)</f>
        <v>20:30-22:30</v>
      </c>
      <c r="BZ2" s="13" t="str">
        <f>IF(BZ1&lt;&gt;0,VLOOKUP(BZ1,Dates!$C$5:$I$120,5,FALSE),)</f>
        <v>20:30-22:30</v>
      </c>
      <c r="CA2" s="13" t="str">
        <f>IF(CA1&lt;&gt;0,VLOOKUP(CA1,Dates!$C$5:$I$120,5,FALSE),)</f>
        <v>20:30-22:30</v>
      </c>
      <c r="CB2" s="13">
        <f>IF(CB1&lt;&gt;0,VLOOKUP(CB1,Dates!$C$5:$I$120,5,FALSE),)</f>
        <v>0</v>
      </c>
      <c r="CC2" s="13">
        <f>IF(CC1&lt;&gt;0,VLOOKUP(CC1,Dates!$C$5:$I$120,5,FALSE),)</f>
        <v>0</v>
      </c>
      <c r="CD2" s="13">
        <f>IF(CD1&lt;&gt;0,VLOOKUP(CD1,Dates!$C$5:$I$120,5,FALSE),)</f>
        <v>0</v>
      </c>
      <c r="CE2" s="13">
        <f>IF(CE1&lt;&gt;0,VLOOKUP(CE1,Dates!$C$5:$I$120,5,FALSE),)</f>
        <v>0</v>
      </c>
      <c r="CF2" s="13">
        <f>IF(CF1&lt;&gt;0,VLOOKUP(CF1,Dates!$C$5:$I$120,5,FALSE),)</f>
        <v>0</v>
      </c>
      <c r="CG2" s="13">
        <f>IF(CG1&lt;&gt;0,VLOOKUP(CG1,Dates!$C$5:$I$120,5,FALSE),)</f>
        <v>0</v>
      </c>
      <c r="CH2" s="13">
        <f>IF(CH1&lt;&gt;0,VLOOKUP(CH1,Dates!$C$5:$I$120,5,FALSE),)</f>
        <v>0</v>
      </c>
      <c r="CI2" s="13">
        <f>IF(CI1&lt;&gt;0,VLOOKUP(CI1,Dates!$C$5:$I$120,5,FALSE),)</f>
        <v>0</v>
      </c>
      <c r="CJ2" s="13">
        <f>IF(CJ1&lt;&gt;0,VLOOKUP(CJ1,Dates!$C$5:$I$120,5,FALSE),)</f>
        <v>0</v>
      </c>
      <c r="CK2" s="13">
        <f>IF(CK1&lt;&gt;0,VLOOKUP(CK1,Dates!$C$5:$I$120,5,FALSE),)</f>
        <v>0</v>
      </c>
      <c r="CL2" s="13">
        <f>IF(CL1&lt;&gt;0,VLOOKUP(CL1,Dates!$C$5:$I$120,5,FALSE),)</f>
        <v>0</v>
      </c>
      <c r="CM2" s="13">
        <f>IF(CM1&lt;&gt;0,VLOOKUP(CM1,Dates!$C$5:$I$120,5,FALSE),)</f>
        <v>0</v>
      </c>
      <c r="CN2" s="13">
        <f>IF(CN1&lt;&gt;0,VLOOKUP(CN1,Dates!$C$5:$I$120,5,FALSE),)</f>
        <v>0</v>
      </c>
      <c r="CO2" s="13">
        <f>IF(CO1&lt;&gt;0,VLOOKUP(CO1,Dates!$C$5:$I$120,5,FALSE),)</f>
        <v>0</v>
      </c>
      <c r="CP2" s="13">
        <f>IF(CP1&lt;&gt;0,VLOOKUP(CP1,Dates!$C$5:$I$120,5,FALSE),)</f>
        <v>0</v>
      </c>
      <c r="CQ2" s="13">
        <f>IF(CQ1&lt;&gt;0,VLOOKUP(CQ1,Dates!$C$5:$I$120,5,FALSE),)</f>
        <v>0</v>
      </c>
      <c r="CR2" s="13">
        <f>IF(CR1&lt;&gt;0,VLOOKUP(CR1,Dates!$C$5:$I$120,5,FALSE),)</f>
        <v>0</v>
      </c>
      <c r="CS2" s="13">
        <f>IF(CS1&lt;&gt;0,VLOOKUP(CS1,Dates!$C$5:$I$120,5,FALSE),)</f>
        <v>0</v>
      </c>
      <c r="CT2" s="13">
        <f>IF(CT1&lt;&gt;0,VLOOKUP(CT1,Dates!$C$5:$I$120,5,FALSE),)</f>
        <v>0</v>
      </c>
      <c r="CU2" s="13">
        <f>IF(CU1&lt;&gt;0,VLOOKUP(CU1,Dates!$C$5:$I$120,5,FALSE),)</f>
        <v>0</v>
      </c>
      <c r="CV2" s="13">
        <f>IF(CV1&lt;&gt;0,VLOOKUP(CV1,Dates!$C$5:$I$120,5,FALSE),)</f>
        <v>0</v>
      </c>
      <c r="CW2" s="13">
        <f>IF(CW1&lt;&gt;0,VLOOKUP(CW1,Dates!$C$5:$I$120,5,FALSE),)</f>
        <v>0</v>
      </c>
      <c r="CX2" s="13">
        <f>IF(CX1&lt;&gt;0,VLOOKUP(CX1,Dates!$C$5:$I$120,5,FALSE),)</f>
        <v>0</v>
      </c>
      <c r="CY2" s="13">
        <f>IF(CY1&lt;&gt;0,VLOOKUP(CY1,Dates!$C$5:$I$120,5,FALSE),)</f>
        <v>0</v>
      </c>
      <c r="CZ2" s="13">
        <f>IF(CZ1&lt;&gt;0,VLOOKUP(CZ1,Dates!$C$5:$I$120,5,FALSE),)</f>
        <v>0</v>
      </c>
      <c r="DA2" s="13">
        <f>IF(DA1&lt;&gt;0,VLOOKUP(DA1,Dates!$C$5:$I$120,5,FALSE),)</f>
        <v>0</v>
      </c>
      <c r="DB2" s="13">
        <f>IF(DB1&lt;&gt;0,VLOOKUP(DB1,Dates!$C$5:$I$120,5,FALSE),)</f>
        <v>0</v>
      </c>
      <c r="DC2" s="13">
        <f>IF(DC1&lt;&gt;0,VLOOKUP(DC1,Dates!$C$5:$I$120,5,FALSE),)</f>
        <v>0</v>
      </c>
      <c r="DD2" s="13">
        <f>IF(DD1&lt;&gt;0,VLOOKUP(DD1,Dates!$C$5:$I$120,5,FALSE),)</f>
        <v>0</v>
      </c>
      <c r="DE2" s="13">
        <f>IF(DE1&lt;&gt;0,VLOOKUP(DE1,Dates!$C$5:$I$120,5,FALSE),)</f>
        <v>0</v>
      </c>
      <c r="DF2" s="13">
        <f>IF(DF1&lt;&gt;0,VLOOKUP(DF1,Dates!$C$5:$I$120,5,FALSE),)</f>
        <v>0</v>
      </c>
      <c r="DG2" s="13">
        <f>IF(DG1&lt;&gt;0,VLOOKUP(DG1,Dates!$C$5:$I$120,5,FALSE),)</f>
        <v>0</v>
      </c>
      <c r="DH2" s="13">
        <f>IF(DH1&lt;&gt;0,VLOOKUP(DH1,Dates!$C$5:$I$120,5,FALSE),)</f>
        <v>0</v>
      </c>
      <c r="DI2" s="13">
        <f>IF(DI1&lt;&gt;0,VLOOKUP(DI1,Dates!$C$5:$I$120,5,FALSE),)</f>
        <v>0</v>
      </c>
      <c r="DJ2" s="13">
        <f>IF(DJ1&lt;&gt;0,VLOOKUP(DJ1,Dates!$C$5:$I$120,5,FALSE),)</f>
        <v>0</v>
      </c>
      <c r="DK2" s="13">
        <f>IF(DK1&lt;&gt;0,VLOOKUP(DK1,Dates!$C$5:$I$120,5,FALSE),)</f>
        <v>0</v>
      </c>
      <c r="DL2" s="13">
        <f>IF(DL1&lt;&gt;0,VLOOKUP(DL1,Dates!$C$5:$I$120,5,FALSE),)</f>
        <v>0</v>
      </c>
      <c r="DM2" s="13">
        <f>IF(DM1&lt;&gt;0,VLOOKUP(DM1,Dates!$C$5:$I$120,5,FALSE),)</f>
        <v>0</v>
      </c>
      <c r="DN2" s="13">
        <f>IF(DN1&lt;&gt;0,VLOOKUP(DN1,Dates!$C$5:$I$120,5,FALSE),)</f>
        <v>0</v>
      </c>
      <c r="DO2" s="13">
        <f>IF(DO1&lt;&gt;0,VLOOKUP(DO1,Dates!$C$5:$I$120,5,FALSE),)</f>
        <v>0</v>
      </c>
      <c r="DP2" s="13">
        <f>IF(DP1&lt;&gt;0,VLOOKUP(DP1,Dates!$C$5:$I$120,5,FALSE),)</f>
        <v>0</v>
      </c>
      <c r="DR2" s="748"/>
      <c r="DS2" s="749"/>
      <c r="DT2" s="750"/>
      <c r="DV2" s="482"/>
    </row>
    <row r="3" spans="1:126" s="18" customFormat="1" ht="48" customHeight="1">
      <c r="A3" s="19"/>
      <c r="B3" s="720"/>
      <c r="C3" s="735"/>
      <c r="D3" s="710"/>
      <c r="E3" s="710"/>
      <c r="F3" s="710"/>
      <c r="G3" s="696"/>
      <c r="H3" s="696"/>
      <c r="I3" s="696"/>
      <c r="J3" s="267"/>
      <c r="K3" s="292">
        <v>3</v>
      </c>
      <c r="L3" s="13">
        <f>IF(L1&lt;&gt;0,VLOOKUP(L1,Dates!$C$5:$I$120,4,FALSE),)</f>
        <v>42988</v>
      </c>
      <c r="M3" s="13">
        <f>IF(M1&lt;&gt;0,VLOOKUP(M1,Dates!$C$5:$I$120,4,FALSE),)</f>
        <v>42988</v>
      </c>
      <c r="N3" s="13">
        <f>IF(N1&lt;&gt;0,VLOOKUP(N1,Dates!$C$5:$I$120,4,FALSE),)</f>
        <v>42996</v>
      </c>
      <c r="O3" s="13">
        <f>IF(O1&lt;&gt;0,VLOOKUP(O1,Dates!$C$5:$I$120,4,FALSE),)</f>
        <v>42997</v>
      </c>
      <c r="P3" s="13">
        <f>IF(P1&lt;&gt;0,VLOOKUP(P1,Dates!$C$5:$I$120,4,FALSE),)</f>
        <v>43003</v>
      </c>
      <c r="Q3" s="13">
        <f>IF(Q1&lt;&gt;0,VLOOKUP(Q1,Dates!$C$5:$I$120,4,FALSE),)</f>
        <v>43004</v>
      </c>
      <c r="R3" s="13">
        <f>IF(R1&lt;&gt;0,VLOOKUP(R1,Dates!$C$5:$I$120,4,FALSE),)</f>
        <v>43008</v>
      </c>
      <c r="S3" s="13">
        <f>IF(S1&lt;&gt;0,VLOOKUP(S1,Dates!$C$5:$I$120,4,FALSE),)</f>
        <v>43009</v>
      </c>
      <c r="T3" s="13">
        <f>IF(T1&lt;&gt;0,VLOOKUP(T1,Dates!$C$5:$I$120,4,FALSE),)</f>
        <v>43009</v>
      </c>
      <c r="U3" s="13">
        <f>IF(U1&lt;&gt;0,VLOOKUP(U1,Dates!$C$5:$I$120,4,FALSE),)</f>
        <v>43017</v>
      </c>
      <c r="V3" s="13">
        <f>IF(V1&lt;&gt;0,VLOOKUP(V1,Dates!$C$5:$I$120,4,FALSE),)</f>
        <v>43018</v>
      </c>
      <c r="W3" s="13">
        <f>IF(W1&lt;&gt;0,VLOOKUP(W1,Dates!$C$5:$I$120,4,FALSE),)</f>
        <v>43024</v>
      </c>
      <c r="X3" s="13">
        <f>IF(X1&lt;&gt;0,VLOOKUP(X1,Dates!$C$5:$I$120,4,FALSE),)</f>
        <v>43025</v>
      </c>
      <c r="Y3" s="13">
        <f>IF(Y1&lt;&gt;0,VLOOKUP(Y1,Dates!$C$5:$I$120,4,FALSE),)</f>
        <v>43045</v>
      </c>
      <c r="Z3" s="13">
        <f>IF(Z1&lt;&gt;0,VLOOKUP(Z1,Dates!$C$5:$I$120,4,FALSE),)</f>
        <v>43046</v>
      </c>
      <c r="AA3" s="13">
        <f>IF(AA1&lt;&gt;0,VLOOKUP(AA1,Dates!$C$5:$I$120,4,FALSE),)</f>
        <v>43050</v>
      </c>
      <c r="AB3" s="13">
        <f>IF(AB1&lt;&gt;0,VLOOKUP(AB1,Dates!$C$5:$I$120,4,FALSE),)</f>
        <v>43050</v>
      </c>
      <c r="AC3" s="488">
        <f>IF(AC1&lt;&gt;0,VLOOKUP(AC1,Dates!$C$5:$I$120,4,FALSE),)</f>
        <v>43051</v>
      </c>
      <c r="AD3" s="13">
        <f>IF(AD1&lt;&gt;0,VLOOKUP(AD1,Dates!$C$5:$I$120,4,FALSE),)</f>
        <v>43060</v>
      </c>
      <c r="AE3" s="13">
        <f>IF(AE1&lt;&gt;0,VLOOKUP(AE1,Dates!$C$5:$I$120,4,FALSE),)</f>
        <v>43066</v>
      </c>
      <c r="AF3" s="13">
        <f>IF(AF1&lt;&gt;0,VLOOKUP(AF1,Dates!$C$5:$I$120,4,FALSE),)</f>
        <v>43067</v>
      </c>
      <c r="AG3" s="13">
        <f>IF(AG1&lt;&gt;0,VLOOKUP(AG1,Dates!$C$5:$I$120,4,FALSE),)</f>
        <v>43071</v>
      </c>
      <c r="AH3" s="13">
        <f>IF(AH1&lt;&gt;0,VLOOKUP(AH1,Dates!$C$5:$I$120,4,FALSE),)</f>
        <v>43071</v>
      </c>
      <c r="AI3" s="13">
        <f>IF(AI1&lt;&gt;0,VLOOKUP(AI1,Dates!$C$5:$I$120,4,FALSE),)</f>
        <v>43072</v>
      </c>
      <c r="AJ3" s="13">
        <f>IF(AJ1&lt;&gt;0,VLOOKUP(AJ1,Dates!$C$5:$I$120,4,FALSE),)</f>
        <v>43072</v>
      </c>
      <c r="AK3" s="13">
        <f>IF(AK1&lt;&gt;0,VLOOKUP(AK1,Dates!$C$5:$I$120,4,FALSE),)</f>
        <v>43080</v>
      </c>
      <c r="AL3" s="13">
        <f>IF(AL1&lt;&gt;0,VLOOKUP(AL1,Dates!$C$5:$I$120,4,FALSE),)</f>
        <v>43081</v>
      </c>
      <c r="AM3" s="13">
        <f>IF(AM1&lt;&gt;0,VLOOKUP(AM1,Dates!$C$5:$I$120,4,FALSE),)</f>
        <v>43088</v>
      </c>
      <c r="AN3" s="13">
        <f>IF(AN1&lt;&gt;0,VLOOKUP(AN1,Dates!$C$5:$I$120,4,FALSE),)</f>
        <v>43106</v>
      </c>
      <c r="AO3" s="13">
        <f>IF(AO1&lt;&gt;0,VLOOKUP(AO1,Dates!$C$5:$I$120,4,FALSE),)</f>
        <v>43107</v>
      </c>
      <c r="AP3" s="13">
        <f>IF(AP1&lt;&gt;0,VLOOKUP(AP1,Dates!$C$5:$I$120,4,FALSE),)</f>
        <v>43107</v>
      </c>
      <c r="AQ3" s="13">
        <f>IF(AQ1&lt;&gt;0,VLOOKUP(AQ1,Dates!$C$5:$I$120,4,FALSE),)</f>
        <v>43115</v>
      </c>
      <c r="AR3" s="13">
        <f>IF(AR1&lt;&gt;0,VLOOKUP(AR1,Dates!$C$5:$I$120,4,FALSE),)</f>
        <v>43116</v>
      </c>
      <c r="AS3" s="13">
        <f>IF(AS1&lt;&gt;0,VLOOKUP(AS1,Dates!$C$5:$I$120,4,FALSE),)</f>
        <v>43123</v>
      </c>
      <c r="AT3" s="13">
        <f>IF(AT1&lt;&gt;0,VLOOKUP(AT1,Dates!$C$5:$I$120,4,FALSE),)</f>
        <v>43126</v>
      </c>
      <c r="AU3" s="13">
        <f>IF(AU1&lt;&gt;0,VLOOKUP(AU1,Dates!$C$5:$I$120,4,FALSE),)</f>
        <v>43127</v>
      </c>
      <c r="AV3" s="13">
        <f>IF(AV1&lt;&gt;0,VLOOKUP(AV1,Dates!$C$5:$I$120,4,FALSE),)</f>
        <v>43127</v>
      </c>
      <c r="AW3" s="488">
        <f>IF(AW1&lt;&gt;0,VLOOKUP(AW1,Dates!$C$5:$I$120,4,FALSE),)</f>
        <v>43128</v>
      </c>
      <c r="AX3" s="13">
        <f>IF(AX1&lt;&gt;0,VLOOKUP(AX1,Dates!$C$5:$I$120,4,FALSE),)</f>
        <v>43136</v>
      </c>
      <c r="AY3" s="13">
        <f>IF(AY1&lt;&gt;0,VLOOKUP(AY1,Dates!$C$5:$I$120,4,FALSE),)</f>
        <v>43137</v>
      </c>
      <c r="AZ3" s="13">
        <f>IF(AZ1&lt;&gt;0,VLOOKUP(AZ1,Dates!$C$5:$I$120,4,FALSE),)</f>
        <v>43157</v>
      </c>
      <c r="BA3" s="13">
        <f>IF(BA1&lt;&gt;0,VLOOKUP(BA1,Dates!$C$5:$I$120,4,FALSE),)</f>
        <v>43158</v>
      </c>
      <c r="BB3" s="13">
        <f>IF(BB1&lt;&gt;0,VLOOKUP(BB1,Dates!$C$5:$I$120,4,FALSE),)</f>
        <v>43162</v>
      </c>
      <c r="BC3" s="13">
        <f>IF(BC1&lt;&gt;0,VLOOKUP(BC1,Dates!$C$5:$I$120,4,FALSE),)</f>
        <v>43162</v>
      </c>
      <c r="BD3" s="13">
        <f>IF(BD1&lt;&gt;0,VLOOKUP(BD1,Dates!$C$5:$I$120,4,FALSE),)</f>
        <v>43163</v>
      </c>
      <c r="BE3" s="13">
        <f>IF(BE1&lt;&gt;0,VLOOKUP(BE1,Dates!$C$5:$I$120,4,FALSE),)</f>
        <v>43163</v>
      </c>
      <c r="BF3" s="13">
        <f>IF(BF1&lt;&gt;0,VLOOKUP(BF1,Dates!$C$5:$I$120,4,FALSE),)</f>
        <v>43165</v>
      </c>
      <c r="BG3" s="13">
        <f>IF(BG1&lt;&gt;0,VLOOKUP(BG1,Dates!$C$5:$I$120,4,FALSE),)</f>
        <v>43171</v>
      </c>
      <c r="BH3" s="13">
        <f>IF(BH1&lt;&gt;0,VLOOKUP(BH1,Dates!$C$5:$I$120,4,FALSE),)</f>
        <v>43172</v>
      </c>
      <c r="BI3" s="13">
        <f>IF(BI1&lt;&gt;0,VLOOKUP(BI1,Dates!$C$5:$I$120,4,FALSE),)</f>
        <v>43179</v>
      </c>
      <c r="BJ3" s="13">
        <f>IF(BJ1&lt;&gt;0,VLOOKUP(BJ1,Dates!$C$5:$I$120,4,FALSE),)</f>
        <v>43185</v>
      </c>
      <c r="BK3" s="13">
        <f>IF(BK1&lt;&gt;0,VLOOKUP(BK1,Dates!$C$5:$I$120,4,FALSE),)</f>
        <v>43186</v>
      </c>
      <c r="BL3" s="13">
        <f>IF(BL1&lt;&gt;0,VLOOKUP(BL1,Dates!$C$5:$I$120,4,FALSE),)</f>
        <v>43193</v>
      </c>
      <c r="BM3" s="13">
        <f>IF(BM1&lt;&gt;0,VLOOKUP(BM1,Dates!$C$5:$I$120,4,FALSE),)</f>
        <v>43197</v>
      </c>
      <c r="BN3" s="13">
        <f>IF(BN1&lt;&gt;0,VLOOKUP(BN1,Dates!$C$5:$I$120,4,FALSE),)</f>
        <v>43197</v>
      </c>
      <c r="BO3" s="13">
        <f>IF(BO1&lt;&gt;0,VLOOKUP(BO1,Dates!$C$5:$I$120,4,FALSE),)</f>
        <v>43198</v>
      </c>
      <c r="BP3" s="13">
        <f>IF(BP1&lt;&gt;0,VLOOKUP(BP1,Dates!$C$5:$I$120,4,FALSE),)</f>
        <v>43198</v>
      </c>
      <c r="BQ3" s="13">
        <f>IF(BQ1&lt;&gt;0,VLOOKUP(BQ1,Dates!$C$5:$I$120,4,FALSE),)</f>
        <v>43213</v>
      </c>
      <c r="BR3" s="13">
        <f>IF(BR1&lt;&gt;0,VLOOKUP(BR1,Dates!$C$5:$I$120,4,FALSE),)</f>
        <v>43214</v>
      </c>
      <c r="BS3" s="13">
        <f>IF(BS1&lt;&gt;0,VLOOKUP(BS1,Dates!$C$5:$I$120,4,FALSE),)</f>
        <v>43221</v>
      </c>
      <c r="BT3" s="13">
        <f>IF(BT1&lt;&gt;0,VLOOKUP(BT1,Dates!$C$5:$I$120,4,FALSE),)</f>
        <v>43225</v>
      </c>
      <c r="BU3" s="13">
        <f>IF(BU1&lt;&gt;0,VLOOKUP(BU1,Dates!$C$5:$I$120,4,FALSE),)</f>
        <v>43225</v>
      </c>
      <c r="BV3" s="13">
        <f>IF(BV1&lt;&gt;0,VLOOKUP(BV1,Dates!$C$5:$I$120,4,FALSE),)</f>
        <v>43226</v>
      </c>
      <c r="BW3" s="13">
        <f>IF(BW1&lt;&gt;0,VLOOKUP(BW1,Dates!$C$5:$I$120,4,FALSE),)</f>
        <v>43226</v>
      </c>
      <c r="BX3" s="13">
        <f>IF(BX1&lt;&gt;0,VLOOKUP(BX1,Dates!$C$5:$I$120,4,FALSE),)</f>
        <v>43234</v>
      </c>
      <c r="BY3" s="13">
        <f>IF(BY1&lt;&gt;0,VLOOKUP(BY1,Dates!$C$5:$I$120,4,FALSE),)</f>
        <v>43235</v>
      </c>
      <c r="BZ3" s="13">
        <f>IF(BZ1&lt;&gt;0,VLOOKUP(BZ1,Dates!$C$5:$I$120,4,FALSE),)</f>
        <v>43242</v>
      </c>
      <c r="CA3" s="13">
        <f>IF(CA1&lt;&gt;0,VLOOKUP(CA1,Dates!$C$5:$I$120,4,FALSE),)</f>
        <v>43243</v>
      </c>
      <c r="CB3" s="13">
        <f>IF(CB1&lt;&gt;0,VLOOKUP(CB1,Dates!$C$5:$I$120,4,FALSE),)</f>
        <v>0</v>
      </c>
      <c r="CC3" s="13">
        <f>IF(CC1&lt;&gt;0,VLOOKUP(CC1,Dates!$C$5:$I$120,4,FALSE),)</f>
        <v>0</v>
      </c>
      <c r="CD3" s="13">
        <f>IF(CD1&lt;&gt;0,VLOOKUP(CD1,Dates!$C$5:$I$120,4,FALSE),)</f>
        <v>0</v>
      </c>
      <c r="CE3" s="13">
        <f>IF(CE1&lt;&gt;0,VLOOKUP(CE1,Dates!$C$5:$I$120,4,FALSE),)</f>
        <v>0</v>
      </c>
      <c r="CF3" s="13">
        <f>IF(CF1&lt;&gt;0,VLOOKUP(CF1,Dates!$C$5:$I$120,4,FALSE),)</f>
        <v>0</v>
      </c>
      <c r="CG3" s="13">
        <f>IF(CG1&lt;&gt;0,VLOOKUP(CG1,Dates!$C$5:$I$120,4,FALSE),)</f>
        <v>0</v>
      </c>
      <c r="CH3" s="13">
        <f>IF(CH1&lt;&gt;0,VLOOKUP(CH1,Dates!$C$5:$I$120,4,FALSE),)</f>
        <v>0</v>
      </c>
      <c r="CI3" s="13">
        <f>IF(CI1&lt;&gt;0,VLOOKUP(CI1,Dates!$C$5:$I$120,4,FALSE),)</f>
        <v>0</v>
      </c>
      <c r="CJ3" s="13">
        <f>IF(CJ1&lt;&gt;0,VLOOKUP(CJ1,Dates!$C$5:$I$120,4,FALSE),)</f>
        <v>0</v>
      </c>
      <c r="CK3" s="13">
        <f>IF(CK1&lt;&gt;0,VLOOKUP(CK1,Dates!$C$5:$I$120,4,FALSE),)</f>
        <v>0</v>
      </c>
      <c r="CL3" s="13">
        <f>IF(CL1&lt;&gt;0,VLOOKUP(CL1,Dates!$C$5:$I$120,4,FALSE),)</f>
        <v>0</v>
      </c>
      <c r="CM3" s="13">
        <f>IF(CM1&lt;&gt;0,VLOOKUP(CM1,Dates!$C$5:$I$120,4,FALSE),)</f>
        <v>0</v>
      </c>
      <c r="CN3" s="13">
        <f>IF(CN1&lt;&gt;0,VLOOKUP(CN1,Dates!$C$5:$I$120,4,FALSE),)</f>
        <v>0</v>
      </c>
      <c r="CO3" s="13">
        <f>IF(CO1&lt;&gt;0,VLOOKUP(CO1,Dates!$C$5:$I$120,4,FALSE),)</f>
        <v>0</v>
      </c>
      <c r="CP3" s="13">
        <f>IF(CP1&lt;&gt;0,VLOOKUP(CP1,Dates!$C$5:$I$120,4,FALSE),)</f>
        <v>0</v>
      </c>
      <c r="CQ3" s="13">
        <f>IF(CQ1&lt;&gt;0,VLOOKUP(CQ1,Dates!$C$5:$I$120,4,FALSE),)</f>
        <v>0</v>
      </c>
      <c r="CR3" s="13">
        <f>IF(CR1&lt;&gt;0,VLOOKUP(CR1,Dates!$C$5:$I$120,4,FALSE),)</f>
        <v>0</v>
      </c>
      <c r="CS3" s="13">
        <f>IF(CS1&lt;&gt;0,VLOOKUP(CS1,Dates!$C$5:$I$120,4,FALSE),)</f>
        <v>0</v>
      </c>
      <c r="CT3" s="13">
        <f>IF(CT1&lt;&gt;0,VLOOKUP(CT1,Dates!$C$5:$I$120,4,FALSE),)</f>
        <v>0</v>
      </c>
      <c r="CU3" s="13">
        <f>IF(CU1&lt;&gt;0,VLOOKUP(CU1,Dates!$C$5:$I$120,4,FALSE),)</f>
        <v>0</v>
      </c>
      <c r="CV3" s="13">
        <f>IF(CV1&lt;&gt;0,VLOOKUP(CV1,Dates!$C$5:$I$120,4,FALSE),)</f>
        <v>0</v>
      </c>
      <c r="CW3" s="13">
        <f>IF(CW1&lt;&gt;0,VLOOKUP(CW1,Dates!$C$5:$I$120,4,FALSE),)</f>
        <v>0</v>
      </c>
      <c r="CX3" s="13">
        <f>IF(CX1&lt;&gt;0,VLOOKUP(CX1,Dates!$C$5:$I$120,4,FALSE),)</f>
        <v>0</v>
      </c>
      <c r="CY3" s="13">
        <f>IF(CY1&lt;&gt;0,VLOOKUP(CY1,Dates!$C$5:$I$120,4,FALSE),)</f>
        <v>0</v>
      </c>
      <c r="CZ3" s="13">
        <f>IF(CZ1&lt;&gt;0,VLOOKUP(CZ1,Dates!$C$5:$I$120,4,FALSE),)</f>
        <v>0</v>
      </c>
      <c r="DA3" s="13">
        <f>IF(DA1&lt;&gt;0,VLOOKUP(DA1,Dates!$C$5:$I$120,4,FALSE),)</f>
        <v>0</v>
      </c>
      <c r="DB3" s="13">
        <f>IF(DB1&lt;&gt;0,VLOOKUP(DB1,Dates!$C$5:$I$120,4,FALSE),)</f>
        <v>0</v>
      </c>
      <c r="DC3" s="13">
        <f>IF(DC1&lt;&gt;0,VLOOKUP(DC1,Dates!$C$5:$I$120,4,FALSE),)</f>
        <v>0</v>
      </c>
      <c r="DD3" s="13">
        <f>IF(DD1&lt;&gt;0,VLOOKUP(DD1,Dates!$C$5:$I$120,4,FALSE),)</f>
        <v>0</v>
      </c>
      <c r="DE3" s="13">
        <f>IF(DE1&lt;&gt;0,VLOOKUP(DE1,Dates!$C$5:$I$120,4,FALSE),)</f>
        <v>0</v>
      </c>
      <c r="DF3" s="13">
        <f>IF(DF1&lt;&gt;0,VLOOKUP(DF1,Dates!$C$5:$I$120,4,FALSE),)</f>
        <v>0</v>
      </c>
      <c r="DG3" s="13">
        <f>IF(DG1&lt;&gt;0,VLOOKUP(DG1,Dates!$C$5:$I$120,4,FALSE),)</f>
        <v>0</v>
      </c>
      <c r="DH3" s="13">
        <f>IF(DH1&lt;&gt;0,VLOOKUP(DH1,Dates!$C$5:$I$120,4,FALSE),)</f>
        <v>0</v>
      </c>
      <c r="DI3" s="13">
        <f>IF(DI1&lt;&gt;0,VLOOKUP(DI1,Dates!$C$5:$I$120,4,FALSE),)</f>
        <v>0</v>
      </c>
      <c r="DJ3" s="13">
        <f>IF(DJ1&lt;&gt;0,VLOOKUP(DJ1,Dates!$C$5:$I$120,4,FALSE),)</f>
        <v>0</v>
      </c>
      <c r="DK3" s="13">
        <f>IF(DK1&lt;&gt;0,VLOOKUP(DK1,Dates!$C$5:$I$120,4,FALSE),)</f>
        <v>0</v>
      </c>
      <c r="DL3" s="13">
        <f>IF(DL1&lt;&gt;0,VLOOKUP(DL1,Dates!$C$5:$I$120,4,FALSE),)</f>
        <v>0</v>
      </c>
      <c r="DM3" s="13">
        <f>IF(DM1&lt;&gt;0,VLOOKUP(DM1,Dates!$C$5:$I$120,4,FALSE),)</f>
        <v>0</v>
      </c>
      <c r="DN3" s="13">
        <f>IF(DN1&lt;&gt;0,VLOOKUP(DN1,Dates!$C$5:$I$120,4,FALSE),)</f>
        <v>0</v>
      </c>
      <c r="DO3" s="13">
        <f>IF(DO1&lt;&gt;0,VLOOKUP(DO1,Dates!$C$5:$I$120,4,FALSE),)</f>
        <v>0</v>
      </c>
      <c r="DP3" s="13">
        <f>IF(DP1&lt;&gt;0,VLOOKUP(DP1,Dates!$C$5:$I$120,4,FALSE),)</f>
        <v>0</v>
      </c>
      <c r="DR3" s="751"/>
      <c r="DS3" s="752"/>
      <c r="DT3" s="753"/>
      <c r="DV3" s="482"/>
    </row>
    <row r="4" spans="1:126" s="25" customFormat="1" ht="15.6" customHeight="1">
      <c r="A4" s="11"/>
      <c r="B4" s="36">
        <f>HLOOKUP(C4,$L$1:$DP$3,3,FALSE)</f>
        <v>43235</v>
      </c>
      <c r="C4" s="24">
        <v>66</v>
      </c>
      <c r="D4" s="24"/>
      <c r="E4" s="295"/>
      <c r="F4" s="20"/>
      <c r="G4" s="20"/>
      <c r="H4" s="20"/>
      <c r="I4" s="293"/>
      <c r="J4" s="20"/>
      <c r="K4" s="55">
        <v>4</v>
      </c>
      <c r="L4" s="38" t="str">
        <f>IF(L1&lt;&gt;0,VLOOKUP(L1,Dates!$C$5:$I$120,6,FALSE),)</f>
        <v>TM</v>
      </c>
      <c r="M4" s="38" t="str">
        <f>IF(M1&lt;&gt;0,VLOOKUP(M1,Dates!$C$5:$I$120,6,FALSE),)</f>
        <v>TM</v>
      </c>
      <c r="N4" s="38" t="str">
        <f>IF(N1&lt;&gt;0,VLOOKUP(N1,Dates!$C$5:$I$120,6,FALSE),)</f>
        <v>AR</v>
      </c>
      <c r="O4" s="38" t="str">
        <f>IF(O1&lt;&gt;0,VLOOKUP(O1,Dates!$C$5:$I$120,6,FALSE),)</f>
        <v>AS</v>
      </c>
      <c r="P4" s="38" t="str">
        <f>IF(P1&lt;&gt;0,VLOOKUP(P1,Dates!$C$5:$I$120,6,FALSE),)</f>
        <v>AR</v>
      </c>
      <c r="Q4" s="38" t="str">
        <f>IF(Q1&lt;&gt;0,VLOOKUP(Q1,Dates!$C$5:$I$120,6,FALSE),)</f>
        <v>AS</v>
      </c>
      <c r="R4" s="38" t="str">
        <f>IF(R1&lt;&gt;0,VLOOKUP(R1,Dates!$C$5:$I$120,6,FALSE),)</f>
        <v>TM</v>
      </c>
      <c r="S4" s="38" t="str">
        <f>IF(S1&lt;&gt;0,VLOOKUP(S1,Dates!$C$5:$I$120,6,FALSE),)</f>
        <v>TM</v>
      </c>
      <c r="T4" s="38" t="str">
        <f>IF(T1&lt;&gt;0,VLOOKUP(T1,Dates!$C$5:$I$120,6,FALSE),)</f>
        <v>TM</v>
      </c>
      <c r="U4" s="38" t="str">
        <f>IF(U1&lt;&gt;0,VLOOKUP(U1,Dates!$C$5:$I$120,6,FALSE),)</f>
        <v>AR</v>
      </c>
      <c r="V4" s="38" t="str">
        <f>IF(V1&lt;&gt;0,VLOOKUP(V1,Dates!$C$5:$I$120,6,FALSE),)</f>
        <v>AS</v>
      </c>
      <c r="W4" s="38" t="str">
        <f>IF(W1&lt;&gt;0,VLOOKUP(W1,Dates!$C$5:$I$120,6,FALSE),)</f>
        <v>AR</v>
      </c>
      <c r="X4" s="38" t="str">
        <f>IF(X1&lt;&gt;0,VLOOKUP(X1,Dates!$C$5:$I$120,6,FALSE),)</f>
        <v>AS</v>
      </c>
      <c r="Y4" s="38" t="str">
        <f>IF(Y1&lt;&gt;0,VLOOKUP(Y1,Dates!$C$5:$I$120,6,FALSE),)</f>
        <v>AR</v>
      </c>
      <c r="Z4" s="38" t="str">
        <f>IF(Z1&lt;&gt;0,VLOOKUP(Z1,Dates!$C$5:$I$120,6,FALSE),)</f>
        <v>AS</v>
      </c>
      <c r="AA4" s="38" t="str">
        <f>IF(AA1&lt;&gt;0,VLOOKUP(AA1,Dates!$C$5:$I$120,6,FALSE),)</f>
        <v>Nul</v>
      </c>
      <c r="AB4" s="38" t="str">
        <f>IF(AB1&lt;&gt;0,VLOOKUP(AB1,Dates!$C$5:$I$120,6,FALSE),)</f>
        <v>TM</v>
      </c>
      <c r="AC4" s="38" t="str">
        <f>IF(AC1&lt;&gt;0,VLOOKUP(AC1,Dates!$C$5:$I$120,6,FALSE),)</f>
        <v>TM</v>
      </c>
      <c r="AD4" s="38" t="str">
        <f>IF(AD1&lt;&gt;0,VLOOKUP(AD1,Dates!$C$5:$I$120,6,FALSE),)</f>
        <v>TH</v>
      </c>
      <c r="AE4" s="38" t="str">
        <f>IF(AE1&lt;&gt;0,VLOOKUP(AE1,Dates!$C$5:$I$120,6,FALSE),)</f>
        <v>AR</v>
      </c>
      <c r="AF4" s="38" t="str">
        <f>IF(AF1&lt;&gt;0,VLOOKUP(AF1,Dates!$C$5:$I$120,6,FALSE),)</f>
        <v>AS</v>
      </c>
      <c r="AG4" s="38" t="str">
        <f>IF(AG1&lt;&gt;0,VLOOKUP(AG1,Dates!$C$5:$I$120,6,FALSE),)</f>
        <v>TH</v>
      </c>
      <c r="AH4" s="38" t="str">
        <f>IF(AH1&lt;&gt;0,VLOOKUP(AH1,Dates!$C$5:$I$120,6,FALSE),)</f>
        <v>TM</v>
      </c>
      <c r="AI4" s="38" t="str">
        <f>IF(AI1&lt;&gt;0,VLOOKUP(AI1,Dates!$C$5:$I$120,6,FALSE),)</f>
        <v>TM</v>
      </c>
      <c r="AJ4" s="38" t="str">
        <f>IF(AJ1&lt;&gt;0,VLOOKUP(AJ1,Dates!$C$5:$I$120,6,FALSE),)</f>
        <v>TM</v>
      </c>
      <c r="AK4" s="38" t="str">
        <f>IF(AK1&lt;&gt;0,VLOOKUP(AK1,Dates!$C$5:$I$120,6,FALSE),)</f>
        <v>AR</v>
      </c>
      <c r="AL4" s="38" t="str">
        <f>IF(AL1&lt;&gt;0,VLOOKUP(AL1,Dates!$C$5:$I$120,6,FALSE),)</f>
        <v>AS</v>
      </c>
      <c r="AM4" s="38" t="str">
        <f>IF(AM1&lt;&gt;0,VLOOKUP(AM1,Dates!$C$5:$I$120,6,FALSE),)</f>
        <v>TM</v>
      </c>
      <c r="AN4" s="38" t="str">
        <f>IF(AN1&lt;&gt;0,VLOOKUP(AN1,Dates!$C$5:$I$120,6,FALSE),)</f>
        <v>TM</v>
      </c>
      <c r="AO4" s="38" t="str">
        <f>IF(AO1&lt;&gt;0,VLOOKUP(AO1,Dates!$C$5:$I$120,6,FALSE),)</f>
        <v>TM</v>
      </c>
      <c r="AP4" s="38" t="str">
        <f>IF(AP1&lt;&gt;0,VLOOKUP(AP1,Dates!$C$5:$I$120,6,FALSE),)</f>
        <v>TM</v>
      </c>
      <c r="AQ4" s="38" t="str">
        <f>IF(AQ1&lt;&gt;0,VLOOKUP(AQ1,Dates!$C$5:$I$120,6,FALSE),)</f>
        <v>AR</v>
      </c>
      <c r="AR4" s="38" t="str">
        <f>IF(AR1&lt;&gt;0,VLOOKUP(AR1,Dates!$C$5:$I$120,6,FALSE),)</f>
        <v>AS</v>
      </c>
      <c r="AS4" s="38" t="str">
        <f>IF(AS1&lt;&gt;0,VLOOKUP(AS1,Dates!$C$5:$I$120,6,FALSE),)</f>
        <v>S</v>
      </c>
      <c r="AT4" s="38" t="str">
        <f>IF(AT1&lt;&gt;0,VLOOKUP(AT1,Dates!$C$5:$I$120,6,FALSE),)</f>
        <v>TM</v>
      </c>
      <c r="AU4" s="38" t="str">
        <f>IF(AU1&lt;&gt;0,VLOOKUP(AU1,Dates!$C$5:$I$120,6,FALSE),)</f>
        <v>S</v>
      </c>
      <c r="AV4" s="38" t="str">
        <f>IF(AV1&lt;&gt;0,VLOOKUP(AV1,Dates!$C$5:$I$120,6,FALSE),)</f>
        <v>TM</v>
      </c>
      <c r="AW4" s="38" t="str">
        <f>IF(AW1&lt;&gt;0,VLOOKUP(AW1,Dates!$C$5:$I$120,6,FALSE),)</f>
        <v>C</v>
      </c>
      <c r="AX4" s="38" t="str">
        <f>IF(AX1&lt;&gt;0,VLOOKUP(AX1,Dates!$C$5:$I$120,6,FALSE),)</f>
        <v>AR</v>
      </c>
      <c r="AY4" s="38" t="str">
        <f>IF(AY1&lt;&gt;0,VLOOKUP(AY1,Dates!$C$5:$I$120,6,FALSE),)</f>
        <v>AS</v>
      </c>
      <c r="AZ4" s="38" t="str">
        <f>IF(AZ1&lt;&gt;0,VLOOKUP(AZ1,Dates!$C$5:$I$120,6,FALSE),)</f>
        <v>AR</v>
      </c>
      <c r="BA4" s="38" t="str">
        <f>IF(BA1&lt;&gt;0,VLOOKUP(BA1,Dates!$C$5:$I$120,6,FALSE),)</f>
        <v>AS</v>
      </c>
      <c r="BB4" s="38" t="str">
        <f>IF(BB1&lt;&gt;0,VLOOKUP(BB1,Dates!$C$5:$I$120,6,FALSE),)</f>
        <v>TM</v>
      </c>
      <c r="BC4" s="38" t="str">
        <f>IF(BC1&lt;&gt;0,VLOOKUP(BC1,Dates!$C$5:$I$120,6,FALSE),)</f>
        <v>TM</v>
      </c>
      <c r="BD4" s="38" t="str">
        <f>IF(BD1&lt;&gt;0,VLOOKUP(BD1,Dates!$C$5:$I$120,6,FALSE),)</f>
        <v>TM</v>
      </c>
      <c r="BE4" s="38" t="str">
        <f>IF(BE1&lt;&gt;0,VLOOKUP(BE1,Dates!$C$5:$I$120,6,FALSE),)</f>
        <v>TM</v>
      </c>
      <c r="BF4" s="38" t="str">
        <f>IF(BF1&lt;&gt;0,VLOOKUP(BF1,Dates!$C$5:$I$120,6,FALSE),)</f>
        <v>S</v>
      </c>
      <c r="BG4" s="38" t="str">
        <f>IF(BG1&lt;&gt;0,VLOOKUP(BG1,Dates!$C$5:$I$120,6,FALSE),)</f>
        <v>AR</v>
      </c>
      <c r="BH4" s="38" t="str">
        <f>IF(BH1&lt;&gt;0,VLOOKUP(BH1,Dates!$C$5:$I$120,6,FALSE),)</f>
        <v>AS</v>
      </c>
      <c r="BI4" s="38" t="str">
        <f>IF(BI1&lt;&gt;0,VLOOKUP(BI1,Dates!$C$5:$I$120,6,FALSE),)</f>
        <v>TM</v>
      </c>
      <c r="BJ4" s="38" t="str">
        <f>IF(BJ1&lt;&gt;0,VLOOKUP(BJ1,Dates!$C$5:$I$120,6,FALSE),)</f>
        <v>AR</v>
      </c>
      <c r="BK4" s="38" t="str">
        <f>IF(BK1&lt;&gt;0,VLOOKUP(BK1,Dates!$C$5:$I$120,6,FALSE),)</f>
        <v>AS</v>
      </c>
      <c r="BL4" s="38" t="str">
        <f>IF(BL1&lt;&gt;0,VLOOKUP(BL1,Dates!$C$5:$I$120,6,FALSE),)</f>
        <v>S</v>
      </c>
      <c r="BM4" s="38" t="str">
        <f>IF(BM1&lt;&gt;0,VLOOKUP(BM1,Dates!$C$5:$I$120,6,FALSE),)</f>
        <v>S</v>
      </c>
      <c r="BN4" s="38" t="str">
        <f>IF(BN1&lt;&gt;0,VLOOKUP(BN1,Dates!$C$5:$I$120,6,FALSE),)</f>
        <v>TM</v>
      </c>
      <c r="BO4" s="38" t="str">
        <f>IF(BO1&lt;&gt;0,VLOOKUP(BO1,Dates!$C$5:$I$120,6,FALSE),)</f>
        <v>TM</v>
      </c>
      <c r="BP4" s="38" t="str">
        <f>IF(BP1&lt;&gt;0,VLOOKUP(BP1,Dates!$C$5:$I$120,6,FALSE),)</f>
        <v>TM</v>
      </c>
      <c r="BQ4" s="38" t="str">
        <f>IF(BQ1&lt;&gt;0,VLOOKUP(BQ1,Dates!$C$5:$I$120,6,FALSE),)</f>
        <v>AR</v>
      </c>
      <c r="BR4" s="38" t="str">
        <f>IF(BR1&lt;&gt;0,VLOOKUP(BR1,Dates!$C$5:$I$120,6,FALSE),)</f>
        <v>AS</v>
      </c>
      <c r="BS4" s="38" t="str">
        <f>IF(BS1&lt;&gt;0,VLOOKUP(BS1,Dates!$C$5:$I$120,6,FALSE),)</f>
        <v>S</v>
      </c>
      <c r="BT4" s="38" t="str">
        <f>IF(BT1&lt;&gt;0,VLOOKUP(BT1,Dates!$C$5:$I$120,6,FALSE),)</f>
        <v>S</v>
      </c>
      <c r="BU4" s="38" t="str">
        <f>IF(BU1&lt;&gt;0,VLOOKUP(BU1,Dates!$C$5:$I$120,6,FALSE),)</f>
        <v>TM</v>
      </c>
      <c r="BV4" s="38" t="str">
        <f>IF(BV1&lt;&gt;0,VLOOKUP(BV1,Dates!$C$5:$I$120,6,FALSE),)</f>
        <v>TM</v>
      </c>
      <c r="BW4" s="38" t="str">
        <f>IF(BW1&lt;&gt;0,VLOOKUP(BW1,Dates!$C$5:$I$120,6,FALSE),)</f>
        <v>TM</v>
      </c>
      <c r="BX4" s="38" t="str">
        <f>IF(BX1&lt;&gt;0,VLOOKUP(BX1,Dates!$C$5:$I$120,6,FALSE),)</f>
        <v>AR</v>
      </c>
      <c r="BY4" s="38" t="str">
        <f>IF(BY1&lt;&gt;0,VLOOKUP(BY1,Dates!$C$5:$I$120,6,FALSE),)</f>
        <v>AS</v>
      </c>
      <c r="BZ4" s="38" t="str">
        <f>IF(BZ1&lt;&gt;0,VLOOKUP(BZ1,Dates!$C$5:$I$120,6,FALSE),)</f>
        <v>TM</v>
      </c>
      <c r="CA4" s="38" t="str">
        <f>IF(CA1&lt;&gt;0,VLOOKUP(CA1,Dates!$C$5:$I$120,6,FALSE),)</f>
        <v>TM</v>
      </c>
      <c r="CB4" s="38">
        <f>IF(CB1&lt;&gt;0,VLOOKUP(CB1,Dates!$C$5:$I$120,6,FALSE),)</f>
        <v>0</v>
      </c>
      <c r="CC4" s="38">
        <f>IF(CC1&lt;&gt;0,VLOOKUP(CC1,Dates!$C$5:$I$120,6,FALSE),)</f>
        <v>0</v>
      </c>
      <c r="CD4" s="38">
        <f>IF(CD1&lt;&gt;0,VLOOKUP(CD1,Dates!$C$5:$I$120,6,FALSE),)</f>
        <v>0</v>
      </c>
      <c r="CE4" s="38">
        <f>IF(CE1&lt;&gt;0,VLOOKUP(CE1,Dates!$C$5:$I$120,6,FALSE),)</f>
        <v>0</v>
      </c>
      <c r="CF4" s="38">
        <f>IF(CF1&lt;&gt;0,VLOOKUP(CF1,Dates!$C$5:$I$120,6,FALSE),)</f>
        <v>0</v>
      </c>
      <c r="CG4" s="38">
        <f>IF(CG1&lt;&gt;0,VLOOKUP(CG1,Dates!$C$5:$I$120,6,FALSE),)</f>
        <v>0</v>
      </c>
      <c r="CH4" s="38">
        <f>IF(CH1&lt;&gt;0,VLOOKUP(CH1,Dates!$C$5:$I$120,6,FALSE),)</f>
        <v>0</v>
      </c>
      <c r="CI4" s="38">
        <f>IF(CI1&lt;&gt;0,VLOOKUP(CI1,Dates!$C$5:$I$120,6,FALSE),)</f>
        <v>0</v>
      </c>
      <c r="CJ4" s="38">
        <f>IF(CJ1&lt;&gt;0,VLOOKUP(CJ1,Dates!$C$5:$I$120,6,FALSE),)</f>
        <v>0</v>
      </c>
      <c r="CK4" s="38">
        <f>IF(CK1&lt;&gt;0,VLOOKUP(CK1,Dates!$C$5:$I$120,6,FALSE),)</f>
        <v>0</v>
      </c>
      <c r="CL4" s="38">
        <f>IF(CL1&lt;&gt;0,VLOOKUP(CL1,Dates!$C$5:$I$120,6,FALSE),)</f>
        <v>0</v>
      </c>
      <c r="CM4" s="38">
        <f>IF(CM1&lt;&gt;0,VLOOKUP(CM1,Dates!$C$5:$I$120,6,FALSE),)</f>
        <v>0</v>
      </c>
      <c r="CN4" s="38">
        <f>IF(CN1&lt;&gt;0,VLOOKUP(CN1,Dates!$C$5:$I$120,6,FALSE),)</f>
        <v>0</v>
      </c>
      <c r="CO4" s="38">
        <f>IF(CO1&lt;&gt;0,VLOOKUP(CO1,Dates!$C$5:$I$120,6,FALSE),)</f>
        <v>0</v>
      </c>
      <c r="CP4" s="38">
        <f>IF(CP1&lt;&gt;0,VLOOKUP(CP1,Dates!$C$5:$I$120,6,FALSE),)</f>
        <v>0</v>
      </c>
      <c r="CQ4" s="38">
        <f>IF(CQ1&lt;&gt;0,VLOOKUP(CQ1,Dates!$C$5:$I$120,6,FALSE),)</f>
        <v>0</v>
      </c>
      <c r="CR4" s="38">
        <f>IF(CR1&lt;&gt;0,VLOOKUP(CR1,Dates!$C$5:$I$120,6,FALSE),)</f>
        <v>0</v>
      </c>
      <c r="CS4" s="38">
        <f>IF(CS1&lt;&gt;0,VLOOKUP(CS1,Dates!$C$5:$I$120,6,FALSE),)</f>
        <v>0</v>
      </c>
      <c r="CT4" s="38">
        <f>IF(CT1&lt;&gt;0,VLOOKUP(CT1,Dates!$C$5:$I$120,6,FALSE),)</f>
        <v>0</v>
      </c>
      <c r="CU4" s="38">
        <f>IF(CU1&lt;&gt;0,VLOOKUP(CU1,Dates!$C$5:$I$120,6,FALSE),)</f>
        <v>0</v>
      </c>
      <c r="CV4" s="38">
        <f>IF(CV1&lt;&gt;0,VLOOKUP(CV1,Dates!$C$5:$I$120,6,FALSE),)</f>
        <v>0</v>
      </c>
      <c r="CW4" s="38">
        <f>IF(CW1&lt;&gt;0,VLOOKUP(CW1,Dates!$C$5:$I$120,6,FALSE),)</f>
        <v>0</v>
      </c>
      <c r="CX4" s="38">
        <f>IF(CX1&lt;&gt;0,VLOOKUP(CX1,Dates!$C$5:$I$120,6,FALSE),)</f>
        <v>0</v>
      </c>
      <c r="CY4" s="38">
        <f>IF(CY1&lt;&gt;0,VLOOKUP(CY1,Dates!$C$5:$I$120,6,FALSE),)</f>
        <v>0</v>
      </c>
      <c r="CZ4" s="38">
        <f>IF(CZ1&lt;&gt;0,VLOOKUP(CZ1,Dates!$C$5:$I$120,6,FALSE),)</f>
        <v>0</v>
      </c>
      <c r="DA4" s="38">
        <f>IF(DA1&lt;&gt;0,VLOOKUP(DA1,Dates!$C$5:$I$120,6,FALSE),)</f>
        <v>0</v>
      </c>
      <c r="DB4" s="38">
        <f>IF(DB1&lt;&gt;0,VLOOKUP(DB1,Dates!$C$5:$I$120,6,FALSE),)</f>
        <v>0</v>
      </c>
      <c r="DC4" s="38">
        <f>IF(DC1&lt;&gt;0,VLOOKUP(DC1,Dates!$C$5:$I$120,6,FALSE),)</f>
        <v>0</v>
      </c>
      <c r="DD4" s="38">
        <f>IF(DD1&lt;&gt;0,VLOOKUP(DD1,Dates!$C$5:$I$120,6,FALSE),)</f>
        <v>0</v>
      </c>
      <c r="DE4" s="38">
        <f>IF(DE1&lt;&gt;0,VLOOKUP(DE1,Dates!$C$5:$I$120,6,FALSE),)</f>
        <v>0</v>
      </c>
      <c r="DF4" s="38">
        <f>IF(DF1&lt;&gt;0,VLOOKUP(DF1,Dates!$C$5:$I$120,6,FALSE),)</f>
        <v>0</v>
      </c>
      <c r="DG4" s="38">
        <f>IF(DG1&lt;&gt;0,VLOOKUP(DG1,Dates!$C$5:$I$120,6,FALSE),)</f>
        <v>0</v>
      </c>
      <c r="DH4" s="38">
        <f>IF(DH1&lt;&gt;0,VLOOKUP(DH1,Dates!$C$5:$I$120,6,FALSE),)</f>
        <v>0</v>
      </c>
      <c r="DI4" s="38">
        <f>IF(DI1&lt;&gt;0,VLOOKUP(DI1,Dates!$C$5:$I$120,6,FALSE),)</f>
        <v>0</v>
      </c>
      <c r="DJ4" s="38">
        <f>IF(DJ1&lt;&gt;0,VLOOKUP(DJ1,Dates!$C$5:$I$120,6,FALSE),)</f>
        <v>0</v>
      </c>
      <c r="DK4" s="38">
        <f>IF(DK1&lt;&gt;0,VLOOKUP(DK1,Dates!$C$5:$I$120,6,FALSE),)</f>
        <v>0</v>
      </c>
      <c r="DL4" s="38">
        <f>IF(DL1&lt;&gt;0,VLOOKUP(DL1,Dates!$C$5:$I$120,6,FALSE),)</f>
        <v>0</v>
      </c>
      <c r="DM4" s="38">
        <f>IF(DM1&lt;&gt;0,VLOOKUP(DM1,Dates!$C$5:$I$120,6,FALSE),)</f>
        <v>0</v>
      </c>
      <c r="DN4" s="38">
        <f>IF(DN1&lt;&gt;0,VLOOKUP(DN1,Dates!$C$5:$I$120,6,FALSE),)</f>
        <v>0</v>
      </c>
      <c r="DO4" s="38">
        <f>IF(DO1&lt;&gt;0,VLOOKUP(DO1,Dates!$C$5:$I$120,6,FALSE),)</f>
        <v>0</v>
      </c>
      <c r="DP4" s="38">
        <f>IF(DP1&lt;&gt;0,VLOOKUP(DP1,Dates!$C$5:$I$120,6,FALSE),)</f>
        <v>0</v>
      </c>
      <c r="DR4" s="686" t="s">
        <v>432</v>
      </c>
      <c r="DS4" s="687"/>
      <c r="DT4" s="688"/>
      <c r="DV4" s="483"/>
    </row>
    <row r="5" spans="1:126" s="25" customFormat="1" ht="15.6" customHeight="1">
      <c r="A5" s="11"/>
      <c r="B5" s="105"/>
      <c r="C5" s="49"/>
      <c r="D5" s="24"/>
      <c r="E5" s="24"/>
      <c r="F5" s="24"/>
      <c r="G5" s="294">
        <f>COUNTIF(G18:G137,"E")</f>
        <v>0</v>
      </c>
      <c r="H5" s="24"/>
      <c r="I5" s="24"/>
      <c r="J5" s="52"/>
      <c r="K5" s="56">
        <v>5</v>
      </c>
      <c r="L5" s="38">
        <f>IF(L1&lt;&gt;0,VLOOKUP(L1,Dates!$C$5:$I$120,7,FALSE),)</f>
        <v>0</v>
      </c>
      <c r="M5" s="38">
        <f>IF(M1&lt;&gt;0,VLOOKUP(M1,Dates!$C$5:$I$120,7,FALSE),)</f>
        <v>0</v>
      </c>
      <c r="N5" s="38">
        <f>IF(N1&lt;&gt;0,VLOOKUP(N1,Dates!$C$5:$I$120,7,FALSE),)</f>
        <v>0</v>
      </c>
      <c r="O5" s="38">
        <f>IF(O1&lt;&gt;0,VLOOKUP(O1,Dates!$C$5:$I$120,7,FALSE),)</f>
        <v>0</v>
      </c>
      <c r="P5" s="38">
        <f>IF(P1&lt;&gt;0,VLOOKUP(P1,Dates!$C$5:$I$120,7,FALSE),)</f>
        <v>0</v>
      </c>
      <c r="Q5" s="38">
        <f>IF(Q1&lt;&gt;0,VLOOKUP(Q1,Dates!$C$5:$I$120,7,FALSE),)</f>
        <v>0</v>
      </c>
      <c r="R5" s="38">
        <f>IF(R1&lt;&gt;0,VLOOKUP(R1,Dates!$C$5:$I$120,7,FALSE),)</f>
        <v>0</v>
      </c>
      <c r="S5" s="38">
        <f>IF(S1&lt;&gt;0,VLOOKUP(S1,Dates!$C$5:$I$120,7,FALSE),)</f>
        <v>0</v>
      </c>
      <c r="T5" s="38">
        <f>IF(T1&lt;&gt;0,VLOOKUP(T1,Dates!$C$5:$I$120,7,FALSE),)</f>
        <v>0</v>
      </c>
      <c r="U5" s="38">
        <f>IF(U1&lt;&gt;0,VLOOKUP(U1,Dates!$C$5:$I$120,7,FALSE),)</f>
        <v>0</v>
      </c>
      <c r="V5" s="38">
        <f>IF(V1&lt;&gt;0,VLOOKUP(V1,Dates!$C$5:$I$120,7,FALSE),)</f>
        <v>0</v>
      </c>
      <c r="W5" s="38">
        <f>IF(W1&lt;&gt;0,VLOOKUP(W1,Dates!$C$5:$I$120,7,FALSE),)</f>
        <v>0</v>
      </c>
      <c r="X5" s="38">
        <f>IF(X1&lt;&gt;0,VLOOKUP(X1,Dates!$C$5:$I$120,7,FALSE),)</f>
        <v>0</v>
      </c>
      <c r="Y5" s="38">
        <f>IF(Y1&lt;&gt;0,VLOOKUP(Y1,Dates!$C$5:$I$120,7,FALSE),)</f>
        <v>0</v>
      </c>
      <c r="Z5" s="38">
        <f>IF(Z1&lt;&gt;0,VLOOKUP(Z1,Dates!$C$5:$I$120,7,FALSE),)</f>
        <v>0</v>
      </c>
      <c r="AA5" s="38">
        <f>IF(AA1&lt;&gt;0,VLOOKUP(AA1,Dates!$C$5:$I$120,7,FALSE),)</f>
        <v>0</v>
      </c>
      <c r="AB5" s="38" t="str">
        <f>IF(AB1&lt;&gt;0,VLOOKUP(AB1,Dates!$C$5:$I$120,7,FALSE),)</f>
        <v>P</v>
      </c>
      <c r="AC5" s="38" t="str">
        <f>IF(AC1&lt;&gt;0,VLOOKUP(AC1,Dates!$C$5:$I$120,7,FALSE),)</f>
        <v>P</v>
      </c>
      <c r="AD5" s="38">
        <f>IF(AD1&lt;&gt;0,VLOOKUP(AD1,Dates!$C$5:$I$120,7,FALSE),)</f>
        <v>0</v>
      </c>
      <c r="AE5" s="38">
        <f>IF(AE1&lt;&gt;0,VLOOKUP(AE1,Dates!$C$5:$I$120,7,FALSE),)</f>
        <v>0</v>
      </c>
      <c r="AF5" s="38">
        <f>IF(AF1&lt;&gt;0,VLOOKUP(AF1,Dates!$C$5:$I$120,7,FALSE),)</f>
        <v>0</v>
      </c>
      <c r="AG5" s="38">
        <f>IF(AG1&lt;&gt;0,VLOOKUP(AG1,Dates!$C$5:$I$120,7,FALSE),)</f>
        <v>0</v>
      </c>
      <c r="AH5" s="38" t="str">
        <f>IF(AH1&lt;&gt;0,VLOOKUP(AH1,Dates!$C$5:$I$120,7,FALSE),)</f>
        <v>P</v>
      </c>
      <c r="AI5" s="38" t="str">
        <f>IF(AI1&lt;&gt;0,VLOOKUP(AI1,Dates!$C$5:$I$120,7,FALSE),)</f>
        <v>P</v>
      </c>
      <c r="AJ5" s="38" t="str">
        <f>IF(AJ1&lt;&gt;0,VLOOKUP(AJ1,Dates!$C$5:$I$120,7,FALSE),)</f>
        <v>P</v>
      </c>
      <c r="AK5" s="38">
        <f>IF(AK1&lt;&gt;0,VLOOKUP(AK1,Dates!$C$5:$I$120,7,FALSE),)</f>
        <v>0</v>
      </c>
      <c r="AL5" s="38">
        <f>IF(AL1&lt;&gt;0,VLOOKUP(AL1,Dates!$C$5:$I$120,7,FALSE),)</f>
        <v>0</v>
      </c>
      <c r="AM5" s="38">
        <f>IF(AM1&lt;&gt;0,VLOOKUP(AM1,Dates!$C$5:$I$120,7,FALSE),)</f>
        <v>0</v>
      </c>
      <c r="AN5" s="38">
        <f>IF(AN1&lt;&gt;0,VLOOKUP(AN1,Dates!$C$5:$I$120,7,FALSE),)</f>
        <v>0</v>
      </c>
      <c r="AO5" s="38">
        <f>IF(AO1&lt;&gt;0,VLOOKUP(AO1,Dates!$C$5:$I$120,7,FALSE),)</f>
        <v>0</v>
      </c>
      <c r="AP5" s="38">
        <f>IF(AP1&lt;&gt;0,VLOOKUP(AP1,Dates!$C$5:$I$120,7,FALSE),)</f>
        <v>0</v>
      </c>
      <c r="AQ5" s="38">
        <f>IF(AQ1&lt;&gt;0,VLOOKUP(AQ1,Dates!$C$5:$I$120,7,FALSE),)</f>
        <v>0</v>
      </c>
      <c r="AR5" s="38">
        <f>IF(AR1&lt;&gt;0,VLOOKUP(AR1,Dates!$C$5:$I$120,7,FALSE),)</f>
        <v>0</v>
      </c>
      <c r="AS5" s="38">
        <f>IF(AS1&lt;&gt;0,VLOOKUP(AS1,Dates!$C$5:$I$120,7,FALSE),)</f>
        <v>0</v>
      </c>
      <c r="AT5" s="38" t="str">
        <f>IF(AT1&lt;&gt;0,VLOOKUP(AT1,Dates!$C$5:$I$120,7,FALSE),)</f>
        <v>P</v>
      </c>
      <c r="AU5" s="38" t="str">
        <f>IF(AU1&lt;&gt;0,VLOOKUP(AU1,Dates!$C$5:$I$120,7,FALSE),)</f>
        <v>P</v>
      </c>
      <c r="AV5" s="38" t="str">
        <f>IF(AV1&lt;&gt;0,VLOOKUP(AV1,Dates!$C$5:$I$120,7,FALSE),)</f>
        <v>P</v>
      </c>
      <c r="AW5" s="38" t="str">
        <f>IF(AW1&lt;&gt;0,VLOOKUP(AW1,Dates!$C$5:$I$120,7,FALSE),)</f>
        <v>P</v>
      </c>
      <c r="AX5" s="38">
        <f>IF(AX1&lt;&gt;0,VLOOKUP(AX1,Dates!$C$5:$I$120,7,FALSE),)</f>
        <v>0</v>
      </c>
      <c r="AY5" s="38">
        <f>IF(AY1&lt;&gt;0,VLOOKUP(AY1,Dates!$C$5:$I$120,7,FALSE),)</f>
        <v>0</v>
      </c>
      <c r="AZ5" s="38">
        <f>IF(AZ1&lt;&gt;0,VLOOKUP(AZ1,Dates!$C$5:$I$120,7,FALSE),)</f>
        <v>0</v>
      </c>
      <c r="BA5" s="38">
        <f>IF(BA1&lt;&gt;0,VLOOKUP(BA1,Dates!$C$5:$I$120,7,FALSE),)</f>
        <v>0</v>
      </c>
      <c r="BB5" s="38" t="str">
        <f>IF(BB1&lt;&gt;0,VLOOKUP(BB1,Dates!$C$5:$I$120,7,FALSE),)</f>
        <v>p</v>
      </c>
      <c r="BC5" s="38" t="str">
        <f>IF(BC1&lt;&gt;0,VLOOKUP(BC1,Dates!$C$5:$I$120,7,FALSE),)</f>
        <v>P</v>
      </c>
      <c r="BD5" s="38" t="str">
        <f>IF(BD1&lt;&gt;0,VLOOKUP(BD1,Dates!$C$5:$I$120,7,FALSE),)</f>
        <v>P</v>
      </c>
      <c r="BE5" s="38" t="str">
        <f>IF(BE1&lt;&gt;0,VLOOKUP(BE1,Dates!$C$5:$I$120,7,FALSE),)</f>
        <v>P</v>
      </c>
      <c r="BF5" s="38">
        <f>IF(BF1&lt;&gt;0,VLOOKUP(BF1,Dates!$C$5:$I$120,7,FALSE),)</f>
        <v>0</v>
      </c>
      <c r="BG5" s="38">
        <f>IF(BG1&lt;&gt;0,VLOOKUP(BG1,Dates!$C$5:$I$120,7,FALSE),)</f>
        <v>0</v>
      </c>
      <c r="BH5" s="38">
        <f>IF(BH1&lt;&gt;0,VLOOKUP(BH1,Dates!$C$5:$I$120,7,FALSE),)</f>
        <v>0</v>
      </c>
      <c r="BI5" s="38">
        <f>IF(BI1&lt;&gt;0,VLOOKUP(BI1,Dates!$C$5:$I$120,7,FALSE),)</f>
        <v>0</v>
      </c>
      <c r="BJ5" s="38">
        <f>IF(BJ1&lt;&gt;0,VLOOKUP(BJ1,Dates!$C$5:$I$120,7,FALSE),)</f>
        <v>0</v>
      </c>
      <c r="BK5" s="38">
        <f>IF(BK1&lt;&gt;0,VLOOKUP(BK1,Dates!$C$5:$I$120,7,FALSE),)</f>
        <v>0</v>
      </c>
      <c r="BL5" s="38">
        <f>IF(BL1&lt;&gt;0,VLOOKUP(BL1,Dates!$C$5:$I$120,7,FALSE),)</f>
        <v>0</v>
      </c>
      <c r="BM5" s="38" t="str">
        <f>IF(BM1&lt;&gt;0,VLOOKUP(BM1,Dates!$C$5:$I$120,7,FALSE),)</f>
        <v>P</v>
      </c>
      <c r="BN5" s="38" t="str">
        <f>IF(BN1&lt;&gt;0,VLOOKUP(BN1,Dates!$C$5:$I$120,7,FALSE),)</f>
        <v>P</v>
      </c>
      <c r="BO5" s="38" t="str">
        <f>IF(BO1&lt;&gt;0,VLOOKUP(BO1,Dates!$C$5:$I$120,7,FALSE),)</f>
        <v>P</v>
      </c>
      <c r="BP5" s="38" t="str">
        <f>IF(BP1&lt;&gt;0,VLOOKUP(BP1,Dates!$C$5:$I$120,7,FALSE),)</f>
        <v>P</v>
      </c>
      <c r="BQ5" s="38">
        <f>IF(BQ1&lt;&gt;0,VLOOKUP(BQ1,Dates!$C$5:$I$120,7,FALSE),)</f>
        <v>0</v>
      </c>
      <c r="BR5" s="38">
        <f>IF(BR1&lt;&gt;0,VLOOKUP(BR1,Dates!$C$5:$I$120,7,FALSE),)</f>
        <v>0</v>
      </c>
      <c r="BS5" s="38" t="str">
        <f>IF(BS1&lt;&gt;0,VLOOKUP(BS1,Dates!$C$5:$I$120,7,FALSE),)</f>
        <v>P</v>
      </c>
      <c r="BT5" s="38" t="str">
        <f>IF(BT1&lt;&gt;0,VLOOKUP(BT1,Dates!$C$5:$I$120,7,FALSE),)</f>
        <v>P</v>
      </c>
      <c r="BU5" s="38" t="str">
        <f>IF(BU1&lt;&gt;0,VLOOKUP(BU1,Dates!$C$5:$I$120,7,FALSE),)</f>
        <v>P</v>
      </c>
      <c r="BV5" s="38" t="str">
        <f>IF(BV1&lt;&gt;0,VLOOKUP(BV1,Dates!$C$5:$I$120,7,FALSE),)</f>
        <v>P</v>
      </c>
      <c r="BW5" s="38" t="str">
        <f>IF(BW1&lt;&gt;0,VLOOKUP(BW1,Dates!$C$5:$I$120,7,FALSE),)</f>
        <v>P</v>
      </c>
      <c r="BX5" s="38">
        <f>IF(BX1&lt;&gt;0,VLOOKUP(BX1,Dates!$C$5:$I$120,7,FALSE),)</f>
        <v>0</v>
      </c>
      <c r="BY5" s="38">
        <f>IF(BY1&lt;&gt;0,VLOOKUP(BY1,Dates!$C$5:$I$120,7,FALSE),)</f>
        <v>0</v>
      </c>
      <c r="BZ5" s="38">
        <f>IF(BZ1&lt;&gt;0,VLOOKUP(BZ1,Dates!$C$5:$I$120,7,FALSE),)</f>
        <v>0</v>
      </c>
      <c r="CA5" s="38" t="str">
        <f>IF(CA1&lt;&gt;0,VLOOKUP(CA1,Dates!$C$5:$I$120,7,FALSE),)</f>
        <v>P</v>
      </c>
      <c r="CB5" s="38">
        <f>IF(CB1&lt;&gt;0,VLOOKUP(CB1,Dates!$C$5:$I$120,7,FALSE),)</f>
        <v>0</v>
      </c>
      <c r="CC5" s="38">
        <f>IF(CC1&lt;&gt;0,VLOOKUP(CC1,Dates!$C$5:$I$120,7,FALSE),)</f>
        <v>0</v>
      </c>
      <c r="CD5" s="38">
        <f>IF(CD1&lt;&gt;0,VLOOKUP(CD1,Dates!$C$5:$I$120,7,FALSE),)</f>
        <v>0</v>
      </c>
      <c r="CE5" s="38">
        <f>IF(CE1&lt;&gt;0,VLOOKUP(CE1,Dates!$C$5:$I$120,7,FALSE),)</f>
        <v>0</v>
      </c>
      <c r="CF5" s="38">
        <f>IF(CF1&lt;&gt;0,VLOOKUP(CF1,Dates!$C$5:$I$120,7,FALSE),)</f>
        <v>0</v>
      </c>
      <c r="CG5" s="38">
        <f>IF(CG1&lt;&gt;0,VLOOKUP(CG1,Dates!$C$5:$I$120,7,FALSE),)</f>
        <v>0</v>
      </c>
      <c r="CH5" s="38">
        <f>IF(CH1&lt;&gt;0,VLOOKUP(CH1,Dates!$C$5:$I$120,7,FALSE),)</f>
        <v>0</v>
      </c>
      <c r="CI5" s="38">
        <f>IF(CI1&lt;&gt;0,VLOOKUP(CI1,Dates!$C$5:$I$120,7,FALSE),)</f>
        <v>0</v>
      </c>
      <c r="CJ5" s="38">
        <f>IF(CJ1&lt;&gt;0,VLOOKUP(CJ1,Dates!$C$5:$I$120,7,FALSE),)</f>
        <v>0</v>
      </c>
      <c r="CK5" s="38">
        <f>IF(CK1&lt;&gt;0,VLOOKUP(CK1,Dates!$C$5:$I$120,7,FALSE),)</f>
        <v>0</v>
      </c>
      <c r="CL5" s="38">
        <f>IF(CL1&lt;&gt;0,VLOOKUP(CL1,Dates!$C$5:$I$120,7,FALSE),)</f>
        <v>0</v>
      </c>
      <c r="CM5" s="38">
        <f>IF(CM1&lt;&gt;0,VLOOKUP(CM1,Dates!$C$5:$I$120,7,FALSE),)</f>
        <v>0</v>
      </c>
      <c r="CN5" s="38">
        <f>IF(CN1&lt;&gt;0,VLOOKUP(CN1,Dates!$C$5:$I$120,7,FALSE),)</f>
        <v>0</v>
      </c>
      <c r="CO5" s="38">
        <f>IF(CO1&lt;&gt;0,VLOOKUP(CO1,Dates!$C$5:$I$120,7,FALSE),)</f>
        <v>0</v>
      </c>
      <c r="CP5" s="38">
        <f>IF(CP1&lt;&gt;0,VLOOKUP(CP1,Dates!$C$5:$I$120,7,FALSE),)</f>
        <v>0</v>
      </c>
      <c r="CQ5" s="38">
        <f>IF(CQ1&lt;&gt;0,VLOOKUP(CQ1,Dates!$C$5:$I$120,7,FALSE),)</f>
        <v>0</v>
      </c>
      <c r="CR5" s="38">
        <f>IF(CR1&lt;&gt;0,VLOOKUP(CR1,Dates!$C$5:$I$120,7,FALSE),)</f>
        <v>0</v>
      </c>
      <c r="CS5" s="38">
        <f>IF(CS1&lt;&gt;0,VLOOKUP(CS1,Dates!$C$5:$I$120,7,FALSE),)</f>
        <v>0</v>
      </c>
      <c r="CT5" s="38">
        <f>IF(CT1&lt;&gt;0,VLOOKUP(CT1,Dates!$C$5:$I$120,7,FALSE),)</f>
        <v>0</v>
      </c>
      <c r="CU5" s="38">
        <f>IF(CU1&lt;&gt;0,VLOOKUP(CU1,Dates!$C$5:$I$120,7,FALSE),)</f>
        <v>0</v>
      </c>
      <c r="CV5" s="38">
        <f>IF(CV1&lt;&gt;0,VLOOKUP(CV1,Dates!$C$5:$I$120,7,FALSE),)</f>
        <v>0</v>
      </c>
      <c r="CW5" s="38">
        <f>IF(CW1&lt;&gt;0,VLOOKUP(CW1,Dates!$C$5:$I$120,7,FALSE),)</f>
        <v>0</v>
      </c>
      <c r="CX5" s="38">
        <f>IF(CX1&lt;&gt;0,VLOOKUP(CX1,Dates!$C$5:$I$120,7,FALSE),)</f>
        <v>0</v>
      </c>
      <c r="CY5" s="38">
        <f>IF(CY1&lt;&gt;0,VLOOKUP(CY1,Dates!$C$5:$I$120,7,FALSE),)</f>
        <v>0</v>
      </c>
      <c r="CZ5" s="38">
        <f>IF(CZ1&lt;&gt;0,VLOOKUP(CZ1,Dates!$C$5:$I$120,7,FALSE),)</f>
        <v>0</v>
      </c>
      <c r="DA5" s="38">
        <f>IF(DA1&lt;&gt;0,VLOOKUP(DA1,Dates!$C$5:$I$120,7,FALSE),)</f>
        <v>0</v>
      </c>
      <c r="DB5" s="38">
        <f>IF(DB1&lt;&gt;0,VLOOKUP(DB1,Dates!$C$5:$I$120,7,FALSE),)</f>
        <v>0</v>
      </c>
      <c r="DC5" s="38">
        <f>IF(DC1&lt;&gt;0,VLOOKUP(DC1,Dates!$C$5:$I$120,7,FALSE),)</f>
        <v>0</v>
      </c>
      <c r="DD5" s="38">
        <f>IF(DD1&lt;&gt;0,VLOOKUP(DD1,Dates!$C$5:$I$120,7,FALSE),)</f>
        <v>0</v>
      </c>
      <c r="DE5" s="38">
        <f>IF(DE1&lt;&gt;0,VLOOKUP(DE1,Dates!$C$5:$I$120,7,FALSE),)</f>
        <v>0</v>
      </c>
      <c r="DF5" s="38">
        <f>IF(DF1&lt;&gt;0,VLOOKUP(DF1,Dates!$C$5:$I$120,7,FALSE),)</f>
        <v>0</v>
      </c>
      <c r="DG5" s="38">
        <f>IF(DG1&lt;&gt;0,VLOOKUP(DG1,Dates!$C$5:$I$120,7,FALSE),)</f>
        <v>0</v>
      </c>
      <c r="DH5" s="38">
        <f>IF(DH1&lt;&gt;0,VLOOKUP(DH1,Dates!$C$5:$I$120,7,FALSE),)</f>
        <v>0</v>
      </c>
      <c r="DI5" s="38">
        <f>IF(DI1&lt;&gt;0,VLOOKUP(DI1,Dates!$C$5:$I$120,7,FALSE),)</f>
        <v>0</v>
      </c>
      <c r="DJ5" s="38">
        <f>IF(DJ1&lt;&gt;0,VLOOKUP(DJ1,Dates!$C$5:$I$120,7,FALSE),)</f>
        <v>0</v>
      </c>
      <c r="DK5" s="38">
        <f>IF(DK1&lt;&gt;0,VLOOKUP(DK1,Dates!$C$5:$I$120,7,FALSE),)</f>
        <v>0</v>
      </c>
      <c r="DL5" s="38">
        <f>IF(DL1&lt;&gt;0,VLOOKUP(DL1,Dates!$C$5:$I$120,7,FALSE),)</f>
        <v>0</v>
      </c>
      <c r="DM5" s="38">
        <f>IF(DM1&lt;&gt;0,VLOOKUP(DM1,Dates!$C$5:$I$120,7,FALSE),)</f>
        <v>0</v>
      </c>
      <c r="DN5" s="38">
        <f>IF(DN1&lt;&gt;0,VLOOKUP(DN1,Dates!$C$5:$I$120,7,FALSE),)</f>
        <v>0</v>
      </c>
      <c r="DO5" s="38">
        <f>IF(DO1&lt;&gt;0,VLOOKUP(DO1,Dates!$C$5:$I$120,7,FALSE),)</f>
        <v>0</v>
      </c>
      <c r="DP5" s="38">
        <f>IF(DP1&lt;&gt;0,VLOOKUP(DP1,Dates!$C$5:$I$120,7,FALSE),)</f>
        <v>0</v>
      </c>
      <c r="DR5" s="737" t="str">
        <f>CONCATENATE("dont le n° est affiché en C4 (=",C4,")")</f>
        <v>dont le n° est affiché en C4 (=66)</v>
      </c>
      <c r="DS5" s="738"/>
      <c r="DT5" s="739"/>
      <c r="DV5" s="483"/>
    </row>
    <row r="6" spans="1:126" s="580" customFormat="1" ht="15.6" customHeight="1">
      <c r="A6" s="572"/>
      <c r="B6" s="573"/>
      <c r="C6" s="574"/>
      <c r="D6" s="575"/>
      <c r="E6" s="575"/>
      <c r="F6" s="575"/>
      <c r="G6" s="576"/>
      <c r="H6" s="575"/>
      <c r="I6" s="577" t="s">
        <v>439</v>
      </c>
      <c r="J6" s="578"/>
      <c r="K6" s="579"/>
      <c r="L6" s="141">
        <f>'Présences, Excuses, et Tx P G'!P156</f>
        <v>0.78409090909090906</v>
      </c>
      <c r="M6" s="141">
        <f>'Présences, Excuses, et Tx P G'!Q156</f>
        <v>0.76136363636363635</v>
      </c>
      <c r="N6" s="141">
        <f>'Présences, Excuses, et Tx P G'!R156</f>
        <v>0.72</v>
      </c>
      <c r="O6" s="141">
        <f>'Présences, Excuses, et Tx P G'!S156</f>
        <v>0.76190476190476186</v>
      </c>
      <c r="P6" s="141">
        <f>'Présences, Excuses, et Tx P G'!T156</f>
        <v>0.92</v>
      </c>
      <c r="Q6" s="141">
        <f>'Présences, Excuses, et Tx P G'!U156</f>
        <v>0.74603174603174605</v>
      </c>
      <c r="R6" s="141">
        <f>'Présences, Excuses, et Tx P G'!V156</f>
        <v>0.63636363636363635</v>
      </c>
      <c r="S6" s="141">
        <f>'Présences, Excuses, et Tx P G'!W156</f>
        <v>0.68181818181818177</v>
      </c>
      <c r="T6" s="141">
        <f>'Présences, Excuses, et Tx P G'!X156</f>
        <v>0.64772727272727271</v>
      </c>
      <c r="U6" s="141">
        <f>'Présences, Excuses, et Tx P G'!Y156</f>
        <v>0.84</v>
      </c>
      <c r="V6" s="141">
        <f>'Présences, Excuses, et Tx P G'!Z156</f>
        <v>0.82539682539682535</v>
      </c>
      <c r="W6" s="141">
        <f>'Présences, Excuses, et Tx P G'!AA156</f>
        <v>0.92</v>
      </c>
      <c r="X6" s="141">
        <f>'Présences, Excuses, et Tx P G'!AB156</f>
        <v>0.77777777777777779</v>
      </c>
      <c r="Y6" s="141">
        <f>'Présences, Excuses, et Tx P G'!AC156</f>
        <v>0.88</v>
      </c>
      <c r="Z6" s="141">
        <f>'Présences, Excuses, et Tx P G'!AD156</f>
        <v>0.79365079365079361</v>
      </c>
      <c r="AA6" s="141">
        <f>'Présences, Excuses, et Tx P G'!AE156</f>
        <v>0.79</v>
      </c>
      <c r="AB6" s="141">
        <f>'Présences, Excuses, et Tx P G'!AF156</f>
        <v>0.80681818181818177</v>
      </c>
      <c r="AC6" s="141">
        <f>'Présences, Excuses, et Tx P G'!AG156</f>
        <v>0.80681818181818177</v>
      </c>
      <c r="AD6" s="141">
        <f>'Présences, Excuses, et Tx P G'!AH156</f>
        <v>0.7</v>
      </c>
      <c r="AE6" s="141">
        <f>'Présences, Excuses, et Tx P G'!AI156</f>
        <v>0.8</v>
      </c>
      <c r="AF6" s="141">
        <f>'Présences, Excuses, et Tx P G'!AJ156</f>
        <v>0.79365079365079361</v>
      </c>
      <c r="AG6" s="141">
        <f>'Présences, Excuses, et Tx P G'!AK156</f>
        <v>0.73333333333333328</v>
      </c>
      <c r="AH6" s="141">
        <f>'Présences, Excuses, et Tx P G'!AL156</f>
        <v>0.875</v>
      </c>
      <c r="AI6" s="141">
        <f>'Présences, Excuses, et Tx P G'!AM156</f>
        <v>0.85227272727272729</v>
      </c>
      <c r="AJ6" s="141">
        <f>'Présences, Excuses, et Tx P G'!AN156</f>
        <v>0.82954545454545459</v>
      </c>
      <c r="AK6" s="141">
        <f>'Présences, Excuses, et Tx P G'!AO156</f>
        <v>0.8</v>
      </c>
      <c r="AL6" s="141">
        <f>'Présences, Excuses, et Tx P G'!AP156</f>
        <v>0.73015873015873012</v>
      </c>
      <c r="AM6" s="141">
        <f>'Présences, Excuses, et Tx P G'!AQ156</f>
        <v>0.57954545454545459</v>
      </c>
      <c r="AN6" s="141">
        <f>'Présences, Excuses, et Tx P G'!AR156</f>
        <v>0.78409090909090906</v>
      </c>
      <c r="AO6" s="141">
        <f>'Présences, Excuses, et Tx P G'!AS156</f>
        <v>0.81818181818181823</v>
      </c>
      <c r="AP6" s="141">
        <f>'Présences, Excuses, et Tx P G'!AT156</f>
        <v>0.79545454545454541</v>
      </c>
      <c r="AQ6" s="141">
        <f>'Présences, Excuses, et Tx P G'!AU156</f>
        <v>0.96</v>
      </c>
      <c r="AR6" s="141">
        <f>'Présences, Excuses, et Tx P G'!AV156</f>
        <v>0.7142857142857143</v>
      </c>
      <c r="AS6" s="141">
        <f>'Présences, Excuses, et Tx P G'!AW156</f>
        <v>0.71</v>
      </c>
      <c r="AT6" s="141">
        <f>'Présences, Excuses, et Tx P G'!AX156</f>
        <v>0.79545454545454541</v>
      </c>
      <c r="AU6" s="141">
        <f>'Présences, Excuses, et Tx P G'!AY156</f>
        <v>0.8</v>
      </c>
      <c r="AV6" s="141">
        <f>'Présences, Excuses, et Tx P G'!AZ156</f>
        <v>0.84090909090909094</v>
      </c>
      <c r="AW6" s="141">
        <f>'Présences, Excuses, et Tx P G'!BA156</f>
        <v>0.84</v>
      </c>
      <c r="AX6" s="141">
        <f>'Présences, Excuses, et Tx P G'!BB156</f>
        <v>0.76</v>
      </c>
      <c r="AY6" s="141">
        <f>'Présences, Excuses, et Tx P G'!BC156</f>
        <v>0.66666666666666663</v>
      </c>
      <c r="AZ6" s="141">
        <f>'Présences, Excuses, et Tx P G'!BD156</f>
        <v>0.92</v>
      </c>
      <c r="BA6" s="141">
        <f>'Présences, Excuses, et Tx P G'!BE156</f>
        <v>0.73015873015873012</v>
      </c>
      <c r="BB6" s="141">
        <f>'Présences, Excuses, et Tx P G'!BF156</f>
        <v>0.80681818181818177</v>
      </c>
      <c r="BC6" s="141">
        <f>'Présences, Excuses, et Tx P G'!BG156</f>
        <v>0.86363636363636365</v>
      </c>
      <c r="BD6" s="141">
        <f>'Présences, Excuses, et Tx P G'!BH156</f>
        <v>0.92045454545454541</v>
      </c>
      <c r="BE6" s="141">
        <f>'Présences, Excuses, et Tx P G'!BI156</f>
        <v>0.86363636363636365</v>
      </c>
      <c r="BF6" s="141">
        <f>'Présences, Excuses, et Tx P G'!BJ156</f>
        <v>0.86</v>
      </c>
      <c r="BG6" s="141">
        <f>'Présences, Excuses, et Tx P G'!BK156</f>
        <v>0.92</v>
      </c>
      <c r="BH6" s="141">
        <f>'Présences, Excuses, et Tx P G'!BL156</f>
        <v>0.73015873015873012</v>
      </c>
      <c r="BI6" s="141">
        <f>'Présences, Excuses, et Tx P G'!BM156</f>
        <v>0.82954545454545459</v>
      </c>
      <c r="BJ6" s="141">
        <f>'Présences, Excuses, et Tx P G'!BN156</f>
        <v>0.88</v>
      </c>
      <c r="BK6" s="141">
        <f>'Présences, Excuses, et Tx P G'!BO156</f>
        <v>0.80952380952380953</v>
      </c>
      <c r="BL6" s="141">
        <f>'Présences, Excuses, et Tx P G'!BP156</f>
        <v>0.81</v>
      </c>
      <c r="BM6" s="141">
        <f>'Présences, Excuses, et Tx P G'!BQ156</f>
        <v>0.81</v>
      </c>
      <c r="BN6" s="141">
        <f>'Présences, Excuses, et Tx P G'!BR156</f>
        <v>0.86363636363636365</v>
      </c>
      <c r="BO6" s="141">
        <f>'Présences, Excuses, et Tx P G'!BS156</f>
        <v>0.95454545454545459</v>
      </c>
      <c r="BP6" s="141">
        <f>'Présences, Excuses, et Tx P G'!BT156</f>
        <v>0.93181818181818177</v>
      </c>
      <c r="BQ6" s="141">
        <f>'Présences, Excuses, et Tx P G'!BU156</f>
        <v>0.96</v>
      </c>
      <c r="BR6" s="141">
        <f>'Présences, Excuses, et Tx P G'!BV156</f>
        <v>0.69841269841269837</v>
      </c>
      <c r="BS6" s="141">
        <f>'Présences, Excuses, et Tx P G'!BW156</f>
        <v>0.7</v>
      </c>
      <c r="BT6" s="141">
        <f>'Présences, Excuses, et Tx P G'!BX156</f>
        <v>0.7</v>
      </c>
      <c r="BU6" s="141">
        <f>'Présences, Excuses, et Tx P G'!BY156</f>
        <v>0.92045454545454541</v>
      </c>
      <c r="BV6" s="141">
        <f>'Présences, Excuses, et Tx P G'!BZ156</f>
        <v>0.94318181818181823</v>
      </c>
      <c r="BW6" s="141">
        <f>'Présences, Excuses, et Tx P G'!CA156</f>
        <v>0.90909090909090906</v>
      </c>
      <c r="BX6" s="141">
        <f>'Présences, Excuses, et Tx P G'!CB156</f>
        <v>0.8</v>
      </c>
      <c r="BY6" s="141">
        <f>'Présences, Excuses, et Tx P G'!CC156</f>
        <v>0.65079365079365081</v>
      </c>
      <c r="BZ6" s="141">
        <f>'Présences, Excuses, et Tx P G'!CD156</f>
        <v>0.81818181818181823</v>
      </c>
      <c r="CA6" s="141">
        <f>'Présences, Excuses, et Tx P G'!CE156</f>
        <v>0</v>
      </c>
      <c r="CB6" s="141">
        <f>'Présences, Excuses, et Tx P G'!CF156</f>
        <v>0</v>
      </c>
      <c r="CC6" s="141">
        <f>'Présences, Excuses, et Tx P G'!CG156</f>
        <v>0</v>
      </c>
      <c r="CD6" s="141">
        <f>'Présences, Excuses, et Tx P G'!CH156</f>
        <v>0</v>
      </c>
      <c r="CE6" s="141">
        <f>'Présences, Excuses, et Tx P G'!CI156</f>
        <v>0</v>
      </c>
      <c r="CF6" s="141">
        <f>'Présences, Excuses, et Tx P G'!CJ156</f>
        <v>0</v>
      </c>
      <c r="CG6" s="141">
        <f>'Présences, Excuses, et Tx P G'!CK156</f>
        <v>0</v>
      </c>
      <c r="CH6" s="141">
        <f>'Présences, Excuses, et Tx P G'!CL156</f>
        <v>0</v>
      </c>
      <c r="CI6" s="141">
        <f>'Présences, Excuses, et Tx P G'!CM156</f>
        <v>0</v>
      </c>
      <c r="CJ6" s="141">
        <f>'Présences, Excuses, et Tx P G'!CN156</f>
        <v>0</v>
      </c>
      <c r="CK6" s="141">
        <f>'Présences, Excuses, et Tx P G'!CO156</f>
        <v>0</v>
      </c>
      <c r="CL6" s="141">
        <f>'Présences, Excuses, et Tx P G'!CP156</f>
        <v>0</v>
      </c>
      <c r="CM6" s="141">
        <f>'Présences, Excuses, et Tx P G'!CQ156</f>
        <v>0</v>
      </c>
      <c r="CN6" s="141">
        <f>'Présences, Excuses, et Tx P G'!CR156</f>
        <v>0</v>
      </c>
      <c r="CO6" s="141">
        <f>'Présences, Excuses, et Tx P G'!CS156</f>
        <v>0</v>
      </c>
      <c r="CP6" s="141">
        <f>'Présences, Excuses, et Tx P G'!CT156</f>
        <v>0</v>
      </c>
      <c r="CQ6" s="141">
        <f>'Présences, Excuses, et Tx P G'!CU156</f>
        <v>0</v>
      </c>
      <c r="CR6" s="141">
        <f>'Présences, Excuses, et Tx P G'!CV156</f>
        <v>0</v>
      </c>
      <c r="CS6" s="141">
        <f>'Présences, Excuses, et Tx P G'!CW156</f>
        <v>0</v>
      </c>
      <c r="CT6" s="141">
        <f>'Présences, Excuses, et Tx P G'!CX156</f>
        <v>0</v>
      </c>
      <c r="CU6" s="141">
        <f>'Présences, Excuses, et Tx P G'!CY156</f>
        <v>0</v>
      </c>
      <c r="CV6" s="141">
        <f>'Présences, Excuses, et Tx P G'!CZ156</f>
        <v>0</v>
      </c>
      <c r="CW6" s="141">
        <f>'Présences, Excuses, et Tx P G'!DA156</f>
        <v>0</v>
      </c>
      <c r="CX6" s="141">
        <f>'Présences, Excuses, et Tx P G'!DB156</f>
        <v>0</v>
      </c>
      <c r="CY6" s="141">
        <f>'Présences, Excuses, et Tx P G'!DC156</f>
        <v>0</v>
      </c>
      <c r="CZ6" s="141">
        <f>'Présences, Excuses, et Tx P G'!DD156</f>
        <v>0</v>
      </c>
      <c r="DA6" s="141">
        <f>'Présences, Excuses, et Tx P G'!DE156</f>
        <v>0</v>
      </c>
      <c r="DB6" s="141">
        <f>'Présences, Excuses, et Tx P G'!DF156</f>
        <v>0</v>
      </c>
      <c r="DC6" s="141">
        <f>'Présences, Excuses, et Tx P G'!DG156</f>
        <v>0</v>
      </c>
      <c r="DD6" s="141">
        <f>'Présences, Excuses, et Tx P G'!DH156</f>
        <v>0</v>
      </c>
      <c r="DE6" s="141">
        <f>'Présences, Excuses, et Tx P G'!DI156</f>
        <v>0</v>
      </c>
      <c r="DF6" s="141">
        <f>'Présences, Excuses, et Tx P G'!DJ156</f>
        <v>0</v>
      </c>
      <c r="DG6" s="141">
        <f>'Présences, Excuses, et Tx P G'!DK156</f>
        <v>0</v>
      </c>
      <c r="DH6" s="141">
        <f>'Présences, Excuses, et Tx P G'!DL156</f>
        <v>0</v>
      </c>
      <c r="DI6" s="141">
        <f>'Présences, Excuses, et Tx P G'!DM156</f>
        <v>0</v>
      </c>
      <c r="DJ6" s="141">
        <f>'Présences, Excuses, et Tx P G'!DN156</f>
        <v>0</v>
      </c>
      <c r="DK6" s="141">
        <f>'Présences, Excuses, et Tx P G'!DO156</f>
        <v>0</v>
      </c>
      <c r="DL6" s="141">
        <f>'Présences, Excuses, et Tx P G'!DP156</f>
        <v>0</v>
      </c>
      <c r="DM6" s="141">
        <f>'Présences, Excuses, et Tx P G'!DQ156</f>
        <v>0</v>
      </c>
      <c r="DN6" s="141">
        <f>'Présences, Excuses, et Tx P G'!DR156</f>
        <v>0</v>
      </c>
      <c r="DO6" s="141">
        <f>'Présences, Excuses, et Tx P G'!DS156</f>
        <v>0</v>
      </c>
      <c r="DP6" s="141">
        <f>'Présences, Excuses, et Tx P G'!DT156</f>
        <v>0</v>
      </c>
      <c r="DR6" s="581"/>
      <c r="DS6" s="582"/>
      <c r="DT6" s="583"/>
    </row>
    <row r="7" spans="1:126" s="25" customFormat="1" ht="15.6" customHeight="1">
      <c r="A7" s="11"/>
      <c r="B7" s="105"/>
      <c r="C7" s="49"/>
      <c r="D7" s="24"/>
      <c r="E7" s="24"/>
      <c r="F7" s="24"/>
      <c r="G7" s="294"/>
      <c r="H7" s="24"/>
      <c r="I7" s="296" t="s">
        <v>440</v>
      </c>
      <c r="J7" s="296"/>
      <c r="K7" s="296"/>
      <c r="L7" s="584">
        <f>'Présences, Excuses, et Tx P G'!P160</f>
        <v>0.78409090909090906</v>
      </c>
      <c r="M7" s="584">
        <f>'Présences, Excuses, et Tx P G'!Q160</f>
        <v>0.77272727272727271</v>
      </c>
      <c r="N7" s="584">
        <f>'Présences, Excuses, et Tx P G'!R160</f>
        <v>0.76616915422885568</v>
      </c>
      <c r="O7" s="584">
        <f>'Présences, Excuses, et Tx P G'!S160</f>
        <v>0.76515151515151514</v>
      </c>
      <c r="P7" s="584">
        <f>'Présences, Excuses, et Tx P G'!T160</f>
        <v>0.77854671280276821</v>
      </c>
      <c r="Q7" s="584">
        <f>'Présences, Excuses, et Tx P G'!U160</f>
        <v>0.77272727272727271</v>
      </c>
      <c r="R7" s="584">
        <f>'Présences, Excuses, et Tx P G'!V160</f>
        <v>0.74545454545454548</v>
      </c>
      <c r="S7" s="584">
        <f>'Présences, Excuses, et Tx P G'!W160</f>
        <v>0.73484848484848486</v>
      </c>
      <c r="T7" s="584">
        <f>'Présences, Excuses, et Tx P G'!X160</f>
        <v>0.72240259740259738</v>
      </c>
      <c r="U7" s="584">
        <f>'Présences, Excuses, et Tx P G'!Y160</f>
        <v>0.72698907956318248</v>
      </c>
      <c r="V7" s="584">
        <f>'Présences, Excuses, et Tx P G'!Z160</f>
        <v>0.73579545454545459</v>
      </c>
      <c r="W7" s="584">
        <f>'Présences, Excuses, et Tx P G'!AA160</f>
        <v>0.74211248285322362</v>
      </c>
      <c r="X7" s="584">
        <f>'Présences, Excuses, et Tx P G'!AB160</f>
        <v>0.74494949494949492</v>
      </c>
      <c r="Y7" s="584">
        <f>'Présences, Excuses, et Tx P G'!AC160</f>
        <v>0.74908200734394126</v>
      </c>
      <c r="Z7" s="584">
        <f>'Présences, Excuses, et Tx P G'!AD160</f>
        <v>0.75227272727272732</v>
      </c>
      <c r="AA7" s="584">
        <f>'Présences, Excuses, et Tx P G'!AE160</f>
        <v>0</v>
      </c>
      <c r="AB7" s="584">
        <f>'Présences, Excuses, et Tx P G'!AF160</f>
        <v>0.75723140495867769</v>
      </c>
      <c r="AC7" s="584">
        <f>'Présences, Excuses, et Tx P G'!AG160</f>
        <v>0.76136363636363635</v>
      </c>
      <c r="AD7" s="584">
        <f>'Présences, Excuses, et Tx P G'!AH160</f>
        <v>0.75966850828729282</v>
      </c>
      <c r="AE7" s="584">
        <f>'Présences, Excuses, et Tx P G'!AI160</f>
        <v>0.76057605760576052</v>
      </c>
      <c r="AF7" s="584">
        <f>'Présences, Excuses, et Tx P G'!AJ160</f>
        <v>0.76235093696763201</v>
      </c>
      <c r="AG7" s="584">
        <f>'Présences, Excuses, et Tx P G'!AK160</f>
        <v>0.76162790697674421</v>
      </c>
      <c r="AH7" s="584">
        <f>'Présences, Excuses, et Tx P G'!AL160</f>
        <v>0.76934984520123839</v>
      </c>
      <c r="AI7" s="584">
        <f>'Présences, Excuses, et Tx P G'!AM160</f>
        <v>0.77463768115942033</v>
      </c>
      <c r="AJ7" s="584">
        <f>'Présences, Excuses, et Tx P G'!AN160</f>
        <v>0.77792915531335149</v>
      </c>
      <c r="AK7" s="584">
        <f>'Présences, Excuses, et Tx P G'!AO160</f>
        <v>0.77829872739450767</v>
      </c>
      <c r="AL7" s="584">
        <f>'Présences, Excuses, et Tx P G'!AP160</f>
        <v>0.7763496143958869</v>
      </c>
      <c r="AM7" s="584">
        <f>'Présences, Excuses, et Tx P G'!AQ160</f>
        <v>0.76581508515815089</v>
      </c>
      <c r="AN7" s="584">
        <f>'Présences, Excuses, et Tx P G'!AR160</f>
        <v>0.76674364896073899</v>
      </c>
      <c r="AO7" s="584">
        <f>'Présences, Excuses, et Tx P G'!AS160</f>
        <v>0.76923076923076927</v>
      </c>
      <c r="AP7" s="584">
        <f>'Présences, Excuses, et Tx P G'!AT160</f>
        <v>0.77044025157232709</v>
      </c>
      <c r="AQ7" s="584">
        <f>'Présences, Excuses, et Tx P G'!AU160</f>
        <v>0.77289187790998448</v>
      </c>
      <c r="AR7" s="584">
        <f>'Présences, Excuses, et Tx P G'!AV160</f>
        <v>0.77104208416833664</v>
      </c>
      <c r="AS7" s="584">
        <f>'Présences, Excuses, et Tx P G'!AW160</f>
        <v>0</v>
      </c>
      <c r="AT7" s="584">
        <f>'Présences, Excuses, et Tx P G'!AX160</f>
        <v>0.77207293666026866</v>
      </c>
      <c r="AU7" s="584">
        <f>'Présences, Excuses, et Tx P G'!AY160</f>
        <v>0</v>
      </c>
      <c r="AV7" s="584">
        <f>'Présences, Excuses, et Tx P G'!AZ160</f>
        <v>0.77486187845303867</v>
      </c>
      <c r="AW7" s="584">
        <f>'Présences, Excuses, et Tx P G'!BA160</f>
        <v>0</v>
      </c>
      <c r="AX7" s="584">
        <f>'Présences, Excuses, et Tx P G'!BB160</f>
        <v>0.77469276285844335</v>
      </c>
      <c r="AY7" s="584">
        <f>'Présences, Excuses, et Tx P G'!BC160</f>
        <v>0.77168141592920358</v>
      </c>
      <c r="AZ7" s="584">
        <f>'Présences, Excuses, et Tx P G'!BD160</f>
        <v>0.77330415754923409</v>
      </c>
      <c r="BA7" s="584">
        <f>'Présences, Excuses, et Tx P G'!BE160</f>
        <v>0.77214650766609882</v>
      </c>
      <c r="BB7" s="584">
        <f>'Présences, Excuses, et Tx P G'!BF160</f>
        <v>0.77339901477832518</v>
      </c>
      <c r="BC7" s="584">
        <f>'Présences, Excuses, et Tx P G'!BG160</f>
        <v>0.77654516640253568</v>
      </c>
      <c r="BD7" s="584">
        <f>'Présences, Excuses, et Tx P G'!BH160</f>
        <v>0.78139356814701377</v>
      </c>
      <c r="BE7" s="584">
        <f>'Présences, Excuses, et Tx P G'!BI160</f>
        <v>0.78407407407407403</v>
      </c>
      <c r="BF7" s="584">
        <f>'Présences, Excuses, et Tx P G'!BJ160</f>
        <v>0</v>
      </c>
      <c r="BG7" s="584">
        <f>'Présences, Excuses, et Tx P G'!BK160</f>
        <v>0.78532110091743124</v>
      </c>
      <c r="BH7" s="584">
        <f>'Présences, Excuses, et Tx P G'!BL160</f>
        <v>0.78407460545193686</v>
      </c>
      <c r="BI7" s="584">
        <f>'Présences, Excuses, et Tx P G'!BM160</f>
        <v>0.78546592489568845</v>
      </c>
      <c r="BJ7" s="584">
        <f>'Présences, Excuses, et Tx P G'!BN160</f>
        <v>0.78628059289900032</v>
      </c>
      <c r="BK7" s="584">
        <f>'Présences, Excuses, et Tx P G'!BO160</f>
        <v>0.78677462887989202</v>
      </c>
      <c r="BL7" s="584">
        <f>'Présences, Excuses, et Tx P G'!BP160</f>
        <v>0</v>
      </c>
      <c r="BM7" s="584">
        <f>'Présences, Excuses, et Tx P G'!BQ160</f>
        <v>0</v>
      </c>
      <c r="BN7" s="584">
        <f>'Présences, Excuses, et Tx P G'!BR160</f>
        <v>0.78899082568807344</v>
      </c>
      <c r="BO7" s="584">
        <f>'Présences, Excuses, et Tx P G'!BS160</f>
        <v>0.79363057324840769</v>
      </c>
      <c r="BP7" s="584">
        <f>'Présences, Excuses, et Tx P G'!BT160</f>
        <v>0.79739776951672858</v>
      </c>
      <c r="BQ7" s="584">
        <f>'Présences, Excuses, et Tx P G'!BU160</f>
        <v>0.79864740239778664</v>
      </c>
      <c r="BR7" s="584">
        <f>'Présences, Excuses, et Tx P G'!BV160</f>
        <v>0.79674306393244876</v>
      </c>
      <c r="BS7" s="584">
        <f>'Présences, Excuses, et Tx P G'!BW160</f>
        <v>0</v>
      </c>
      <c r="BT7" s="584">
        <f>'Présences, Excuses, et Tx P G'!BX160</f>
        <v>0</v>
      </c>
      <c r="BU7" s="584">
        <f>'Présences, Excuses, et Tx P G'!BY160</f>
        <v>0.7999412455934195</v>
      </c>
      <c r="BV7" s="584">
        <f>'Présences, Excuses, et Tx P G'!BZ160</f>
        <v>0.80355097365406647</v>
      </c>
      <c r="BW7" s="584">
        <f>'Présences, Excuses, et Tx P G'!CA160</f>
        <v>0.80614525139664805</v>
      </c>
      <c r="BX7" s="584">
        <f>'Présences, Excuses, et Tx P G'!CB160</f>
        <v>0.80610263522884884</v>
      </c>
      <c r="BY7" s="584">
        <f>'Présences, Excuses, et Tx P G'!CC160</f>
        <v>0.80343511450381677</v>
      </c>
      <c r="BZ7" s="584">
        <f>'Présences, Excuses, et Tx P G'!CD160</f>
        <v>0.80378061767838127</v>
      </c>
      <c r="CA7" s="584">
        <f>'Présences, Excuses, et Tx P G'!CE160</f>
        <v>0</v>
      </c>
      <c r="CB7" s="584">
        <f>'Présences, Excuses, et Tx P G'!CF160</f>
        <v>0</v>
      </c>
      <c r="CC7" s="584">
        <f>'Présences, Excuses, et Tx P G'!CG160</f>
        <v>0</v>
      </c>
      <c r="CD7" s="584">
        <f>'Présences, Excuses, et Tx P G'!CH160</f>
        <v>0</v>
      </c>
      <c r="CE7" s="584">
        <f>'Présences, Excuses, et Tx P G'!CI160</f>
        <v>0</v>
      </c>
      <c r="CF7" s="584">
        <f>'Présences, Excuses, et Tx P G'!CJ160</f>
        <v>0</v>
      </c>
      <c r="CG7" s="584">
        <f>'Présences, Excuses, et Tx P G'!CK160</f>
        <v>0</v>
      </c>
      <c r="CH7" s="584">
        <f>'Présences, Excuses, et Tx P G'!CL160</f>
        <v>0</v>
      </c>
      <c r="CI7" s="584">
        <f>'Présences, Excuses, et Tx P G'!CM160</f>
        <v>0</v>
      </c>
      <c r="CJ7" s="584">
        <f>'Présences, Excuses, et Tx P G'!CN160</f>
        <v>0</v>
      </c>
      <c r="CK7" s="584">
        <f>'Présences, Excuses, et Tx P G'!CO160</f>
        <v>0</v>
      </c>
      <c r="CL7" s="584">
        <f>'Présences, Excuses, et Tx P G'!CP160</f>
        <v>0</v>
      </c>
      <c r="CM7" s="584">
        <f>'Présences, Excuses, et Tx P G'!CQ160</f>
        <v>0</v>
      </c>
      <c r="CN7" s="584">
        <f>'Présences, Excuses, et Tx P G'!CR160</f>
        <v>0</v>
      </c>
      <c r="CO7" s="584">
        <f>'Présences, Excuses, et Tx P G'!CS160</f>
        <v>0</v>
      </c>
      <c r="CP7" s="584">
        <f>'Présences, Excuses, et Tx P G'!CT160</f>
        <v>0</v>
      </c>
      <c r="CQ7" s="584">
        <f>'Présences, Excuses, et Tx P G'!CU160</f>
        <v>0</v>
      </c>
      <c r="CR7" s="584">
        <f>'Présences, Excuses, et Tx P G'!CV160</f>
        <v>0</v>
      </c>
      <c r="CS7" s="584">
        <f>'Présences, Excuses, et Tx P G'!CW160</f>
        <v>0</v>
      </c>
      <c r="CT7" s="584">
        <f>'Présences, Excuses, et Tx P G'!CX160</f>
        <v>0</v>
      </c>
      <c r="CU7" s="584">
        <f>'Présences, Excuses, et Tx P G'!CY160</f>
        <v>0</v>
      </c>
      <c r="CV7" s="584">
        <f>'Présences, Excuses, et Tx P G'!CZ160</f>
        <v>0</v>
      </c>
      <c r="CW7" s="584">
        <f>'Présences, Excuses, et Tx P G'!DA160</f>
        <v>0</v>
      </c>
      <c r="CX7" s="584">
        <f>'Présences, Excuses, et Tx P G'!DB160</f>
        <v>0</v>
      </c>
      <c r="CY7" s="584">
        <f>'Présences, Excuses, et Tx P G'!DC160</f>
        <v>0</v>
      </c>
      <c r="CZ7" s="584">
        <f>'Présences, Excuses, et Tx P G'!DD160</f>
        <v>0</v>
      </c>
      <c r="DA7" s="584">
        <f>'Présences, Excuses, et Tx P G'!DE160</f>
        <v>0</v>
      </c>
      <c r="DB7" s="584">
        <f>'Présences, Excuses, et Tx P G'!DF160</f>
        <v>0</v>
      </c>
      <c r="DC7" s="584">
        <f>'Présences, Excuses, et Tx P G'!DG160</f>
        <v>0</v>
      </c>
      <c r="DD7" s="584">
        <f>'Présences, Excuses, et Tx P G'!DH160</f>
        <v>0</v>
      </c>
      <c r="DE7" s="584">
        <f>'Présences, Excuses, et Tx P G'!DI160</f>
        <v>0</v>
      </c>
      <c r="DF7" s="584">
        <f>'Présences, Excuses, et Tx P G'!DJ160</f>
        <v>0</v>
      </c>
      <c r="DG7" s="584">
        <f>'Présences, Excuses, et Tx P G'!DK160</f>
        <v>0</v>
      </c>
      <c r="DH7" s="584">
        <f>'Présences, Excuses, et Tx P G'!DL160</f>
        <v>0</v>
      </c>
      <c r="DI7" s="584">
        <f>'Présences, Excuses, et Tx P G'!DM160</f>
        <v>0</v>
      </c>
      <c r="DJ7" s="584">
        <f>'Présences, Excuses, et Tx P G'!DN160</f>
        <v>0</v>
      </c>
      <c r="DK7" s="584">
        <f>'Présences, Excuses, et Tx P G'!DO160</f>
        <v>0</v>
      </c>
      <c r="DL7" s="584">
        <f>'Présences, Excuses, et Tx P G'!DP160</f>
        <v>0</v>
      </c>
      <c r="DM7" s="584">
        <f>'Présences, Excuses, et Tx P G'!DQ160</f>
        <v>0</v>
      </c>
      <c r="DN7" s="584">
        <f>'Présences, Excuses, et Tx P G'!DR160</f>
        <v>0</v>
      </c>
      <c r="DO7" s="584">
        <f>'Présences, Excuses, et Tx P G'!DS160</f>
        <v>0</v>
      </c>
      <c r="DP7" s="584">
        <f>'Présences, Excuses, et Tx P G'!DT160</f>
        <v>0</v>
      </c>
      <c r="DR7" s="742">
        <f>B4</f>
        <v>43235</v>
      </c>
      <c r="DS7" s="743"/>
      <c r="DT7" s="744"/>
      <c r="DU7" s="483"/>
      <c r="DV7" s="483"/>
    </row>
    <row r="8" spans="1:126">
      <c r="A8" s="14"/>
      <c r="B8" s="21"/>
      <c r="C8" s="139"/>
      <c r="D8" s="733" t="s">
        <v>114</v>
      </c>
      <c r="E8" s="733"/>
      <c r="F8" s="733"/>
      <c r="G8" s="733"/>
      <c r="H8" s="733"/>
      <c r="I8" s="733"/>
      <c r="J8" s="140"/>
      <c r="K8" s="57">
        <v>6</v>
      </c>
      <c r="L8" s="16">
        <f>IF(OR(L4="TM",L4="AS",L4="AR",L4="TH",L4="TF"),HLOOKUP(L$4,Répartitions!$E$4:$J$9,6,FALSE),)</f>
        <v>88</v>
      </c>
      <c r="M8" s="16">
        <f>IF(OR(M4="TM",M4="AS",M4="AR",M4="TH",M4="TF"),HLOOKUP(M$4,Répartitions!$E$4:$J$9,6,FALSE),)</f>
        <v>88</v>
      </c>
      <c r="N8" s="16">
        <f>IF(OR(N4="TM",N4="AS",N4="AR",N4="TH",N4="TF"),HLOOKUP(N$4,Répartitions!$E$4:$J$9,6,FALSE),)</f>
        <v>25</v>
      </c>
      <c r="O8" s="16">
        <f>IF(OR(O4="TM",O4="AS",O4="AR",O4="TH",O4="TF"),HLOOKUP(O$4,Répartitions!$E$4:$J$9,6,FALSE),)</f>
        <v>63</v>
      </c>
      <c r="P8" s="16">
        <f>IF(OR(P4="TM",P4="AS",P4="AR",P4="TH",P4="TF"),HLOOKUP(P$4,Répartitions!$E$4:$J$9,6,FALSE),)</f>
        <v>25</v>
      </c>
      <c r="Q8" s="16">
        <f>IF(OR(Q4="TM",Q4="AS",Q4="AR",Q4="TH",Q4="TF"),HLOOKUP(Q$4,Répartitions!$E$4:$J$9,6,FALSE),)</f>
        <v>63</v>
      </c>
      <c r="R8" s="16">
        <f>IF(OR(R4="TM",R4="AS",R4="AR",R4="TH",R4="TF"),HLOOKUP(R$4,Répartitions!$E$4:$J$9,6,FALSE),)</f>
        <v>88</v>
      </c>
      <c r="S8" s="16">
        <f>IF(OR(S4="TM",S4="AS",S4="AR",S4="TH",S4="TF"),HLOOKUP(S$4,Répartitions!$E$4:$J$9,6,FALSE),)</f>
        <v>88</v>
      </c>
      <c r="T8" s="16">
        <f>IF(OR(T4="TM",T4="AS",T4="AR",T4="TH",T4="TF"),HLOOKUP(T$4,Répartitions!$E$4:$J$9,6,FALSE),)</f>
        <v>88</v>
      </c>
      <c r="U8" s="16">
        <f>IF(OR(U4="TM",U4="AS",U4="AR",U4="TH",U4="TF"),HLOOKUP(U$4,Répartitions!$E$4:$J$9,6,FALSE),)</f>
        <v>25</v>
      </c>
      <c r="V8" s="16">
        <f>IF(OR(V4="TM",V4="AS",V4="AR",V4="TH",V4="TF"),HLOOKUP(V$4,Répartitions!$E$4:$J$9,6,FALSE),)</f>
        <v>63</v>
      </c>
      <c r="W8" s="16">
        <f>IF(OR(W4="TM",W4="AS",W4="AR",W4="TH",W4="TF"),HLOOKUP(W$4,Répartitions!$E$4:$J$9,6,FALSE),)</f>
        <v>25</v>
      </c>
      <c r="X8" s="16">
        <f>IF(OR(X4="TM",X4="AS",X4="AR",X4="TH",X4="TF"),HLOOKUP(X$4,Répartitions!$E$4:$J$9,6,FALSE),)</f>
        <v>63</v>
      </c>
      <c r="Y8" s="16">
        <f>IF(OR(Y4="TM",Y4="AS",Y4="AR",Y4="TH",Y4="TF"),HLOOKUP(Y$4,Répartitions!$E$4:$J$9,6,FALSE),)</f>
        <v>25</v>
      </c>
      <c r="Z8" s="16">
        <f>IF(OR(Z4="TM",Z4="AS",Z4="AR",Z4="TH",Z4="TF"),HLOOKUP(Z$4,Répartitions!$E$4:$J$9,6,FALSE),)</f>
        <v>63</v>
      </c>
      <c r="AA8" s="16">
        <f>IF(OR(AA4="TM",AA4="AS",AA4="AR",AA4="TH",AA4="TF"),HLOOKUP(AA$4,Répartitions!$E$4:$J$9,6,FALSE),)</f>
        <v>0</v>
      </c>
      <c r="AB8" s="16">
        <f>IF(OR(AB4="TM",AB4="AS",AB4="AR",AB4="TH",AB4="TF"),HLOOKUP(AB$4,Répartitions!$E$4:$J$9,6,FALSE),)</f>
        <v>88</v>
      </c>
      <c r="AC8" s="16">
        <f>IF(OR(AC4="TM",AC4="AS",AC4="AR",AC4="TH",AC4="TF"),HLOOKUP(AC$4,Répartitions!$E$4:$J$9,6,FALSE),)</f>
        <v>88</v>
      </c>
      <c r="AD8" s="16">
        <f>IF(OR(AD4="TM",AD4="AS",AD4="AR",AD4="TH",AD4="TF"),HLOOKUP(AD$4,Répartitions!$E$4:$J$9,6,FALSE),)</f>
        <v>30</v>
      </c>
      <c r="AE8" s="16">
        <f>IF(OR(AE4="TM",AE4="AS",AE4="AR",AE4="TH",AE4="TF"),HLOOKUP(AE$4,Répartitions!$E$4:$J$9,6,FALSE),)</f>
        <v>25</v>
      </c>
      <c r="AF8" s="16">
        <f>IF(OR(AF4="TM",AF4="AS",AF4="AR",AF4="TH",AF4="TF"),HLOOKUP(AF$4,Répartitions!$E$4:$J$9,6,FALSE),)</f>
        <v>63</v>
      </c>
      <c r="AG8" s="16">
        <f>IF(OR(AG4="TM",AG4="AS",AG4="AR",AG4="TH",AG4="TF"),HLOOKUP(AG$4,Répartitions!$E$4:$J$9,6,FALSE),)</f>
        <v>30</v>
      </c>
      <c r="AH8" s="16">
        <f>IF(OR(AH4="TM",AH4="AS",AH4="AR",AH4="TH",AH4="TF"),HLOOKUP(AH$4,Répartitions!$E$4:$J$9,6,FALSE),)</f>
        <v>88</v>
      </c>
      <c r="AI8" s="16">
        <f>IF(OR(AI4="TM",AI4="AS",AI4="AR",AI4="TH",AI4="TF"),HLOOKUP(AI$4,Répartitions!$E$4:$J$9,6,FALSE),)</f>
        <v>88</v>
      </c>
      <c r="AJ8" s="16">
        <f>IF(OR(AJ4="TM",AJ4="AS",AJ4="AR",AJ4="TH",AJ4="TF"),HLOOKUP(AJ$4,Répartitions!$E$4:$J$9,6,FALSE),)</f>
        <v>88</v>
      </c>
      <c r="AK8" s="16">
        <f>IF(OR(AK4="TM",AK4="AS",AK4="AR",AK4="TH",AK4="TF"),HLOOKUP(AK$4,Répartitions!$E$4:$J$9,6,FALSE),)</f>
        <v>25</v>
      </c>
      <c r="AL8" s="16">
        <f>IF(OR(AL4="TM",AL4="AS",AL4="AR",AL4="TH",AL4="TF"),HLOOKUP(AL$4,Répartitions!$E$4:$J$9,6,FALSE),)</f>
        <v>63</v>
      </c>
      <c r="AM8" s="16">
        <f>IF(OR(AM4="TM",AM4="AS",AM4="AR",AM4="TH",AM4="TF"),HLOOKUP(AM$4,Répartitions!$E$4:$J$9,6,FALSE),)</f>
        <v>88</v>
      </c>
      <c r="AN8" s="16">
        <f>IF(OR(AN4="TM",AN4="AS",AN4="AR",AN4="TH",AN4="TF"),HLOOKUP(AN$4,Répartitions!$E$4:$J$9,6,FALSE),)</f>
        <v>88</v>
      </c>
      <c r="AO8" s="16">
        <f>IF(OR(AO4="TM",AO4="AS",AO4="AR",AO4="TH",AO4="TF"),HLOOKUP(AO$4,Répartitions!$E$4:$J$9,6,FALSE),)</f>
        <v>88</v>
      </c>
      <c r="AP8" s="16">
        <f>IF(OR(AP4="TM",AP4="AS",AP4="AR",AP4="TH",AP4="TF"),HLOOKUP(AP$4,Répartitions!$E$4:$J$9,6,FALSE),)</f>
        <v>88</v>
      </c>
      <c r="AQ8" s="16">
        <f>IF(OR(AQ4="TM",AQ4="AS",AQ4="AR",AQ4="TH",AQ4="TF"),HLOOKUP(AQ$4,Répartitions!$E$4:$J$9,6,FALSE),)</f>
        <v>25</v>
      </c>
      <c r="AR8" s="16">
        <f>IF(OR(AR4="TM",AR4="AS",AR4="AR",AR4="TH",AR4="TF"),HLOOKUP(AR$4,Répartitions!$E$4:$J$9,6,FALSE),)</f>
        <v>63</v>
      </c>
      <c r="AS8" s="16">
        <f>IF(OR(AS4="TM",AS4="AS",AS4="AR",AS4="TH",AS4="TF"),HLOOKUP(AS$4,Répartitions!$E$4:$J$9,6,FALSE),)</f>
        <v>0</v>
      </c>
      <c r="AT8" s="16">
        <f>IF(OR(AT4="TM",AT4="AS",AT4="AR",AT4="TH",AT4="TF"),HLOOKUP(AT$4,Répartitions!$E$4:$J$9,6,FALSE),)</f>
        <v>88</v>
      </c>
      <c r="AU8" s="16">
        <f>IF(OR(AU4="TM",AU4="AS",AU4="AR",AU4="TH",AU4="TF"),HLOOKUP(AU$4,Répartitions!$E$4:$J$9,6,FALSE),)</f>
        <v>0</v>
      </c>
      <c r="AV8" s="16">
        <f>IF(OR(AV4="TM",AV4="AS",AV4="AR",AV4="TH",AV4="TF"),HLOOKUP(AV$4,Répartitions!$E$4:$J$9,6,FALSE),)</f>
        <v>88</v>
      </c>
      <c r="AW8" s="16">
        <f>IF(OR(AW4="TM",AW4="AS",AW4="AR",AW4="TH",AW4="TF"),HLOOKUP(AW$4,Répartitions!$E$4:$J$9,6,FALSE),)</f>
        <v>0</v>
      </c>
      <c r="AX8" s="16">
        <f>IF(OR(AX4="TM",AX4="AS",AX4="AR",AX4="TH",AX4="TF"),HLOOKUP(AX$4,Répartitions!$E$4:$J$9,6,FALSE),)</f>
        <v>25</v>
      </c>
      <c r="AY8" s="16">
        <f>IF(OR(AY4="TM",AY4="AS",AY4="AR",AY4="TH",AY4="TF"),HLOOKUP(AY$4,Répartitions!$E$4:$J$9,6,FALSE),)</f>
        <v>63</v>
      </c>
      <c r="AZ8" s="16">
        <f>IF(OR(AZ4="TM",AZ4="AS",AZ4="AR",AZ4="TH",AZ4="TF"),HLOOKUP(AZ$4,Répartitions!$E$4:$J$9,6,FALSE),)</f>
        <v>25</v>
      </c>
      <c r="BA8" s="16">
        <f>IF(OR(BA4="TM",BA4="AS",BA4="AR",BA4="TH",BA4="TF"),HLOOKUP(BA$4,Répartitions!$E$4:$J$9,6,FALSE),)</f>
        <v>63</v>
      </c>
      <c r="BB8" s="16">
        <f>IF(OR(BB4="TM",BB4="AS",BB4="AR",BB4="TH",BB4="TF"),HLOOKUP(BB$4,Répartitions!$E$4:$J$9,6,FALSE),)</f>
        <v>88</v>
      </c>
      <c r="BC8" s="16">
        <f>IF(OR(BC4="TM",BC4="AS",BC4="AR",BC4="TH",BC4="TF"),HLOOKUP(BC$4,Répartitions!$E$4:$J$9,6,FALSE),)</f>
        <v>88</v>
      </c>
      <c r="BD8" s="16">
        <f>IF(OR(BD4="TM",BD4="AS",BD4="AR",BD4="TH",BD4="TF"),HLOOKUP(BD$4,Répartitions!$E$4:$J$9,6,FALSE),)</f>
        <v>88</v>
      </c>
      <c r="BE8" s="16">
        <f>IF(OR(BE4="TM",BE4="AS",BE4="AR",BE4="TH",BE4="TF"),HLOOKUP(BE$4,Répartitions!$E$4:$J$9,6,FALSE),)</f>
        <v>88</v>
      </c>
      <c r="BF8" s="16">
        <f>IF(OR(BF4="TM",BF4="AS",BF4="AR",BF4="TH",BF4="TF"),HLOOKUP(BF$4,Répartitions!$E$4:$J$9,6,FALSE),)</f>
        <v>0</v>
      </c>
      <c r="BG8" s="16">
        <f>IF(OR(BG4="TM",BG4="AS",BG4="AR",BG4="TH",BG4="TF"),HLOOKUP(BG$4,Répartitions!$E$4:$J$9,6,FALSE),)</f>
        <v>25</v>
      </c>
      <c r="BH8" s="16">
        <f>IF(OR(BH4="TM",BH4="AS",BH4="AR",BH4="TH",BH4="TF"),HLOOKUP(BH$4,Répartitions!$E$4:$J$9,6,FALSE),)</f>
        <v>63</v>
      </c>
      <c r="BI8" s="16">
        <f>IF(OR(BI4="TM",BI4="AS",BI4="AR",BI4="TH",BI4="TF"),HLOOKUP(BI$4,Répartitions!$E$4:$J$9,6,FALSE),)</f>
        <v>88</v>
      </c>
      <c r="BJ8" s="16">
        <f>IF(OR(BJ4="TM",BJ4="AS",BJ4="AR",BJ4="TH",BJ4="TF"),HLOOKUP(BJ$4,Répartitions!$E$4:$J$9,6,FALSE),)</f>
        <v>25</v>
      </c>
      <c r="BK8" s="16">
        <f>IF(OR(BK4="TM",BK4="AS",BK4="AR",BK4="TH",BK4="TF"),HLOOKUP(BK$4,Répartitions!$E$4:$J$9,6,FALSE),)</f>
        <v>63</v>
      </c>
      <c r="BL8" s="16">
        <f>IF(OR(BL4="TM",BL4="AS",BL4="AR",BL4="TH",BL4="TF"),HLOOKUP(BL$4,Répartitions!$E$4:$J$9,6,FALSE),)</f>
        <v>0</v>
      </c>
      <c r="BM8" s="16">
        <f>IF(OR(BM4="TM",BM4="AS",BM4="AR",BM4="TH",BM4="TF"),HLOOKUP(BM$4,Répartitions!$E$4:$J$9,6,FALSE),)</f>
        <v>0</v>
      </c>
      <c r="BN8" s="16">
        <f>IF(OR(BN4="TM",BN4="AS",BN4="AR",BN4="TH",BN4="TF"),HLOOKUP(BN$4,Répartitions!$E$4:$J$9,6,FALSE),)</f>
        <v>88</v>
      </c>
      <c r="BO8" s="16">
        <f>IF(OR(BO4="TM",BO4="AS",BO4="AR",BO4="TH",BO4="TF"),HLOOKUP(BO$4,Répartitions!$E$4:$J$9,6,FALSE),)</f>
        <v>88</v>
      </c>
      <c r="BP8" s="16">
        <f>IF(OR(BP4="TM",BP4="AS",BP4="AR",BP4="TH",BP4="TF"),HLOOKUP(BP$4,Répartitions!$E$4:$J$9,6,FALSE),)</f>
        <v>88</v>
      </c>
      <c r="BQ8" s="16">
        <f>IF(OR(BQ4="TM",BQ4="AS",BQ4="AR",BQ4="TH",BQ4="TF"),HLOOKUP(BQ$4,Répartitions!$E$4:$J$9,6,FALSE),)</f>
        <v>25</v>
      </c>
      <c r="BR8" s="16">
        <f>IF(OR(BR4="TM",BR4="AS",BR4="AR",BR4="TH",BR4="TF"),HLOOKUP(BR$4,Répartitions!$E$4:$J$9,6,FALSE),)</f>
        <v>63</v>
      </c>
      <c r="BS8" s="16">
        <f>IF(OR(BS4="TM",BS4="AS",BS4="AR",BS4="TH",BS4="TF"),HLOOKUP(BS$4,Répartitions!$E$4:$J$9,6,FALSE),)</f>
        <v>0</v>
      </c>
      <c r="BT8" s="16">
        <f>IF(OR(BT4="TM",BT4="AS",BT4="AR",BT4="TH",BT4="TF"),HLOOKUP(BT$4,Répartitions!$E$4:$J$9,6,FALSE),)</f>
        <v>0</v>
      </c>
      <c r="BU8" s="16">
        <f>IF(OR(BU4="TM",BU4="AS",BU4="AR",BU4="TH",BU4="TF"),HLOOKUP(BU$4,Répartitions!$E$4:$J$9,6,FALSE),)</f>
        <v>88</v>
      </c>
      <c r="BV8" s="16">
        <f>IF(OR(BV4="TM",BV4="AS",BV4="AR",BV4="TH",BV4="TF"),HLOOKUP(BV$4,Répartitions!$E$4:$J$9,6,FALSE),)</f>
        <v>88</v>
      </c>
      <c r="BW8" s="16">
        <f>IF(OR(BW4="TM",BW4="AS",BW4="AR",BW4="TH",BW4="TF"),HLOOKUP(BW$4,Répartitions!$E$4:$J$9,6,FALSE),)</f>
        <v>88</v>
      </c>
      <c r="BX8" s="16">
        <f>IF(OR(BX4="TM",BX4="AS",BX4="AR",BX4="TH",BX4="TF"),HLOOKUP(BX$4,Répartitions!$E$4:$J$9,6,FALSE),)</f>
        <v>25</v>
      </c>
      <c r="BY8" s="16">
        <f>IF(OR(BY4="TM",BY4="AS",BY4="AR",BY4="TH",BY4="TF"),HLOOKUP(BY$4,Répartitions!$E$4:$J$9,6,FALSE),)</f>
        <v>63</v>
      </c>
      <c r="BZ8" s="16">
        <f>IF(OR(BZ4="TM",BZ4="AS",BZ4="AR",BZ4="TH",BZ4="TF"),HLOOKUP(BZ$4,Répartitions!$E$4:$J$9,6,FALSE),)</f>
        <v>88</v>
      </c>
      <c r="CA8" s="16">
        <f>IF(OR(CA4="TM",CA4="AS",CA4="AR",CA4="TH",CA4="TF"),HLOOKUP(CA$4,Répartitions!$E$4:$J$9,6,FALSE),)</f>
        <v>88</v>
      </c>
      <c r="CB8" s="16">
        <f>IF(OR(CB4="TM",CB4="AS",CB4="AR",CB4="TH",CB4="TF"),HLOOKUP(CB$4,Répartitions!$E$4:$J$9,6,FALSE),)</f>
        <v>0</v>
      </c>
      <c r="CC8" s="16">
        <f>IF(OR(CC4="TM",CC4="AS",CC4="AR",CC4="TH",CC4="TF"),HLOOKUP(CC$4,Répartitions!$E$4:$J$9,6,FALSE),)</f>
        <v>0</v>
      </c>
      <c r="CD8" s="16">
        <f>IF(OR(CD4="TM",CD4="AS",CD4="AR",CD4="TH",CD4="TF"),HLOOKUP(CD$4,Répartitions!$E$4:$J$9,6,FALSE),)</f>
        <v>0</v>
      </c>
      <c r="CE8" s="16">
        <f>IF(OR(CE4="TM",CE4="AS",CE4="AR",CE4="TH",CE4="TF"),HLOOKUP(CE$4,Répartitions!$E$4:$J$9,6,FALSE),)</f>
        <v>0</v>
      </c>
      <c r="CF8" s="16">
        <f>IF(OR(CF4="TM",CF4="AS",CF4="AR",CF4="TH",CF4="TF"),HLOOKUP(CF$4,Répartitions!$E$4:$J$9,6,FALSE),)</f>
        <v>0</v>
      </c>
      <c r="CG8" s="16">
        <f>IF(OR(CG4="TM",CG4="AS",CG4="AR",CG4="TH",CG4="TF"),HLOOKUP(CG$4,Répartitions!$E$4:$J$9,6,FALSE),)</f>
        <v>0</v>
      </c>
      <c r="CH8" s="16">
        <f>IF(OR(CH4="TM",CH4="AS",CH4="AR",CH4="TH",CH4="TF"),HLOOKUP(CH$4,Répartitions!$E$4:$J$9,6,FALSE),)</f>
        <v>0</v>
      </c>
      <c r="CI8" s="16">
        <f>IF(OR(CI4="TM",CI4="AS",CI4="AR",CI4="TH",CI4="TF"),HLOOKUP(CI$4,Répartitions!$E$4:$J$9,6,FALSE),)</f>
        <v>0</v>
      </c>
      <c r="CJ8" s="16">
        <f>IF(OR(CJ4="TM",CJ4="AS",CJ4="AR",CJ4="TH",CJ4="TF"),HLOOKUP(CJ$4,Répartitions!$E$4:$J$9,6,FALSE),)</f>
        <v>0</v>
      </c>
      <c r="CK8" s="16">
        <f>IF(OR(CK4="TM",CK4="AS",CK4="AR",CK4="TH",CK4="TF"),HLOOKUP(CK$4,Répartitions!$E$4:$J$9,6,FALSE),)</f>
        <v>0</v>
      </c>
      <c r="CL8" s="16">
        <f>IF(OR(CL4="TM",CL4="AS",CL4="AR",CL4="TH",CL4="TF"),HLOOKUP(CL$4,Répartitions!$E$4:$J$9,6,FALSE),)</f>
        <v>0</v>
      </c>
      <c r="CM8" s="16">
        <f>IF(OR(CM4="TM",CM4="AS",CM4="AR",CM4="TH",CM4="TF"),HLOOKUP(CM$4,Répartitions!$E$4:$J$9,6,FALSE),)</f>
        <v>0</v>
      </c>
      <c r="CN8" s="16">
        <f>IF(OR(CN4="TM",CN4="AS",CN4="AR",CN4="TH",CN4="TF"),HLOOKUP(CN$4,Répartitions!$E$4:$J$9,6,FALSE),)</f>
        <v>0</v>
      </c>
      <c r="CO8" s="16">
        <f>IF(OR(CO4="TM",CO4="AS",CO4="AR",CO4="TH",CO4="TF"),HLOOKUP(CO$4,Répartitions!$E$4:$J$9,6,FALSE),)</f>
        <v>0</v>
      </c>
      <c r="CP8" s="16">
        <f>IF(OR(CP4="TM",CP4="AS",CP4="AR",CP4="TH",CP4="TF"),HLOOKUP(CP$4,Répartitions!$E$4:$J$9,6,FALSE),)</f>
        <v>0</v>
      </c>
      <c r="CQ8" s="16">
        <f>IF(OR(CQ4="TM",CQ4="AS",CQ4="AR",CQ4="TH",CQ4="TF"),HLOOKUP(CQ$4,Répartitions!$E$4:$J$9,6,FALSE),)</f>
        <v>0</v>
      </c>
      <c r="CR8" s="16">
        <f>IF(OR(CR4="TM",CR4="AS",CR4="AR",CR4="TH",CR4="TF"),HLOOKUP(CR$4,Répartitions!$E$4:$J$9,6,FALSE),)</f>
        <v>0</v>
      </c>
      <c r="CS8" s="16">
        <f>IF(OR(CS4="TM",CS4="AS",CS4="AR",CS4="TH",CS4="TF"),HLOOKUP(CS$4,Répartitions!$E$4:$J$9,6,FALSE),)</f>
        <v>0</v>
      </c>
      <c r="CT8" s="16">
        <f>IF(OR(CT4="TM",CT4="AS",CT4="AR",CT4="TH",CT4="TF"),HLOOKUP(CT$4,Répartitions!$E$4:$J$9,6,FALSE),)</f>
        <v>0</v>
      </c>
      <c r="CU8" s="16">
        <f>IF(OR(CU4="TM",CU4="AS",CU4="AR",CU4="TH",CU4="TF"),HLOOKUP(CU$4,Répartitions!$E$4:$J$9,6,FALSE),)</f>
        <v>0</v>
      </c>
      <c r="CV8" s="16">
        <f>IF(OR(CV4="TM",CV4="AS",CV4="AR",CV4="TH",CV4="TF"),HLOOKUP(CV$4,Répartitions!$E$4:$J$9,6,FALSE),)</f>
        <v>0</v>
      </c>
      <c r="CW8" s="16">
        <f>IF(OR(CW4="TM",CW4="AS",CW4="AR",CW4="TH",CW4="TF"),HLOOKUP(CW$4,Répartitions!$E$4:$J$9,6,FALSE),)</f>
        <v>0</v>
      </c>
      <c r="CX8" s="16">
        <f>IF(OR(CX4="TM",CX4="AS",CX4="AR",CX4="TH",CX4="TF"),HLOOKUP(CX$4,Répartitions!$E$4:$J$9,6,FALSE),)</f>
        <v>0</v>
      </c>
      <c r="CY8" s="16">
        <f>IF(OR(CY4="TM",CY4="AS",CY4="AR",CY4="TH",CY4="TF"),HLOOKUP(CY$4,Répartitions!$E$4:$J$9,6,FALSE),)</f>
        <v>0</v>
      </c>
      <c r="CZ8" s="16">
        <f>IF(OR(CZ4="TM",CZ4="AS",CZ4="AR",CZ4="TH",CZ4="TF"),HLOOKUP(CZ$4,Répartitions!$E$4:$J$9,6,FALSE),)</f>
        <v>0</v>
      </c>
      <c r="DA8" s="16">
        <f>IF(OR(DA4="TM",DA4="AS",DA4="AR",DA4="TH",DA4="TF"),HLOOKUP(DA$4,Répartitions!$E$4:$J$9,6,FALSE),)</f>
        <v>0</v>
      </c>
      <c r="DB8" s="16">
        <f>IF(OR(DB4="TM",DB4="AS",DB4="AR",DB4="TH",DB4="TF"),HLOOKUP(DB$4,Répartitions!$E$4:$J$9,6,FALSE),)</f>
        <v>0</v>
      </c>
      <c r="DC8" s="16">
        <f>IF(OR(DC4="TM",DC4="AS",DC4="AR",DC4="TH",DC4="TF"),HLOOKUP(DC$4,Répartitions!$E$4:$J$9,6,FALSE),)</f>
        <v>0</v>
      </c>
      <c r="DD8" s="16">
        <f>IF(OR(DD4="TM",DD4="AS",DD4="AR",DD4="TH",DD4="TF"),HLOOKUP(DD$4,Répartitions!$E$4:$J$9,6,FALSE),)</f>
        <v>0</v>
      </c>
      <c r="DE8" s="16">
        <f>IF(OR(DE4="TM",DE4="AS",DE4="AR",DE4="TH",DE4="TF"),HLOOKUP(DE$4,Répartitions!$E$4:$J$9,6,FALSE),)</f>
        <v>0</v>
      </c>
      <c r="DF8" s="16">
        <f>IF(OR(DF4="TM",DF4="AS",DF4="AR",DF4="TH",DF4="TF"),HLOOKUP(DF$4,Répartitions!$E$4:$J$9,6,FALSE),)</f>
        <v>0</v>
      </c>
      <c r="DG8" s="16">
        <f>IF(OR(DG4="TM",DG4="AS",DG4="AR",DG4="TH",DG4="TF"),HLOOKUP(DG$4,Répartitions!$E$4:$J$9,6,FALSE),)</f>
        <v>0</v>
      </c>
      <c r="DH8" s="16">
        <f>IF(OR(DH4="TM",DH4="AS",DH4="AR",DH4="TH",DH4="TF"),HLOOKUP(DH$4,Répartitions!$E$4:$J$9,6,FALSE),)</f>
        <v>0</v>
      </c>
      <c r="DI8" s="16">
        <f>IF(OR(DI4="TM",DI4="AS",DI4="AR",DI4="TH",DI4="TF"),HLOOKUP(DI$4,Répartitions!$E$4:$J$9,6,FALSE),)</f>
        <v>0</v>
      </c>
      <c r="DJ8" s="16">
        <f>IF(OR(DJ4="TM",DJ4="AS",DJ4="AR",DJ4="TH",DJ4="TF"),HLOOKUP(DJ$4,Répartitions!$E$4:$J$9,6,FALSE),)</f>
        <v>0</v>
      </c>
      <c r="DK8" s="16">
        <f>IF(OR(DK4="TM",DK4="AS",DK4="AR",DK4="TH",DK4="TF"),HLOOKUP(DK$4,Répartitions!$E$4:$J$9,6,FALSE),)</f>
        <v>0</v>
      </c>
      <c r="DL8" s="16">
        <f>IF(OR(DL4="TM",DL4="AS",DL4="AR",DL4="TH",DL4="TF"),HLOOKUP(DL$4,Répartitions!$E$4:$J$9,6,FALSE),)</f>
        <v>0</v>
      </c>
      <c r="DM8" s="16">
        <f>IF(OR(DM4="TM",DM4="AS",DM4="AR",DM4="TH",DM4="TF"),HLOOKUP(DM$4,Répartitions!$E$4:$J$9,6,FALSE),)</f>
        <v>0</v>
      </c>
      <c r="DN8" s="16">
        <f>IF(OR(DN4="TM",DN4="AS",DN4="AR",DN4="TH",DN4="TF"),HLOOKUP(DN$4,Répartitions!$E$4:$J$9,6,FALSE),)</f>
        <v>0</v>
      </c>
      <c r="DO8" s="16">
        <f>IF(OR(DO4="TM",DO4="AS",DO4="AR",DO4="TH",DO4="TF"),HLOOKUP(DO$4,Répartitions!$E$4:$J$9,6,FALSE),)</f>
        <v>0</v>
      </c>
      <c r="DP8" s="16">
        <f>IF(OR(DP4="TM",DP4="AS",DP4="AR",DP4="TH",DP4="TF"),HLOOKUP(DP$4,Répartitions!$E$4:$J$9,6,FALSE),)</f>
        <v>0</v>
      </c>
      <c r="DR8" s="131"/>
      <c r="DS8" s="475"/>
      <c r="DT8" s="476"/>
    </row>
    <row r="9" spans="1:126" ht="14.4" customHeight="1">
      <c r="A9" s="14"/>
      <c r="B9" s="722" t="s">
        <v>107</v>
      </c>
      <c r="C9" s="135"/>
      <c r="D9" s="734" t="s">
        <v>103</v>
      </c>
      <c r="E9" s="734"/>
      <c r="F9" s="734"/>
      <c r="G9" s="734"/>
      <c r="H9" s="734"/>
      <c r="I9" s="734"/>
      <c r="J9" s="136"/>
      <c r="K9" s="53">
        <v>7</v>
      </c>
      <c r="L9" s="16">
        <f>IF(L4&lt;&gt;0,IF(OR(L4="TM",L4="AS",L4="TF"),1,),)</f>
        <v>1</v>
      </c>
      <c r="M9" s="16">
        <f t="shared" ref="M9:BY9" si="0">IF(M4&lt;&gt;0,IF(OR(M4="TM",M4="AS",M4="TF"),1,),)</f>
        <v>1</v>
      </c>
      <c r="N9" s="16">
        <f t="shared" si="0"/>
        <v>0</v>
      </c>
      <c r="O9" s="16">
        <f t="shared" si="0"/>
        <v>1</v>
      </c>
      <c r="P9" s="16">
        <f t="shared" si="0"/>
        <v>0</v>
      </c>
      <c r="Q9" s="16">
        <f t="shared" si="0"/>
        <v>1</v>
      </c>
      <c r="R9" s="16">
        <f t="shared" si="0"/>
        <v>1</v>
      </c>
      <c r="S9" s="16">
        <f t="shared" si="0"/>
        <v>1</v>
      </c>
      <c r="T9" s="16">
        <f t="shared" si="0"/>
        <v>1</v>
      </c>
      <c r="U9" s="16">
        <f t="shared" si="0"/>
        <v>0</v>
      </c>
      <c r="V9" s="16">
        <f t="shared" si="0"/>
        <v>1</v>
      </c>
      <c r="W9" s="16">
        <f t="shared" si="0"/>
        <v>0</v>
      </c>
      <c r="X9" s="16">
        <f t="shared" si="0"/>
        <v>1</v>
      </c>
      <c r="Y9" s="16">
        <f t="shared" si="0"/>
        <v>0</v>
      </c>
      <c r="Z9" s="16">
        <f t="shared" si="0"/>
        <v>1</v>
      </c>
      <c r="AA9" s="16">
        <f t="shared" si="0"/>
        <v>0</v>
      </c>
      <c r="AB9" s="16">
        <f t="shared" si="0"/>
        <v>1</v>
      </c>
      <c r="AC9" s="16">
        <f t="shared" si="0"/>
        <v>1</v>
      </c>
      <c r="AD9" s="16">
        <f t="shared" si="0"/>
        <v>0</v>
      </c>
      <c r="AE9" s="16">
        <f t="shared" si="0"/>
        <v>0</v>
      </c>
      <c r="AF9" s="16">
        <f t="shared" si="0"/>
        <v>1</v>
      </c>
      <c r="AG9" s="16">
        <f t="shared" si="0"/>
        <v>0</v>
      </c>
      <c r="AH9" s="16">
        <f t="shared" si="0"/>
        <v>1</v>
      </c>
      <c r="AI9" s="16">
        <f t="shared" si="0"/>
        <v>1</v>
      </c>
      <c r="AJ9" s="16">
        <f t="shared" si="0"/>
        <v>1</v>
      </c>
      <c r="AK9" s="16">
        <f t="shared" si="0"/>
        <v>0</v>
      </c>
      <c r="AL9" s="16">
        <f t="shared" si="0"/>
        <v>1</v>
      </c>
      <c r="AM9" s="16">
        <f t="shared" si="0"/>
        <v>1</v>
      </c>
      <c r="AN9" s="16">
        <f t="shared" si="0"/>
        <v>1</v>
      </c>
      <c r="AO9" s="16">
        <f t="shared" si="0"/>
        <v>1</v>
      </c>
      <c r="AP9" s="16">
        <f t="shared" si="0"/>
        <v>1</v>
      </c>
      <c r="AQ9" s="16">
        <f t="shared" si="0"/>
        <v>0</v>
      </c>
      <c r="AR9" s="16">
        <f t="shared" si="0"/>
        <v>1</v>
      </c>
      <c r="AS9" s="16">
        <f t="shared" si="0"/>
        <v>0</v>
      </c>
      <c r="AT9" s="16">
        <f t="shared" si="0"/>
        <v>1</v>
      </c>
      <c r="AU9" s="16">
        <f t="shared" si="0"/>
        <v>0</v>
      </c>
      <c r="AV9" s="16">
        <f t="shared" si="0"/>
        <v>1</v>
      </c>
      <c r="AW9" s="16">
        <f t="shared" si="0"/>
        <v>0</v>
      </c>
      <c r="AX9" s="16">
        <f t="shared" si="0"/>
        <v>0</v>
      </c>
      <c r="AY9" s="16">
        <f t="shared" si="0"/>
        <v>1</v>
      </c>
      <c r="AZ9" s="16">
        <f t="shared" si="0"/>
        <v>0</v>
      </c>
      <c r="BA9" s="16">
        <f t="shared" si="0"/>
        <v>1</v>
      </c>
      <c r="BB9" s="16">
        <f t="shared" si="0"/>
        <v>1</v>
      </c>
      <c r="BC9" s="16">
        <f t="shared" si="0"/>
        <v>1</v>
      </c>
      <c r="BD9" s="16">
        <f t="shared" si="0"/>
        <v>1</v>
      </c>
      <c r="BE9" s="16">
        <f t="shared" si="0"/>
        <v>1</v>
      </c>
      <c r="BF9" s="16">
        <f t="shared" si="0"/>
        <v>0</v>
      </c>
      <c r="BG9" s="16">
        <f t="shared" si="0"/>
        <v>0</v>
      </c>
      <c r="BH9" s="16">
        <f t="shared" si="0"/>
        <v>1</v>
      </c>
      <c r="BI9" s="16">
        <f t="shared" si="0"/>
        <v>1</v>
      </c>
      <c r="BJ9" s="16">
        <f t="shared" si="0"/>
        <v>0</v>
      </c>
      <c r="BK9" s="16">
        <f t="shared" si="0"/>
        <v>1</v>
      </c>
      <c r="BL9" s="16">
        <f t="shared" si="0"/>
        <v>0</v>
      </c>
      <c r="BM9" s="16">
        <f t="shared" si="0"/>
        <v>0</v>
      </c>
      <c r="BN9" s="16">
        <f t="shared" ref="BN9" si="1">IF(BN4&lt;&gt;0,IF(OR(BN4="TM",BN4="AS",BN4="TF"),1,),)</f>
        <v>1</v>
      </c>
      <c r="BO9" s="16">
        <f t="shared" si="0"/>
        <v>1</v>
      </c>
      <c r="BP9" s="16">
        <f t="shared" si="0"/>
        <v>1</v>
      </c>
      <c r="BQ9" s="16">
        <f t="shared" si="0"/>
        <v>0</v>
      </c>
      <c r="BR9" s="16">
        <f t="shared" si="0"/>
        <v>1</v>
      </c>
      <c r="BS9" s="16">
        <f t="shared" si="0"/>
        <v>0</v>
      </c>
      <c r="BT9" s="16">
        <f t="shared" ref="BT9" si="2">IF(BT4&lt;&gt;0,IF(OR(BT4="TM",BT4="AS",BT4="TF"),1,),)</f>
        <v>0</v>
      </c>
      <c r="BU9" s="16">
        <f t="shared" si="0"/>
        <v>1</v>
      </c>
      <c r="BV9" s="16">
        <f t="shared" si="0"/>
        <v>1</v>
      </c>
      <c r="BW9" s="16">
        <f t="shared" si="0"/>
        <v>1</v>
      </c>
      <c r="BX9" s="16">
        <f t="shared" si="0"/>
        <v>0</v>
      </c>
      <c r="BY9" s="16">
        <f t="shared" si="0"/>
        <v>1</v>
      </c>
      <c r="BZ9" s="16">
        <f>IF(BZ4&lt;&gt;0,IF(OR(BZ4="TM",BZ4="AS",BZ4="TF"),1,),)</f>
        <v>1</v>
      </c>
      <c r="CA9" s="16">
        <f t="shared" ref="CA9" si="3">IF(CA4&lt;&gt;0,IF(OR(CA4="TM",CA4="AS",CA4="TF"),1,),)</f>
        <v>1</v>
      </c>
      <c r="CB9" s="16">
        <f>IF(CB4&lt;&gt;0,IF(OR(CB4="TM",CB4="AS",CB4="TF"),1,),)</f>
        <v>0</v>
      </c>
      <c r="CC9" s="16">
        <f>IF(CC4&lt;&gt;0,IF(OR(CC4="TM",CC4="AS",CC4="TF"),1,),)</f>
        <v>0</v>
      </c>
      <c r="CD9" s="16">
        <f>IF(CD4&lt;&gt;0,IF(OR(CD4="TM",CD4="AS",CD4="TF"),1,),)</f>
        <v>0</v>
      </c>
      <c r="CE9" s="16">
        <f>IF(CE4&lt;&gt;0,IF(OR(CE4="TM",CE4="AS",CE4="TF"),1,),)</f>
        <v>0</v>
      </c>
      <c r="CF9" s="16">
        <f>IF(CF4&lt;&gt;0,IF(OR(CF4="TM",CF4="AS",CF4="TF"),1,),)</f>
        <v>0</v>
      </c>
      <c r="CG9" s="16">
        <f t="shared" ref="CG9" si="4">IF(CG4&lt;&gt;0,IF(OR(CG4="TM",CG4="AS",CG4="TF"),1,),)</f>
        <v>0</v>
      </c>
      <c r="CH9" s="16">
        <f>IF(CH4&lt;&gt;0,IF(OR(CH4="TM",CH4="AS",CH4="TF"),1,),)</f>
        <v>0</v>
      </c>
      <c r="CI9" s="16">
        <f>IF(CI4&lt;&gt;0,IF(OR(CI4="TM",CI4="AS",CI4="TF"),1,),)</f>
        <v>0</v>
      </c>
      <c r="CJ9" s="16">
        <f>IF(CJ4&lt;&gt;0,IF(OR(CJ4="TM",CJ4="AS",CJ4="TF"),1,),)</f>
        <v>0</v>
      </c>
      <c r="CK9" s="16">
        <f>IF(CK4&lt;&gt;0,IF(OR(CK4="TM",CK4="AS",CK4="TF"),1,),)</f>
        <v>0</v>
      </c>
      <c r="CL9" s="16">
        <f>IF(CL4&lt;&gt;0,IF(OR(CL4="TM",CL4="AS",CL4="TF"),1,),)</f>
        <v>0</v>
      </c>
      <c r="CM9" s="16">
        <f t="shared" ref="CM9:CS9" si="5">IF(CM4&lt;&gt;0,IF(OR(CM4="TM",CM4="AS",CM4="TF"),1,),)</f>
        <v>0</v>
      </c>
      <c r="CN9" s="16">
        <f t="shared" si="5"/>
        <v>0</v>
      </c>
      <c r="CO9" s="16">
        <f t="shared" si="5"/>
        <v>0</v>
      </c>
      <c r="CP9" s="16">
        <f t="shared" si="5"/>
        <v>0</v>
      </c>
      <c r="CQ9" s="16">
        <f t="shared" si="5"/>
        <v>0</v>
      </c>
      <c r="CR9" s="16">
        <f t="shared" si="5"/>
        <v>0</v>
      </c>
      <c r="CS9" s="16">
        <f t="shared" si="5"/>
        <v>0</v>
      </c>
      <c r="CT9" s="16">
        <f>IF(CT4&lt;&gt;0,IF(OR(CT4="TM",CT4="AS",CT4="TF"),1,),)</f>
        <v>0</v>
      </c>
      <c r="CU9" s="16">
        <f>IF(CU4&lt;&gt;0,IF(OR(CU4="TM",CU4="AS",CU4="TF"),1,),)</f>
        <v>0</v>
      </c>
      <c r="CV9" s="16">
        <f>IF(CV4&lt;&gt;0,IF(OR(CV4="TM",CV4="AS",CV4="TF"),1,),)</f>
        <v>0</v>
      </c>
      <c r="CW9" s="16">
        <f>IF(CW4&lt;&gt;0,IF(OR(CW4="TM",CW4="AS",CW4="TF"),1,),)</f>
        <v>0</v>
      </c>
      <c r="CX9" s="16">
        <f>IF(CX4&lt;&gt;0,IF(OR(CX4="TM",CX4="AS",CX4="TF"),1,),)</f>
        <v>0</v>
      </c>
      <c r="CY9" s="16">
        <f t="shared" ref="CY9:DA9" si="6">IF(CY4&lt;&gt;0,IF(OR(CY4="TM",CY4="AS",CY4="TF"),1,),)</f>
        <v>0</v>
      </c>
      <c r="CZ9" s="16">
        <f t="shared" si="6"/>
        <v>0</v>
      </c>
      <c r="DA9" s="16">
        <f t="shared" si="6"/>
        <v>0</v>
      </c>
      <c r="DB9" s="16">
        <f t="shared" ref="DB9:DP9" si="7">IF(DB4&lt;&gt;0,IF(OR(DB4="TM",DB4="AS",DB4="TF"),1,),)</f>
        <v>0</v>
      </c>
      <c r="DC9" s="16">
        <f t="shared" si="7"/>
        <v>0</v>
      </c>
      <c r="DD9" s="16">
        <f t="shared" si="7"/>
        <v>0</v>
      </c>
      <c r="DE9" s="16">
        <f t="shared" si="7"/>
        <v>0</v>
      </c>
      <c r="DF9" s="16">
        <f t="shared" si="7"/>
        <v>0</v>
      </c>
      <c r="DG9" s="16">
        <f t="shared" si="7"/>
        <v>0</v>
      </c>
      <c r="DH9" s="16">
        <f t="shared" si="7"/>
        <v>0</v>
      </c>
      <c r="DI9" s="16">
        <f t="shared" si="7"/>
        <v>0</v>
      </c>
      <c r="DJ9" s="16">
        <f t="shared" si="7"/>
        <v>0</v>
      </c>
      <c r="DK9" s="16">
        <f t="shared" si="7"/>
        <v>0</v>
      </c>
      <c r="DL9" s="16">
        <f t="shared" si="7"/>
        <v>0</v>
      </c>
      <c r="DM9" s="16">
        <f t="shared" si="7"/>
        <v>0</v>
      </c>
      <c r="DN9" s="16">
        <f t="shared" si="7"/>
        <v>0</v>
      </c>
      <c r="DO9" s="16">
        <f t="shared" si="7"/>
        <v>0</v>
      </c>
      <c r="DP9" s="16">
        <f t="shared" si="7"/>
        <v>0</v>
      </c>
      <c r="DR9" s="131"/>
      <c r="DS9" s="475"/>
      <c r="DT9" s="476"/>
    </row>
    <row r="10" spans="1:126" ht="14.4" customHeight="1">
      <c r="A10" s="14"/>
      <c r="B10" s="723"/>
      <c r="C10" s="47"/>
      <c r="D10" s="734"/>
      <c r="E10" s="734"/>
      <c r="F10" s="734"/>
      <c r="G10" s="734"/>
      <c r="H10" s="734"/>
      <c r="I10" s="734"/>
      <c r="J10" s="138" t="s">
        <v>94</v>
      </c>
      <c r="K10" s="54">
        <v>8</v>
      </c>
      <c r="L10" s="16">
        <f>IF(L4&lt;&gt;0,SUM($L$9:L9),)</f>
        <v>1</v>
      </c>
      <c r="M10" s="16">
        <f>IF(M4&lt;&gt;0,SUM($L$9:M9),)</f>
        <v>2</v>
      </c>
      <c r="N10" s="16">
        <f>IF(N4&lt;&gt;0,SUM($L$9:N9),)</f>
        <v>2</v>
      </c>
      <c r="O10" s="16">
        <f>IF(O4&lt;&gt;0,SUM($L$9:O9),)</f>
        <v>3</v>
      </c>
      <c r="P10" s="16">
        <f>IF(P4&lt;&gt;0,SUM($L$9:P9),)</f>
        <v>3</v>
      </c>
      <c r="Q10" s="16">
        <f>IF(Q4&lt;&gt;0,SUM($L$9:Q9),)</f>
        <v>4</v>
      </c>
      <c r="R10" s="16">
        <f>IF(R4&lt;&gt;0,SUM($L$9:R9),)</f>
        <v>5</v>
      </c>
      <c r="S10" s="16">
        <f>IF(S4&lt;&gt;0,SUM($L$9:S9),)</f>
        <v>6</v>
      </c>
      <c r="T10" s="16">
        <f>IF(T4&lt;&gt;0,SUM($L$9:T9),)</f>
        <v>7</v>
      </c>
      <c r="U10" s="16">
        <f>IF(U4&lt;&gt;0,SUM($L$9:U9),)</f>
        <v>7</v>
      </c>
      <c r="V10" s="16">
        <f>IF(V4&lt;&gt;0,SUM($L$9:V9),)</f>
        <v>8</v>
      </c>
      <c r="W10" s="16">
        <f>IF(W4&lt;&gt;0,SUM($L$9:W9),)</f>
        <v>8</v>
      </c>
      <c r="X10" s="16">
        <f>IF(X4&lt;&gt;0,SUM($L$9:X9),)</f>
        <v>9</v>
      </c>
      <c r="Y10" s="16">
        <f>IF(Y4&lt;&gt;0,SUM($L$9:Y9),)</f>
        <v>9</v>
      </c>
      <c r="Z10" s="16">
        <f>IF(Z4&lt;&gt;0,SUM($L$9:Z9),)</f>
        <v>10</v>
      </c>
      <c r="AA10" s="16">
        <f>IF(AA4&lt;&gt;0,SUM($L$9:AA9),)</f>
        <v>10</v>
      </c>
      <c r="AB10" s="16">
        <f>IF(AB4&lt;&gt;0,SUM($L$9:AB9),)</f>
        <v>11</v>
      </c>
      <c r="AC10" s="16">
        <f>IF(AC4&lt;&gt;0,SUM($L$9:AC9),)</f>
        <v>12</v>
      </c>
      <c r="AD10" s="16">
        <f>IF(AD4&lt;&gt;0,SUM($L$9:AD9),)</f>
        <v>12</v>
      </c>
      <c r="AE10" s="16">
        <f>IF(AE4&lt;&gt;0,SUM($L$9:AE9),)</f>
        <v>12</v>
      </c>
      <c r="AF10" s="16">
        <f>IF(AF4&lt;&gt;0,SUM($L$9:AF9),)</f>
        <v>13</v>
      </c>
      <c r="AG10" s="16">
        <f>IF(AG4&lt;&gt;0,SUM($L$9:AG9),)</f>
        <v>13</v>
      </c>
      <c r="AH10" s="16">
        <f>IF(AH4&lt;&gt;0,SUM($L$9:AH9),)</f>
        <v>14</v>
      </c>
      <c r="AI10" s="16">
        <f>IF(AI4&lt;&gt;0,SUM($L$9:AI9),)</f>
        <v>15</v>
      </c>
      <c r="AJ10" s="16">
        <f>IF(AJ4&lt;&gt;0,SUM($L$9:AJ9),)</f>
        <v>16</v>
      </c>
      <c r="AK10" s="16">
        <f>IF(AK4&lt;&gt;0,SUM($L$9:AK9),)</f>
        <v>16</v>
      </c>
      <c r="AL10" s="16">
        <f>IF(AL4&lt;&gt;0,SUM($L$9:AL9),)</f>
        <v>17</v>
      </c>
      <c r="AM10" s="16">
        <f>IF(AM4&lt;&gt;0,SUM($L$9:AM9),)</f>
        <v>18</v>
      </c>
      <c r="AN10" s="16">
        <f>IF(AN4&lt;&gt;0,SUM($L$9:AN9),)</f>
        <v>19</v>
      </c>
      <c r="AO10" s="16">
        <f>IF(AO4&lt;&gt;0,SUM($L$9:AO9),)</f>
        <v>20</v>
      </c>
      <c r="AP10" s="16">
        <f>IF(AP4&lt;&gt;0,SUM($L$9:AP9),)</f>
        <v>21</v>
      </c>
      <c r="AQ10" s="16">
        <f>IF(AQ4&lt;&gt;0,SUM($L$9:AQ9),)</f>
        <v>21</v>
      </c>
      <c r="AR10" s="16">
        <f>IF(AR4&lt;&gt;0,SUM($L$9:AR9),)</f>
        <v>22</v>
      </c>
      <c r="AS10" s="16">
        <f>IF(AS4&lt;&gt;0,SUM($L$9:AS9),)</f>
        <v>22</v>
      </c>
      <c r="AT10" s="16">
        <f>IF(AT4&lt;&gt;0,SUM($L$9:AT9),)</f>
        <v>23</v>
      </c>
      <c r="AU10" s="16">
        <f>IF(AU4&lt;&gt;0,SUM($L$9:AU9),)</f>
        <v>23</v>
      </c>
      <c r="AV10" s="16">
        <f>IF(AV4&lt;&gt;0,SUM($L$9:AV9),)</f>
        <v>24</v>
      </c>
      <c r="AW10" s="16">
        <f>IF(AW4&lt;&gt;0,SUM($L$9:AW9),)</f>
        <v>24</v>
      </c>
      <c r="AX10" s="16">
        <f>IF(AX4&lt;&gt;0,SUM($L$9:AX9),)</f>
        <v>24</v>
      </c>
      <c r="AY10" s="16">
        <f>IF(AY4&lt;&gt;0,SUM($L$9:AY9),)</f>
        <v>25</v>
      </c>
      <c r="AZ10" s="16">
        <f>IF(AZ4&lt;&gt;0,SUM($L$9:AZ9),)</f>
        <v>25</v>
      </c>
      <c r="BA10" s="16">
        <f>IF(BA4&lt;&gt;0,SUM($L$9:BA9),)</f>
        <v>26</v>
      </c>
      <c r="BB10" s="16">
        <f>IF(BB4&lt;&gt;0,SUM($L$9:BB9),)</f>
        <v>27</v>
      </c>
      <c r="BC10" s="16">
        <f>IF(BC4&lt;&gt;0,SUM($L$9:BC9),)</f>
        <v>28</v>
      </c>
      <c r="BD10" s="16">
        <f>IF(BD4&lt;&gt;0,SUM($L$9:BD9),)</f>
        <v>29</v>
      </c>
      <c r="BE10" s="16">
        <f>IF(BE4&lt;&gt;0,SUM($L$9:BE9),)</f>
        <v>30</v>
      </c>
      <c r="BF10" s="16">
        <f>IF(BF4&lt;&gt;0,SUM($L$9:BF9),)</f>
        <v>30</v>
      </c>
      <c r="BG10" s="16">
        <f>IF(BG4&lt;&gt;0,SUM($L$9:BG9),)</f>
        <v>30</v>
      </c>
      <c r="BH10" s="16">
        <f>IF(BH4&lt;&gt;0,SUM($L$9:BH9),)</f>
        <v>31</v>
      </c>
      <c r="BI10" s="16">
        <f>IF(BI4&lt;&gt;0,SUM($L$9:BI9),)</f>
        <v>32</v>
      </c>
      <c r="BJ10" s="16">
        <f>IF(BJ4&lt;&gt;0,SUM($L$9:BJ9),)</f>
        <v>32</v>
      </c>
      <c r="BK10" s="16">
        <f>IF(BK4&lt;&gt;0,SUM($L$9:BK9),)</f>
        <v>33</v>
      </c>
      <c r="BL10" s="16">
        <f>IF(BL4&lt;&gt;0,SUM($L$9:BL9),)</f>
        <v>33</v>
      </c>
      <c r="BM10" s="16">
        <f>IF(BM4&lt;&gt;0,SUM($L$9:BM9),)</f>
        <v>33</v>
      </c>
      <c r="BN10" s="16">
        <f>IF(BN4&lt;&gt;0,SUM($L$9:BN9),)</f>
        <v>34</v>
      </c>
      <c r="BO10" s="16">
        <f>IF(BO4&lt;&gt;0,SUM($L$9:BO9),)</f>
        <v>35</v>
      </c>
      <c r="BP10" s="16">
        <f>IF(BP4&lt;&gt;0,SUM($L$9:BP9),)</f>
        <v>36</v>
      </c>
      <c r="BQ10" s="16">
        <f>IF(BQ4&lt;&gt;0,SUM($L$9:BQ9),)</f>
        <v>36</v>
      </c>
      <c r="BR10" s="16">
        <f>IF(BR4&lt;&gt;0,SUM($L$9:BR9),)</f>
        <v>37</v>
      </c>
      <c r="BS10" s="16">
        <f>IF(BS4&lt;&gt;0,SUM($L$9:BS9),)</f>
        <v>37</v>
      </c>
      <c r="BT10" s="16">
        <f>IF(BT4&lt;&gt;0,SUM($L$9:BT9),)</f>
        <v>37</v>
      </c>
      <c r="BU10" s="16">
        <f>IF(BU4&lt;&gt;0,SUM($L$9:BU9),)</f>
        <v>38</v>
      </c>
      <c r="BV10" s="16">
        <f>IF(BV4&lt;&gt;0,SUM($L$9:BV9),)</f>
        <v>39</v>
      </c>
      <c r="BW10" s="16">
        <f>IF(BW4&lt;&gt;0,SUM($L$9:BW9),)</f>
        <v>40</v>
      </c>
      <c r="BX10" s="16">
        <f>IF(BX4&lt;&gt;0,SUM($L$9:BX9),)</f>
        <v>40</v>
      </c>
      <c r="BY10" s="16">
        <f>IF(BY4&lt;&gt;0,SUM($L$9:BY9),)</f>
        <v>41</v>
      </c>
      <c r="BZ10" s="16">
        <f>IF(BZ4&lt;&gt;0,SUM($L$9:BZ9),)</f>
        <v>42</v>
      </c>
      <c r="CA10" s="16">
        <f>IF(CA4&lt;&gt;0,SUM($L$9:CA9),)</f>
        <v>43</v>
      </c>
      <c r="CB10" s="16">
        <f>IF(CB4&lt;&gt;0,SUM($L$9:CB9),)</f>
        <v>0</v>
      </c>
      <c r="CC10" s="16">
        <f>IF(CC4&lt;&gt;0,SUM($L$9:CC9),)</f>
        <v>0</v>
      </c>
      <c r="CD10" s="16">
        <f>IF(CD4&lt;&gt;0,SUM($L$9:CD9),)</f>
        <v>0</v>
      </c>
      <c r="CE10" s="16">
        <f>IF(CE4&lt;&gt;0,SUM($L$9:CE9),)</f>
        <v>0</v>
      </c>
      <c r="CF10" s="16">
        <f>IF(CF4&lt;&gt;0,SUM($L$9:CF9),)</f>
        <v>0</v>
      </c>
      <c r="CG10" s="16">
        <f>IF(CG4&lt;&gt;0,SUM($L$9:CG9),)</f>
        <v>0</v>
      </c>
      <c r="CH10" s="16">
        <f>IF(CH4&lt;&gt;0,SUM($L$9:CH9),)</f>
        <v>0</v>
      </c>
      <c r="CI10" s="16">
        <f>IF(CI4&lt;&gt;0,SUM($L$9:CI9),)</f>
        <v>0</v>
      </c>
      <c r="CJ10" s="16">
        <f>IF(CJ4&lt;&gt;0,SUM($L$9:CJ9),)</f>
        <v>0</v>
      </c>
      <c r="CK10" s="16">
        <f>IF(CK4&lt;&gt;0,SUM($L$9:CK9),)</f>
        <v>0</v>
      </c>
      <c r="CL10" s="16">
        <f>IF(CL4&lt;&gt;0,SUM($L$9:CL9),)</f>
        <v>0</v>
      </c>
      <c r="CM10" s="16">
        <f>IF(CM4&lt;&gt;0,SUM($L$9:CM9),)</f>
        <v>0</v>
      </c>
      <c r="CN10" s="16">
        <f>IF(CN4&lt;&gt;0,SUM($L$9:CN9),)</f>
        <v>0</v>
      </c>
      <c r="CO10" s="16">
        <f>IF(CO4&lt;&gt;0,SUM($L$9:CO9),)</f>
        <v>0</v>
      </c>
      <c r="CP10" s="16">
        <f>IF(CP4&lt;&gt;0,SUM($L$9:CP9),)</f>
        <v>0</v>
      </c>
      <c r="CQ10" s="16">
        <f>IF(CQ4&lt;&gt;0,SUM($L$9:CQ9),)</f>
        <v>0</v>
      </c>
      <c r="CR10" s="16">
        <f>IF(CR4&lt;&gt;0,SUM($L$9:CR9),)</f>
        <v>0</v>
      </c>
      <c r="CS10" s="16">
        <f>IF(CS4&lt;&gt;0,SUM($L$9:CS9),)</f>
        <v>0</v>
      </c>
      <c r="CT10" s="16">
        <f>IF(CT4&lt;&gt;0,SUM($L$9:CT9),)</f>
        <v>0</v>
      </c>
      <c r="CU10" s="16">
        <f>IF(CU4&lt;&gt;0,SUM($L$9:CU9),)</f>
        <v>0</v>
      </c>
      <c r="CV10" s="16">
        <f>IF(CV4&lt;&gt;0,SUM($L$9:CV9),)</f>
        <v>0</v>
      </c>
      <c r="CW10" s="16">
        <f>IF(CW4&lt;&gt;0,SUM($L$9:CW9),)</f>
        <v>0</v>
      </c>
      <c r="CX10" s="16">
        <f>IF(CX4&lt;&gt;0,SUM($L$9:CX9),)</f>
        <v>0</v>
      </c>
      <c r="CY10" s="16">
        <f>IF(CY4&lt;&gt;0,SUM($L$9:CY9),)</f>
        <v>0</v>
      </c>
      <c r="CZ10" s="16">
        <f>IF(CZ4&lt;&gt;0,SUM($L$9:CZ9),)</f>
        <v>0</v>
      </c>
      <c r="DA10" s="16">
        <f>IF(DA4&lt;&gt;0,SUM($L$9:DA9),)</f>
        <v>0</v>
      </c>
      <c r="DB10" s="16">
        <f>IF(DB4&lt;&gt;0,SUM($L$9:DB9),)</f>
        <v>0</v>
      </c>
      <c r="DC10" s="16">
        <f>IF(DC4&lt;&gt;0,SUM($L$9:DC9),)</f>
        <v>0</v>
      </c>
      <c r="DD10" s="16">
        <f>IF(DD4&lt;&gt;0,SUM($L$9:DD9),)</f>
        <v>0</v>
      </c>
      <c r="DE10" s="16">
        <f>IF(DE4&lt;&gt;0,SUM($L$9:DE9),)</f>
        <v>0</v>
      </c>
      <c r="DF10" s="16">
        <f>IF(DF4&lt;&gt;0,SUM($L$9:DF9),)</f>
        <v>0</v>
      </c>
      <c r="DG10" s="16">
        <f>IF(DG4&lt;&gt;0,SUM($L$9:DG9),)</f>
        <v>0</v>
      </c>
      <c r="DH10" s="16">
        <f>IF(DH4&lt;&gt;0,SUM($L$9:DH9),)</f>
        <v>0</v>
      </c>
      <c r="DI10" s="16">
        <f>IF(DI4&lt;&gt;0,SUM($L$9:DI9),)</f>
        <v>0</v>
      </c>
      <c r="DJ10" s="16">
        <f>IF(DJ4&lt;&gt;0,SUM($L$9:DJ9),)</f>
        <v>0</v>
      </c>
      <c r="DK10" s="16">
        <f>IF(DK4&lt;&gt;0,SUM($L$9:DK9),)</f>
        <v>0</v>
      </c>
      <c r="DL10" s="16">
        <f>IF(DL4&lt;&gt;0,SUM($L$9:DL9),)</f>
        <v>0</v>
      </c>
      <c r="DM10" s="16">
        <f>IF(DM4&lt;&gt;0,SUM($L$9:DM9),)</f>
        <v>0</v>
      </c>
      <c r="DN10" s="16">
        <f>IF(DN4&lt;&gt;0,SUM($L$9:DN9),)</f>
        <v>0</v>
      </c>
      <c r="DO10" s="16">
        <f>IF(DO4&lt;&gt;0,SUM($L$9:DO9),)</f>
        <v>0</v>
      </c>
      <c r="DP10" s="16">
        <f>IF(DP4&lt;&gt;0,SUM($L$9:DP9),)</f>
        <v>0</v>
      </c>
      <c r="DR10" s="131"/>
      <c r="DS10" s="475"/>
      <c r="DT10" s="476"/>
    </row>
    <row r="11" spans="1:126">
      <c r="A11" s="14"/>
      <c r="B11" s="723"/>
      <c r="C11" s="47"/>
      <c r="D11" s="734" t="s">
        <v>104</v>
      </c>
      <c r="E11" s="734"/>
      <c r="F11" s="734"/>
      <c r="G11" s="734"/>
      <c r="H11" s="734"/>
      <c r="I11" s="734"/>
      <c r="J11" s="136"/>
      <c r="K11" s="53">
        <v>9</v>
      </c>
      <c r="L11" s="37">
        <f>IF(L4&lt;&gt;0,IF(OR(L4="TM",L4="AR",L4="TF"),1,),)</f>
        <v>1</v>
      </c>
      <c r="M11" s="37">
        <f t="shared" ref="M11:BY11" si="8">IF(M4&lt;&gt;0,IF(OR(M4="TM",M4="AR",M4="TF"),1,),)</f>
        <v>1</v>
      </c>
      <c r="N11" s="37">
        <f t="shared" si="8"/>
        <v>1</v>
      </c>
      <c r="O11" s="37">
        <f t="shared" si="8"/>
        <v>0</v>
      </c>
      <c r="P11" s="37">
        <f t="shared" si="8"/>
        <v>1</v>
      </c>
      <c r="Q11" s="37">
        <f t="shared" si="8"/>
        <v>0</v>
      </c>
      <c r="R11" s="37">
        <f t="shared" si="8"/>
        <v>1</v>
      </c>
      <c r="S11" s="37">
        <f t="shared" si="8"/>
        <v>1</v>
      </c>
      <c r="T11" s="37">
        <f t="shared" si="8"/>
        <v>1</v>
      </c>
      <c r="U11" s="37">
        <f t="shared" si="8"/>
        <v>1</v>
      </c>
      <c r="V11" s="37">
        <f t="shared" si="8"/>
        <v>0</v>
      </c>
      <c r="W11" s="37">
        <f t="shared" si="8"/>
        <v>1</v>
      </c>
      <c r="X11" s="37">
        <f t="shared" si="8"/>
        <v>0</v>
      </c>
      <c r="Y11" s="37">
        <f t="shared" si="8"/>
        <v>1</v>
      </c>
      <c r="Z11" s="37">
        <f t="shared" si="8"/>
        <v>0</v>
      </c>
      <c r="AA11" s="37">
        <f t="shared" si="8"/>
        <v>0</v>
      </c>
      <c r="AB11" s="37">
        <f t="shared" si="8"/>
        <v>1</v>
      </c>
      <c r="AC11" s="37">
        <f t="shared" si="8"/>
        <v>1</v>
      </c>
      <c r="AD11" s="37">
        <f t="shared" si="8"/>
        <v>0</v>
      </c>
      <c r="AE11" s="37">
        <f t="shared" si="8"/>
        <v>1</v>
      </c>
      <c r="AF11" s="37">
        <f t="shared" si="8"/>
        <v>0</v>
      </c>
      <c r="AG11" s="37">
        <f t="shared" si="8"/>
        <v>0</v>
      </c>
      <c r="AH11" s="37">
        <f t="shared" si="8"/>
        <v>1</v>
      </c>
      <c r="AI11" s="37">
        <f t="shared" si="8"/>
        <v>1</v>
      </c>
      <c r="AJ11" s="37">
        <f t="shared" si="8"/>
        <v>1</v>
      </c>
      <c r="AK11" s="37">
        <f t="shared" si="8"/>
        <v>1</v>
      </c>
      <c r="AL11" s="37">
        <f t="shared" si="8"/>
        <v>0</v>
      </c>
      <c r="AM11" s="37">
        <f t="shared" si="8"/>
        <v>1</v>
      </c>
      <c r="AN11" s="37">
        <f t="shared" si="8"/>
        <v>1</v>
      </c>
      <c r="AO11" s="37">
        <f t="shared" si="8"/>
        <v>1</v>
      </c>
      <c r="AP11" s="37">
        <f t="shared" si="8"/>
        <v>1</v>
      </c>
      <c r="AQ11" s="37">
        <f t="shared" si="8"/>
        <v>1</v>
      </c>
      <c r="AR11" s="37">
        <f t="shared" si="8"/>
        <v>0</v>
      </c>
      <c r="AS11" s="37">
        <f t="shared" si="8"/>
        <v>0</v>
      </c>
      <c r="AT11" s="37">
        <f t="shared" si="8"/>
        <v>1</v>
      </c>
      <c r="AU11" s="37">
        <f t="shared" si="8"/>
        <v>0</v>
      </c>
      <c r="AV11" s="37">
        <f t="shared" si="8"/>
        <v>1</v>
      </c>
      <c r="AW11" s="37">
        <f t="shared" si="8"/>
        <v>0</v>
      </c>
      <c r="AX11" s="37">
        <f t="shared" si="8"/>
        <v>1</v>
      </c>
      <c r="AY11" s="37">
        <f t="shared" si="8"/>
        <v>0</v>
      </c>
      <c r="AZ11" s="37">
        <f t="shared" si="8"/>
        <v>1</v>
      </c>
      <c r="BA11" s="37">
        <f t="shared" si="8"/>
        <v>0</v>
      </c>
      <c r="BB11" s="37">
        <f t="shared" si="8"/>
        <v>1</v>
      </c>
      <c r="BC11" s="37">
        <f t="shared" si="8"/>
        <v>1</v>
      </c>
      <c r="BD11" s="37">
        <f t="shared" si="8"/>
        <v>1</v>
      </c>
      <c r="BE11" s="37">
        <f t="shared" si="8"/>
        <v>1</v>
      </c>
      <c r="BF11" s="37">
        <f t="shared" si="8"/>
        <v>0</v>
      </c>
      <c r="BG11" s="37">
        <f t="shared" si="8"/>
        <v>1</v>
      </c>
      <c r="BH11" s="37">
        <f t="shared" si="8"/>
        <v>0</v>
      </c>
      <c r="BI11" s="37">
        <f t="shared" si="8"/>
        <v>1</v>
      </c>
      <c r="BJ11" s="37">
        <f t="shared" si="8"/>
        <v>1</v>
      </c>
      <c r="BK11" s="37">
        <f t="shared" si="8"/>
        <v>0</v>
      </c>
      <c r="BL11" s="37">
        <f t="shared" si="8"/>
        <v>0</v>
      </c>
      <c r="BM11" s="37">
        <f t="shared" si="8"/>
        <v>0</v>
      </c>
      <c r="BN11" s="37">
        <f t="shared" ref="BN11" si="9">IF(BN4&lt;&gt;0,IF(OR(BN4="TM",BN4="AR",BN4="TF"),1,),)</f>
        <v>1</v>
      </c>
      <c r="BO11" s="37">
        <f t="shared" si="8"/>
        <v>1</v>
      </c>
      <c r="BP11" s="37">
        <f t="shared" si="8"/>
        <v>1</v>
      </c>
      <c r="BQ11" s="37">
        <f t="shared" si="8"/>
        <v>1</v>
      </c>
      <c r="BR11" s="37">
        <f t="shared" si="8"/>
        <v>0</v>
      </c>
      <c r="BS11" s="37">
        <f t="shared" si="8"/>
        <v>0</v>
      </c>
      <c r="BT11" s="195">
        <f t="shared" ref="BT11" si="10">IF(BT4&lt;&gt;0,IF(OR(BT4="TM",BT4="AR",BT4="TF"),1,),)</f>
        <v>0</v>
      </c>
      <c r="BU11" s="37">
        <f t="shared" si="8"/>
        <v>1</v>
      </c>
      <c r="BV11" s="37">
        <f t="shared" si="8"/>
        <v>1</v>
      </c>
      <c r="BW11" s="37">
        <f t="shared" si="8"/>
        <v>1</v>
      </c>
      <c r="BX11" s="37">
        <f t="shared" si="8"/>
        <v>1</v>
      </c>
      <c r="BY11" s="37">
        <f t="shared" si="8"/>
        <v>0</v>
      </c>
      <c r="BZ11" s="37">
        <f>IF(BZ4&lt;&gt;0,IF(OR(BZ4="TM",BZ4="AR",BZ4="TF"),1,),)</f>
        <v>1</v>
      </c>
      <c r="CA11" s="37">
        <f t="shared" ref="CA11" si="11">IF(CA4&lt;&gt;0,IF(OR(CA4="TM",CA4="AR",CA4="TF"),1,),)</f>
        <v>1</v>
      </c>
      <c r="CB11" s="37">
        <f>IF(CB4&lt;&gt;0,IF(OR(CB4="TM",CB4="AR",CB4="TF"),1,),)</f>
        <v>0</v>
      </c>
      <c r="CC11" s="37">
        <f>IF(CC4&lt;&gt;0,IF(OR(CC4="TM",CC4="AR",CC4="TF"),1,),)</f>
        <v>0</v>
      </c>
      <c r="CD11" s="37">
        <f>IF(CD4&lt;&gt;0,IF(OR(CD4="TM",CD4="AR",CD4="TF"),1,),)</f>
        <v>0</v>
      </c>
      <c r="CE11" s="37">
        <f>IF(CE4&lt;&gt;0,IF(OR(CE4="TM",CE4="AR",CE4="TF"),1,),)</f>
        <v>0</v>
      </c>
      <c r="CF11" s="37">
        <f>IF(CF4&lt;&gt;0,IF(OR(CF4="TM",CF4="AR",CF4="TF"),1,),)</f>
        <v>0</v>
      </c>
      <c r="CG11" s="195">
        <f t="shared" ref="CG11" si="12">IF(CG4&lt;&gt;0,IF(OR(CG4="TM",CG4="AR",CG4="TF"),1,),)</f>
        <v>0</v>
      </c>
      <c r="CH11" s="37">
        <f>IF(CH4&lt;&gt;0,IF(OR(CH4="TM",CH4="AR",CH4="TF"),1,),)</f>
        <v>0</v>
      </c>
      <c r="CI11" s="37">
        <f>IF(CI4&lt;&gt;0,IF(OR(CI4="TM",CI4="AR",CI4="TF"),1,),)</f>
        <v>0</v>
      </c>
      <c r="CJ11" s="37">
        <f>IF(CJ4&lt;&gt;0,IF(OR(CJ4="TM",CJ4="AR",CJ4="TF"),1,),)</f>
        <v>0</v>
      </c>
      <c r="CK11" s="37">
        <f>IF(CK4&lt;&gt;0,IF(OR(CK4="TM",CK4="AR",CK4="TF"),1,),)</f>
        <v>0</v>
      </c>
      <c r="CL11" s="37">
        <f>IF(CL4&lt;&gt;0,IF(OR(CL4="TM",CL4="AR",CL4="TF"),1,),)</f>
        <v>0</v>
      </c>
      <c r="CM11" s="217">
        <f t="shared" ref="CM11:CS11" si="13">IF(CM4&lt;&gt;0,IF(OR(CM4="TM",CM4="AR",CM4="TF"),1,),)</f>
        <v>0</v>
      </c>
      <c r="CN11" s="217">
        <f t="shared" si="13"/>
        <v>0</v>
      </c>
      <c r="CO11" s="217">
        <f t="shared" si="13"/>
        <v>0</v>
      </c>
      <c r="CP11" s="217">
        <f t="shared" si="13"/>
        <v>0</v>
      </c>
      <c r="CQ11" s="217">
        <f t="shared" si="13"/>
        <v>0</v>
      </c>
      <c r="CR11" s="217">
        <f t="shared" si="13"/>
        <v>0</v>
      </c>
      <c r="CS11" s="217">
        <f t="shared" si="13"/>
        <v>0</v>
      </c>
      <c r="CT11" s="37">
        <f>IF(CT4&lt;&gt;0,IF(OR(CT4="TM",CT4="AR",CT4="TF"),1,),)</f>
        <v>0</v>
      </c>
      <c r="CU11" s="37">
        <f>IF(CU4&lt;&gt;0,IF(OR(CU4="TM",CU4="AR",CU4="TF"),1,),)</f>
        <v>0</v>
      </c>
      <c r="CV11" s="37">
        <f>IF(CV4&lt;&gt;0,IF(OR(CV4="TM",CV4="AR",CV4="TF"),1,),)</f>
        <v>0</v>
      </c>
      <c r="CW11" s="37">
        <f>IF(CW4&lt;&gt;0,IF(OR(CW4="TM",CW4="AR",CW4="TF"),1,),)</f>
        <v>0</v>
      </c>
      <c r="CX11" s="37">
        <f>IF(CX4&lt;&gt;0,IF(OR(CX4="TM",CX4="AR",CX4="TF"),1,),)</f>
        <v>0</v>
      </c>
      <c r="CY11" s="195">
        <f t="shared" ref="CY11:DA11" si="14">IF(CY4&lt;&gt;0,IF(OR(CY4="TM",CY4="AR",CY4="TF"),1,),)</f>
        <v>0</v>
      </c>
      <c r="CZ11" s="195">
        <f t="shared" si="14"/>
        <v>0</v>
      </c>
      <c r="DA11" s="195">
        <f t="shared" si="14"/>
        <v>0</v>
      </c>
      <c r="DB11" s="37">
        <f t="shared" ref="DB11:DP11" si="15">IF(DB4&lt;&gt;0,IF(OR(DB4="TM",DB4="AR",DB4="TF"),1,),)</f>
        <v>0</v>
      </c>
      <c r="DC11" s="37">
        <f t="shared" si="15"/>
        <v>0</v>
      </c>
      <c r="DD11" s="37">
        <f t="shared" si="15"/>
        <v>0</v>
      </c>
      <c r="DE11" s="37">
        <f t="shared" si="15"/>
        <v>0</v>
      </c>
      <c r="DF11" s="37">
        <f t="shared" si="15"/>
        <v>0</v>
      </c>
      <c r="DG11" s="37">
        <f t="shared" si="15"/>
        <v>0</v>
      </c>
      <c r="DH11" s="37">
        <f t="shared" si="15"/>
        <v>0</v>
      </c>
      <c r="DI11" s="37">
        <f t="shared" si="15"/>
        <v>0</v>
      </c>
      <c r="DJ11" s="37">
        <f t="shared" si="15"/>
        <v>0</v>
      </c>
      <c r="DK11" s="37">
        <f t="shared" si="15"/>
        <v>0</v>
      </c>
      <c r="DL11" s="37">
        <f t="shared" si="15"/>
        <v>0</v>
      </c>
      <c r="DM11" s="37">
        <f t="shared" si="15"/>
        <v>0</v>
      </c>
      <c r="DN11" s="37">
        <f t="shared" si="15"/>
        <v>0</v>
      </c>
      <c r="DO11" s="37">
        <f t="shared" si="15"/>
        <v>0</v>
      </c>
      <c r="DP11" s="37">
        <f t="shared" si="15"/>
        <v>0</v>
      </c>
      <c r="DR11" s="131"/>
      <c r="DS11" s="475"/>
      <c r="DT11" s="476"/>
    </row>
    <row r="12" spans="1:126">
      <c r="A12" s="14"/>
      <c r="B12" s="723"/>
      <c r="C12" s="47"/>
      <c r="D12" s="734"/>
      <c r="E12" s="734"/>
      <c r="F12" s="734"/>
      <c r="G12" s="734"/>
      <c r="H12" s="734"/>
      <c r="I12" s="734"/>
      <c r="J12" s="138" t="s">
        <v>95</v>
      </c>
      <c r="K12" s="54">
        <v>10</v>
      </c>
      <c r="L12" s="16">
        <f>IF(L4&lt;&gt;0,SUM($L$11:L11),)</f>
        <v>1</v>
      </c>
      <c r="M12" s="16">
        <f>IF(M4&lt;&gt;0,SUM($L$11:M11),)</f>
        <v>2</v>
      </c>
      <c r="N12" s="16">
        <f>IF(N4&lt;&gt;0,SUM($L$11:N11),)</f>
        <v>3</v>
      </c>
      <c r="O12" s="16">
        <f>IF(O4&lt;&gt;0,SUM($L$11:O11),)</f>
        <v>3</v>
      </c>
      <c r="P12" s="16">
        <f>IF(P4&lt;&gt;0,SUM($L$11:P11),)</f>
        <v>4</v>
      </c>
      <c r="Q12" s="16">
        <f>IF(Q4&lt;&gt;0,SUM($L$11:Q11),)</f>
        <v>4</v>
      </c>
      <c r="R12" s="16">
        <f>IF(R4&lt;&gt;0,SUM($L$11:R11),)</f>
        <v>5</v>
      </c>
      <c r="S12" s="16">
        <f>IF(S4&lt;&gt;0,SUM($L$11:S11),)</f>
        <v>6</v>
      </c>
      <c r="T12" s="16">
        <f>IF(T4&lt;&gt;0,SUM($L$11:T11),)</f>
        <v>7</v>
      </c>
      <c r="U12" s="16">
        <f>IF(U4&lt;&gt;0,SUM($L$11:U11),)</f>
        <v>8</v>
      </c>
      <c r="V12" s="16">
        <f>IF(V4&lt;&gt;0,SUM($L$11:V11),)</f>
        <v>8</v>
      </c>
      <c r="W12" s="16">
        <f>IF(W4&lt;&gt;0,SUM($L$11:W11),)</f>
        <v>9</v>
      </c>
      <c r="X12" s="16">
        <f>IF(X4&lt;&gt;0,SUM($L$11:X11),)</f>
        <v>9</v>
      </c>
      <c r="Y12" s="16">
        <f>IF(Y4&lt;&gt;0,SUM($L$11:Y11),)</f>
        <v>10</v>
      </c>
      <c r="Z12" s="16">
        <f>IF(Z4&lt;&gt;0,SUM($L$11:Z11),)</f>
        <v>10</v>
      </c>
      <c r="AA12" s="16">
        <f>IF(AA4&lt;&gt;0,SUM($L$11:AA11),)</f>
        <v>10</v>
      </c>
      <c r="AB12" s="16">
        <f>IF(AB4&lt;&gt;0,SUM($L$11:AB11),)</f>
        <v>11</v>
      </c>
      <c r="AC12" s="16">
        <f>IF(AC4&lt;&gt;0,SUM($L$11:AC11),)</f>
        <v>12</v>
      </c>
      <c r="AD12" s="16">
        <f>IF(AD4&lt;&gt;0,SUM($L$11:AD11),)</f>
        <v>12</v>
      </c>
      <c r="AE12" s="16">
        <f>IF(AE4&lt;&gt;0,SUM($L$11:AE11),)</f>
        <v>13</v>
      </c>
      <c r="AF12" s="16">
        <f>IF(AF4&lt;&gt;0,SUM($L$11:AF11),)</f>
        <v>13</v>
      </c>
      <c r="AG12" s="16">
        <f>IF(AG4&lt;&gt;0,SUM($L$11:AG11),)</f>
        <v>13</v>
      </c>
      <c r="AH12" s="16">
        <f>IF(AH4&lt;&gt;0,SUM($L$11:AH11),)</f>
        <v>14</v>
      </c>
      <c r="AI12" s="16">
        <f>IF(AI4&lt;&gt;0,SUM($L$11:AI11),)</f>
        <v>15</v>
      </c>
      <c r="AJ12" s="16">
        <f>IF(AJ4&lt;&gt;0,SUM($L$11:AJ11),)</f>
        <v>16</v>
      </c>
      <c r="AK12" s="16">
        <f>IF(AK4&lt;&gt;0,SUM($L$11:AK11),)</f>
        <v>17</v>
      </c>
      <c r="AL12" s="16">
        <f>IF(AL4&lt;&gt;0,SUM($L$11:AL11),)</f>
        <v>17</v>
      </c>
      <c r="AM12" s="16">
        <f>IF(AM4&lt;&gt;0,SUM($L$11:AM11),)</f>
        <v>18</v>
      </c>
      <c r="AN12" s="16">
        <f>IF(AN4&lt;&gt;0,SUM($L$11:AN11),)</f>
        <v>19</v>
      </c>
      <c r="AO12" s="16">
        <f>IF(AO4&lt;&gt;0,SUM($L$11:AO11),)</f>
        <v>20</v>
      </c>
      <c r="AP12" s="16">
        <f>IF(AP4&lt;&gt;0,SUM($L$11:AP11),)</f>
        <v>21</v>
      </c>
      <c r="AQ12" s="16">
        <f>IF(AQ4&lt;&gt;0,SUM($L$11:AQ11),)</f>
        <v>22</v>
      </c>
      <c r="AR12" s="16">
        <f>IF(AR4&lt;&gt;0,SUM($L$11:AR11),)</f>
        <v>22</v>
      </c>
      <c r="AS12" s="16">
        <f>IF(AS4&lt;&gt;0,SUM($L$11:AS11),)</f>
        <v>22</v>
      </c>
      <c r="AT12" s="16">
        <f>IF(AT4&lt;&gt;0,SUM($L$11:AT11),)</f>
        <v>23</v>
      </c>
      <c r="AU12" s="16">
        <f>IF(AU4&lt;&gt;0,SUM($L$11:AU11),)</f>
        <v>23</v>
      </c>
      <c r="AV12" s="16">
        <f>IF(AV4&lt;&gt;0,SUM($L$11:AV11),)</f>
        <v>24</v>
      </c>
      <c r="AW12" s="16">
        <f>IF(AW4&lt;&gt;0,SUM($L$11:AW11),)</f>
        <v>24</v>
      </c>
      <c r="AX12" s="16">
        <f>IF(AX4&lt;&gt;0,SUM($L$11:AX11),)</f>
        <v>25</v>
      </c>
      <c r="AY12" s="16">
        <f>IF(AY4&lt;&gt;0,SUM($L$11:AY11),)</f>
        <v>25</v>
      </c>
      <c r="AZ12" s="16">
        <f>IF(AZ4&lt;&gt;0,SUM($L$11:AZ11),)</f>
        <v>26</v>
      </c>
      <c r="BA12" s="16">
        <f>IF(BA4&lt;&gt;0,SUM($L$11:BA11),)</f>
        <v>26</v>
      </c>
      <c r="BB12" s="16">
        <f>IF(BB4&lt;&gt;0,SUM($L$11:BB11),)</f>
        <v>27</v>
      </c>
      <c r="BC12" s="16">
        <f>IF(BC4&lt;&gt;0,SUM($L$11:BC11),)</f>
        <v>28</v>
      </c>
      <c r="BD12" s="16">
        <f>IF(BD4&lt;&gt;0,SUM($L$11:BD11),)</f>
        <v>29</v>
      </c>
      <c r="BE12" s="16">
        <f>IF(BE4&lt;&gt;0,SUM($L$11:BE11),)</f>
        <v>30</v>
      </c>
      <c r="BF12" s="16">
        <f>IF(BF4&lt;&gt;0,SUM($L$11:BF11),)</f>
        <v>30</v>
      </c>
      <c r="BG12" s="16">
        <f>IF(BG4&lt;&gt;0,SUM($L$11:BG11),)</f>
        <v>31</v>
      </c>
      <c r="BH12" s="16">
        <f>IF(BH4&lt;&gt;0,SUM($L$11:BH11),)</f>
        <v>31</v>
      </c>
      <c r="BI12" s="16">
        <f>IF(BI4&lt;&gt;0,SUM($L$11:BI11),)</f>
        <v>32</v>
      </c>
      <c r="BJ12" s="16">
        <f>IF(BJ4&lt;&gt;0,SUM($L$11:BJ11),)</f>
        <v>33</v>
      </c>
      <c r="BK12" s="16">
        <f>IF(BK4&lt;&gt;0,SUM($L$11:BK11),)</f>
        <v>33</v>
      </c>
      <c r="BL12" s="16">
        <f>IF(BL4&lt;&gt;0,SUM($L$11:BL11),)</f>
        <v>33</v>
      </c>
      <c r="BM12" s="16">
        <f>IF(BM4&lt;&gt;0,SUM($L$11:BM11),)</f>
        <v>33</v>
      </c>
      <c r="BN12" s="16">
        <f>IF(BN4&lt;&gt;0,SUM($L$11:BN11),)</f>
        <v>34</v>
      </c>
      <c r="BO12" s="16">
        <f>IF(BO4&lt;&gt;0,SUM($L$11:BO11),)</f>
        <v>35</v>
      </c>
      <c r="BP12" s="16">
        <f>IF(BP4&lt;&gt;0,SUM($L$11:BP11),)</f>
        <v>36</v>
      </c>
      <c r="BQ12" s="16">
        <f>IF(BQ4&lt;&gt;0,SUM($L$11:BQ11),)</f>
        <v>37</v>
      </c>
      <c r="BR12" s="16">
        <f>IF(BR4&lt;&gt;0,SUM($L$11:BR11),)</f>
        <v>37</v>
      </c>
      <c r="BS12" s="16">
        <f>IF(BS4&lt;&gt;0,SUM($L$11:BS11),)</f>
        <v>37</v>
      </c>
      <c r="BT12" s="16">
        <f>IF(BT4&lt;&gt;0,SUM($L$11:BT11),)</f>
        <v>37</v>
      </c>
      <c r="BU12" s="16">
        <f>IF(BU4&lt;&gt;0,SUM($L$11:BU11),)</f>
        <v>38</v>
      </c>
      <c r="BV12" s="16">
        <f>IF(BV4&lt;&gt;0,SUM($L$11:BV11),)</f>
        <v>39</v>
      </c>
      <c r="BW12" s="16">
        <f>IF(BW4&lt;&gt;0,SUM($L$11:BW11),)</f>
        <v>40</v>
      </c>
      <c r="BX12" s="16">
        <f>IF(BX4&lt;&gt;0,SUM($L$11:BX11),)</f>
        <v>41</v>
      </c>
      <c r="BY12" s="16">
        <f>IF(BY4&lt;&gt;0,SUM($L$11:BY11),)</f>
        <v>41</v>
      </c>
      <c r="BZ12" s="16">
        <f>IF(BZ4&lt;&gt;0,SUM($L$11:BZ11),)</f>
        <v>42</v>
      </c>
      <c r="CA12" s="16">
        <f>IF(CA4&lt;&gt;0,SUM($L$11:CA11),)</f>
        <v>43</v>
      </c>
      <c r="CB12" s="16">
        <f>IF(CB4&lt;&gt;0,SUM($L$11:CB11),)</f>
        <v>0</v>
      </c>
      <c r="CC12" s="16">
        <f>IF(CC4&lt;&gt;0,SUM($L$11:CC11),)</f>
        <v>0</v>
      </c>
      <c r="CD12" s="16">
        <f>IF(CD4&lt;&gt;0,SUM($L$11:CD11),)</f>
        <v>0</v>
      </c>
      <c r="CE12" s="16">
        <f>IF(CE4&lt;&gt;0,SUM($L$11:CE11),)</f>
        <v>0</v>
      </c>
      <c r="CF12" s="16">
        <f>IF(CF4&lt;&gt;0,SUM($L$11:CF11),)</f>
        <v>0</v>
      </c>
      <c r="CG12" s="16">
        <f>IF(CG4&lt;&gt;0,SUM($L$11:CG11),)</f>
        <v>0</v>
      </c>
      <c r="CH12" s="16">
        <f>IF(CH4&lt;&gt;0,SUM($L$11:CH11),)</f>
        <v>0</v>
      </c>
      <c r="CI12" s="16">
        <f>IF(CI4&lt;&gt;0,SUM($L$11:CI11),)</f>
        <v>0</v>
      </c>
      <c r="CJ12" s="16">
        <f>IF(CJ4&lt;&gt;0,SUM($L$11:CJ11),)</f>
        <v>0</v>
      </c>
      <c r="CK12" s="16">
        <f>IF(CK4&lt;&gt;0,SUM($L$11:CK11),)</f>
        <v>0</v>
      </c>
      <c r="CL12" s="16">
        <f>IF(CL4&lt;&gt;0,SUM($L$11:CL11),)</f>
        <v>0</v>
      </c>
      <c r="CM12" s="16">
        <f>IF(CM4&lt;&gt;0,SUM($L$11:CM11),)</f>
        <v>0</v>
      </c>
      <c r="CN12" s="16">
        <f>IF(CN4&lt;&gt;0,SUM($L$11:CN11),)</f>
        <v>0</v>
      </c>
      <c r="CO12" s="16">
        <f>IF(CO4&lt;&gt;0,SUM($L$11:CO11),)</f>
        <v>0</v>
      </c>
      <c r="CP12" s="16">
        <f>IF(CP4&lt;&gt;0,SUM($L$11:CP11),)</f>
        <v>0</v>
      </c>
      <c r="CQ12" s="16">
        <f>IF(CQ4&lt;&gt;0,SUM($L$11:CQ11),)</f>
        <v>0</v>
      </c>
      <c r="CR12" s="16">
        <f>IF(CR4&lt;&gt;0,SUM($L$11:CR11),)</f>
        <v>0</v>
      </c>
      <c r="CS12" s="16">
        <f>IF(CS4&lt;&gt;0,SUM($L$11:CS11),)</f>
        <v>0</v>
      </c>
      <c r="CT12" s="16">
        <f>IF(CT4&lt;&gt;0,SUM($L$11:CT11),)</f>
        <v>0</v>
      </c>
      <c r="CU12" s="16">
        <f>IF(CU4&lt;&gt;0,SUM($L$11:CU11),)</f>
        <v>0</v>
      </c>
      <c r="CV12" s="16">
        <f>IF(CV4&lt;&gt;0,SUM($L$11:CV11),)</f>
        <v>0</v>
      </c>
      <c r="CW12" s="16">
        <f>IF(CW4&lt;&gt;0,SUM($L$11:CW11),)</f>
        <v>0</v>
      </c>
      <c r="CX12" s="16">
        <f>IF(CX4&lt;&gt;0,SUM($L$11:CX11),)</f>
        <v>0</v>
      </c>
      <c r="CY12" s="16">
        <f>IF(CY4&lt;&gt;0,SUM($L$11:CY11),)</f>
        <v>0</v>
      </c>
      <c r="CZ12" s="16">
        <f>IF(CZ4&lt;&gt;0,SUM($L$11:CZ11),)</f>
        <v>0</v>
      </c>
      <c r="DA12" s="16">
        <f>IF(DA4&lt;&gt;0,SUM($L$11:DA11),)</f>
        <v>0</v>
      </c>
      <c r="DB12" s="16">
        <f>IF(DB4&lt;&gt;0,SUM($L$11:DB11),)</f>
        <v>0</v>
      </c>
      <c r="DC12" s="16">
        <f>IF(DC4&lt;&gt;0,SUM($L$11:DC11),)</f>
        <v>0</v>
      </c>
      <c r="DD12" s="16">
        <f>IF(DD4&lt;&gt;0,SUM($L$11:DD11),)</f>
        <v>0</v>
      </c>
      <c r="DE12" s="16">
        <f>IF(DE4&lt;&gt;0,SUM($L$11:DE11),)</f>
        <v>0</v>
      </c>
      <c r="DF12" s="16">
        <f>IF(DF4&lt;&gt;0,SUM($L$11:DF11),)</f>
        <v>0</v>
      </c>
      <c r="DG12" s="16">
        <f>IF(DG4&lt;&gt;0,SUM($L$11:DG11),)</f>
        <v>0</v>
      </c>
      <c r="DH12" s="16">
        <f>IF(DH4&lt;&gt;0,SUM($L$11:DH11),)</f>
        <v>0</v>
      </c>
      <c r="DI12" s="16">
        <f>IF(DI4&lt;&gt;0,SUM($L$11:DI11),)</f>
        <v>0</v>
      </c>
      <c r="DJ12" s="16">
        <f>IF(DJ4&lt;&gt;0,SUM($L$11:DJ11),)</f>
        <v>0</v>
      </c>
      <c r="DK12" s="16">
        <f>IF(DK4&lt;&gt;0,SUM($L$11:DK11),)</f>
        <v>0</v>
      </c>
      <c r="DL12" s="16">
        <f>IF(DL4&lt;&gt;0,SUM($L$11:DL11),)</f>
        <v>0</v>
      </c>
      <c r="DM12" s="16">
        <f>IF(DM4&lt;&gt;0,SUM($L$11:DM11),)</f>
        <v>0</v>
      </c>
      <c r="DN12" s="16">
        <f>IF(DN4&lt;&gt;0,SUM($L$11:DN11),)</f>
        <v>0</v>
      </c>
      <c r="DO12" s="16">
        <f>IF(DO4&lt;&gt;0,SUM($L$11:DO11),)</f>
        <v>0</v>
      </c>
      <c r="DP12" s="16">
        <f>IF(DP4&lt;&gt;0,SUM($L$11:DP11),)</f>
        <v>0</v>
      </c>
      <c r="DR12" s="131"/>
      <c r="DS12" s="475"/>
      <c r="DT12" s="476"/>
    </row>
    <row r="13" spans="1:126">
      <c r="A13" s="14"/>
      <c r="B13" s="723"/>
      <c r="C13" s="47"/>
      <c r="D13" s="734" t="s">
        <v>105</v>
      </c>
      <c r="E13" s="734"/>
      <c r="F13" s="734"/>
      <c r="G13" s="734"/>
      <c r="H13" s="734"/>
      <c r="I13" s="734"/>
      <c r="J13" s="136"/>
      <c r="K13" s="53">
        <v>11</v>
      </c>
      <c r="L13" s="37">
        <f>IF(L4&lt;&gt;0,IF(OR(L4="TM",L4="AS",L4="TH"),1,),)</f>
        <v>1</v>
      </c>
      <c r="M13" s="37">
        <f t="shared" ref="M13:BY13" si="16">IF(M4&lt;&gt;0,IF(OR(M4="TM",M4="AS",M4="TH"),1,),)</f>
        <v>1</v>
      </c>
      <c r="N13" s="37">
        <f t="shared" si="16"/>
        <v>0</v>
      </c>
      <c r="O13" s="37">
        <f t="shared" si="16"/>
        <v>1</v>
      </c>
      <c r="P13" s="37">
        <f t="shared" si="16"/>
        <v>0</v>
      </c>
      <c r="Q13" s="37">
        <f t="shared" si="16"/>
        <v>1</v>
      </c>
      <c r="R13" s="37">
        <f t="shared" si="16"/>
        <v>1</v>
      </c>
      <c r="S13" s="37">
        <f t="shared" si="16"/>
        <v>1</v>
      </c>
      <c r="T13" s="37">
        <f t="shared" si="16"/>
        <v>1</v>
      </c>
      <c r="U13" s="37">
        <f t="shared" si="16"/>
        <v>0</v>
      </c>
      <c r="V13" s="37">
        <f t="shared" si="16"/>
        <v>1</v>
      </c>
      <c r="W13" s="37">
        <f t="shared" si="16"/>
        <v>0</v>
      </c>
      <c r="X13" s="37">
        <f t="shared" si="16"/>
        <v>1</v>
      </c>
      <c r="Y13" s="37">
        <f t="shared" si="16"/>
        <v>0</v>
      </c>
      <c r="Z13" s="37">
        <f t="shared" si="16"/>
        <v>1</v>
      </c>
      <c r="AA13" s="37">
        <f t="shared" si="16"/>
        <v>0</v>
      </c>
      <c r="AB13" s="37">
        <f t="shared" si="16"/>
        <v>1</v>
      </c>
      <c r="AC13" s="37">
        <f t="shared" si="16"/>
        <v>1</v>
      </c>
      <c r="AD13" s="37">
        <f t="shared" si="16"/>
        <v>1</v>
      </c>
      <c r="AE13" s="37">
        <f t="shared" si="16"/>
        <v>0</v>
      </c>
      <c r="AF13" s="37">
        <f t="shared" si="16"/>
        <v>1</v>
      </c>
      <c r="AG13" s="37">
        <f t="shared" si="16"/>
        <v>1</v>
      </c>
      <c r="AH13" s="37">
        <f t="shared" si="16"/>
        <v>1</v>
      </c>
      <c r="AI13" s="37">
        <f t="shared" si="16"/>
        <v>1</v>
      </c>
      <c r="AJ13" s="37">
        <f t="shared" si="16"/>
        <v>1</v>
      </c>
      <c r="AK13" s="37">
        <f t="shared" si="16"/>
        <v>0</v>
      </c>
      <c r="AL13" s="37">
        <f t="shared" si="16"/>
        <v>1</v>
      </c>
      <c r="AM13" s="37">
        <f t="shared" si="16"/>
        <v>1</v>
      </c>
      <c r="AN13" s="37">
        <f t="shared" si="16"/>
        <v>1</v>
      </c>
      <c r="AO13" s="37">
        <f t="shared" si="16"/>
        <v>1</v>
      </c>
      <c r="AP13" s="37">
        <f t="shared" si="16"/>
        <v>1</v>
      </c>
      <c r="AQ13" s="37">
        <f t="shared" si="16"/>
        <v>0</v>
      </c>
      <c r="AR13" s="37">
        <f t="shared" si="16"/>
        <v>1</v>
      </c>
      <c r="AS13" s="37">
        <f t="shared" si="16"/>
        <v>0</v>
      </c>
      <c r="AT13" s="37">
        <f t="shared" si="16"/>
        <v>1</v>
      </c>
      <c r="AU13" s="37">
        <f t="shared" si="16"/>
        <v>0</v>
      </c>
      <c r="AV13" s="37">
        <f t="shared" si="16"/>
        <v>1</v>
      </c>
      <c r="AW13" s="37">
        <f t="shared" si="16"/>
        <v>0</v>
      </c>
      <c r="AX13" s="37">
        <f t="shared" si="16"/>
        <v>0</v>
      </c>
      <c r="AY13" s="37">
        <f t="shared" si="16"/>
        <v>1</v>
      </c>
      <c r="AZ13" s="37">
        <f t="shared" si="16"/>
        <v>0</v>
      </c>
      <c r="BA13" s="37">
        <f t="shared" si="16"/>
        <v>1</v>
      </c>
      <c r="BB13" s="37">
        <f t="shared" si="16"/>
        <v>1</v>
      </c>
      <c r="BC13" s="37">
        <f t="shared" si="16"/>
        <v>1</v>
      </c>
      <c r="BD13" s="37">
        <f t="shared" si="16"/>
        <v>1</v>
      </c>
      <c r="BE13" s="37">
        <f t="shared" si="16"/>
        <v>1</v>
      </c>
      <c r="BF13" s="37">
        <f t="shared" si="16"/>
        <v>0</v>
      </c>
      <c r="BG13" s="37">
        <f t="shared" si="16"/>
        <v>0</v>
      </c>
      <c r="BH13" s="37">
        <f t="shared" si="16"/>
        <v>1</v>
      </c>
      <c r="BI13" s="37">
        <f t="shared" si="16"/>
        <v>1</v>
      </c>
      <c r="BJ13" s="37">
        <f t="shared" si="16"/>
        <v>0</v>
      </c>
      <c r="BK13" s="37">
        <f t="shared" si="16"/>
        <v>1</v>
      </c>
      <c r="BL13" s="37">
        <f t="shared" si="16"/>
        <v>0</v>
      </c>
      <c r="BM13" s="37">
        <f t="shared" si="16"/>
        <v>0</v>
      </c>
      <c r="BN13" s="37">
        <f t="shared" ref="BN13" si="17">IF(BN4&lt;&gt;0,IF(OR(BN4="TM",BN4="AS",BN4="TH"),1,),)</f>
        <v>1</v>
      </c>
      <c r="BO13" s="37">
        <f t="shared" si="16"/>
        <v>1</v>
      </c>
      <c r="BP13" s="37">
        <f t="shared" si="16"/>
        <v>1</v>
      </c>
      <c r="BQ13" s="37">
        <f t="shared" si="16"/>
        <v>0</v>
      </c>
      <c r="BR13" s="37">
        <f t="shared" si="16"/>
        <v>1</v>
      </c>
      <c r="BS13" s="37">
        <f t="shared" si="16"/>
        <v>0</v>
      </c>
      <c r="BT13" s="195">
        <f t="shared" ref="BT13" si="18">IF(BT4&lt;&gt;0,IF(OR(BT4="TM",BT4="AS",BT4="TH"),1,),)</f>
        <v>0</v>
      </c>
      <c r="BU13" s="37">
        <f t="shared" si="16"/>
        <v>1</v>
      </c>
      <c r="BV13" s="37">
        <f t="shared" si="16"/>
        <v>1</v>
      </c>
      <c r="BW13" s="37">
        <f t="shared" si="16"/>
        <v>1</v>
      </c>
      <c r="BX13" s="37">
        <f t="shared" si="16"/>
        <v>0</v>
      </c>
      <c r="BY13" s="37">
        <f t="shared" si="16"/>
        <v>1</v>
      </c>
      <c r="BZ13" s="37">
        <f>IF(BZ4&lt;&gt;0,IF(OR(BZ4="TM",BZ4="AS",BZ4="TH"),1,),)</f>
        <v>1</v>
      </c>
      <c r="CA13" s="37">
        <f t="shared" ref="CA13" si="19">IF(CA4&lt;&gt;0,IF(OR(CA4="TM",CA4="AS",CA4="TH"),1,),)</f>
        <v>1</v>
      </c>
      <c r="CB13" s="37">
        <f>IF(CB4&lt;&gt;0,IF(OR(CB4="TM",CB4="AS",CB4="TH"),1,),)</f>
        <v>0</v>
      </c>
      <c r="CC13" s="37">
        <f>IF(CC4&lt;&gt;0,IF(OR(CC4="TM",CC4="AS",CC4="TH"),1,),)</f>
        <v>0</v>
      </c>
      <c r="CD13" s="37">
        <f>IF(CD4&lt;&gt;0,IF(OR(CD4="TM",CD4="AS",CD4="TH"),1,),)</f>
        <v>0</v>
      </c>
      <c r="CE13" s="37">
        <f>IF(CE4&lt;&gt;0,IF(OR(CE4="TM",CE4="AS",CE4="TH"),1,),)</f>
        <v>0</v>
      </c>
      <c r="CF13" s="37">
        <f>IF(CF4&lt;&gt;0,IF(OR(CF4="TM",CF4="AS",CF4="TH"),1,),)</f>
        <v>0</v>
      </c>
      <c r="CG13" s="195">
        <f t="shared" ref="CG13" si="20">IF(CG4&lt;&gt;0,IF(OR(CG4="TM",CG4="AS",CG4="TH"),1,),)</f>
        <v>0</v>
      </c>
      <c r="CH13" s="37">
        <f>IF(CH4&lt;&gt;0,IF(OR(CH4="TM",CH4="AS",CH4="TH"),1,),)</f>
        <v>0</v>
      </c>
      <c r="CI13" s="37">
        <f>IF(CI4&lt;&gt;0,IF(OR(CI4="TM",CI4="AS",CI4="TH"),1,),)</f>
        <v>0</v>
      </c>
      <c r="CJ13" s="37">
        <f>IF(CJ4&lt;&gt;0,IF(OR(CJ4="TM",CJ4="AS",CJ4="TH"),1,),)</f>
        <v>0</v>
      </c>
      <c r="CK13" s="37">
        <f>IF(CK4&lt;&gt;0,IF(OR(CK4="TM",CK4="AS",CK4="TH"),1,),)</f>
        <v>0</v>
      </c>
      <c r="CL13" s="37">
        <f>IF(CL4&lt;&gt;0,IF(OR(CL4="TM",CL4="AS",CL4="TH"),1,),)</f>
        <v>0</v>
      </c>
      <c r="CM13" s="217">
        <f t="shared" ref="CM13:CS13" si="21">IF(CM4&lt;&gt;0,IF(OR(CM4="TM",CM4="AS",CM4="TH"),1,),)</f>
        <v>0</v>
      </c>
      <c r="CN13" s="217">
        <f t="shared" si="21"/>
        <v>0</v>
      </c>
      <c r="CO13" s="217">
        <f t="shared" si="21"/>
        <v>0</v>
      </c>
      <c r="CP13" s="217">
        <f t="shared" si="21"/>
        <v>0</v>
      </c>
      <c r="CQ13" s="217">
        <f t="shared" si="21"/>
        <v>0</v>
      </c>
      <c r="CR13" s="217">
        <f t="shared" si="21"/>
        <v>0</v>
      </c>
      <c r="CS13" s="217">
        <f t="shared" si="21"/>
        <v>0</v>
      </c>
      <c r="CT13" s="37">
        <f>IF(CT4&lt;&gt;0,IF(OR(CT4="TM",CT4="AS",CT4="TH"),1,),)</f>
        <v>0</v>
      </c>
      <c r="CU13" s="37">
        <f>IF(CU4&lt;&gt;0,IF(OR(CU4="TM",CU4="AS",CU4="TH"),1,),)</f>
        <v>0</v>
      </c>
      <c r="CV13" s="37">
        <f>IF(CV4&lt;&gt;0,IF(OR(CV4="TM",CV4="AS",CV4="TH"),1,),)</f>
        <v>0</v>
      </c>
      <c r="CW13" s="37">
        <f>IF(CW4&lt;&gt;0,IF(OR(CW4="TM",CW4="AS",CW4="TH"),1,),)</f>
        <v>0</v>
      </c>
      <c r="CX13" s="37">
        <f>IF(CX4&lt;&gt;0,IF(OR(CX4="TM",CX4="AS",CX4="TH"),1,),)</f>
        <v>0</v>
      </c>
      <c r="CY13" s="195">
        <f t="shared" ref="CY13:DA13" si="22">IF(CY4&lt;&gt;0,IF(OR(CY4="TM",CY4="AS",CY4="TH"),1,),)</f>
        <v>0</v>
      </c>
      <c r="CZ13" s="195">
        <f t="shared" si="22"/>
        <v>0</v>
      </c>
      <c r="DA13" s="195">
        <f t="shared" si="22"/>
        <v>0</v>
      </c>
      <c r="DB13" s="37">
        <f t="shared" ref="DB13:DP13" si="23">IF(DB4&lt;&gt;0,IF(OR(DB4="TM",DB4="AS",DB4="TH"),1,),)</f>
        <v>0</v>
      </c>
      <c r="DC13" s="37">
        <f t="shared" si="23"/>
        <v>0</v>
      </c>
      <c r="DD13" s="37">
        <f t="shared" si="23"/>
        <v>0</v>
      </c>
      <c r="DE13" s="37">
        <f t="shared" si="23"/>
        <v>0</v>
      </c>
      <c r="DF13" s="37">
        <f t="shared" si="23"/>
        <v>0</v>
      </c>
      <c r="DG13" s="37">
        <f t="shared" si="23"/>
        <v>0</v>
      </c>
      <c r="DH13" s="37">
        <f t="shared" si="23"/>
        <v>0</v>
      </c>
      <c r="DI13" s="37">
        <f t="shared" si="23"/>
        <v>0</v>
      </c>
      <c r="DJ13" s="37">
        <f t="shared" si="23"/>
        <v>0</v>
      </c>
      <c r="DK13" s="37">
        <f t="shared" si="23"/>
        <v>0</v>
      </c>
      <c r="DL13" s="37">
        <f t="shared" si="23"/>
        <v>0</v>
      </c>
      <c r="DM13" s="37">
        <f t="shared" si="23"/>
        <v>0</v>
      </c>
      <c r="DN13" s="37">
        <f t="shared" si="23"/>
        <v>0</v>
      </c>
      <c r="DO13" s="37">
        <f t="shared" si="23"/>
        <v>0</v>
      </c>
      <c r="DP13" s="37">
        <f t="shared" si="23"/>
        <v>0</v>
      </c>
      <c r="DR13" s="131"/>
      <c r="DS13" s="475"/>
      <c r="DT13" s="476"/>
    </row>
    <row r="14" spans="1:126">
      <c r="A14" s="14"/>
      <c r="B14" s="723"/>
      <c r="C14" s="47"/>
      <c r="D14" s="734"/>
      <c r="E14" s="734"/>
      <c r="F14" s="734"/>
      <c r="G14" s="734"/>
      <c r="H14" s="734"/>
      <c r="I14" s="734"/>
      <c r="J14" s="138" t="s">
        <v>97</v>
      </c>
      <c r="K14" s="54">
        <v>12</v>
      </c>
      <c r="L14" s="16">
        <f>IF(L4&lt;&gt;0,SUM($L$13:L13),)</f>
        <v>1</v>
      </c>
      <c r="M14" s="16">
        <f>IF(M4&lt;&gt;0,SUM($L$13:M13),)</f>
        <v>2</v>
      </c>
      <c r="N14" s="16">
        <f>IF(N4&lt;&gt;0,SUM($L$13:N13),)</f>
        <v>2</v>
      </c>
      <c r="O14" s="16">
        <f>IF(O4&lt;&gt;0,SUM($L$13:O13),)</f>
        <v>3</v>
      </c>
      <c r="P14" s="16">
        <f>IF(P4&lt;&gt;0,SUM($L$13:P13),)</f>
        <v>3</v>
      </c>
      <c r="Q14" s="16">
        <f>IF(Q4&lt;&gt;0,SUM($L$13:Q13),)</f>
        <v>4</v>
      </c>
      <c r="R14" s="16">
        <f>IF(R4&lt;&gt;0,SUM($L$13:R13),)</f>
        <v>5</v>
      </c>
      <c r="S14" s="16">
        <f>IF(S4&lt;&gt;0,SUM($L$13:S13),)</f>
        <v>6</v>
      </c>
      <c r="T14" s="16">
        <f>IF(T4&lt;&gt;0,SUM($L$13:T13),)</f>
        <v>7</v>
      </c>
      <c r="U14" s="16">
        <f>IF(U4&lt;&gt;0,SUM($L$13:U13),)</f>
        <v>7</v>
      </c>
      <c r="V14" s="16">
        <f>IF(V4&lt;&gt;0,SUM($L$13:V13),)</f>
        <v>8</v>
      </c>
      <c r="W14" s="16">
        <f>IF(W4&lt;&gt;0,SUM($L$13:W13),)</f>
        <v>8</v>
      </c>
      <c r="X14" s="16">
        <f>IF(X4&lt;&gt;0,SUM($L$13:X13),)</f>
        <v>9</v>
      </c>
      <c r="Y14" s="16">
        <f>IF(Y4&lt;&gt;0,SUM($L$13:Y13),)</f>
        <v>9</v>
      </c>
      <c r="Z14" s="16">
        <f>IF(Z4&lt;&gt;0,SUM($L$13:Z13),)</f>
        <v>10</v>
      </c>
      <c r="AA14" s="16">
        <f>IF(AA4&lt;&gt;0,SUM($L$13:AA13),)</f>
        <v>10</v>
      </c>
      <c r="AB14" s="16">
        <f>IF(AB4&lt;&gt;0,SUM($L$13:AB13),)</f>
        <v>11</v>
      </c>
      <c r="AC14" s="16">
        <f>IF(AC4&lt;&gt;0,SUM($L$13:AC13),)</f>
        <v>12</v>
      </c>
      <c r="AD14" s="16">
        <f>IF(AD4&lt;&gt;0,SUM($L$13:AD13),)</f>
        <v>13</v>
      </c>
      <c r="AE14" s="16">
        <f>IF(AE4&lt;&gt;0,SUM($L$13:AE13),)</f>
        <v>13</v>
      </c>
      <c r="AF14" s="16">
        <f>IF(AF4&lt;&gt;0,SUM($L$13:AF13),)</f>
        <v>14</v>
      </c>
      <c r="AG14" s="16">
        <f>IF(AG4&lt;&gt;0,SUM($L$13:AG13),)</f>
        <v>15</v>
      </c>
      <c r="AH14" s="16">
        <f>IF(AH4&lt;&gt;0,SUM($L$13:AH13),)</f>
        <v>16</v>
      </c>
      <c r="AI14" s="16">
        <f>IF(AI4&lt;&gt;0,SUM($L$13:AI13),)</f>
        <v>17</v>
      </c>
      <c r="AJ14" s="16">
        <f>IF(AJ4&lt;&gt;0,SUM($L$13:AJ13),)</f>
        <v>18</v>
      </c>
      <c r="AK14" s="16">
        <f>IF(AK4&lt;&gt;0,SUM($L$13:AK13),)</f>
        <v>18</v>
      </c>
      <c r="AL14" s="16">
        <f>IF(AL4&lt;&gt;0,SUM($L$13:AL13),)</f>
        <v>19</v>
      </c>
      <c r="AM14" s="16">
        <f>IF(AM4&lt;&gt;0,SUM($L$13:AM13),)</f>
        <v>20</v>
      </c>
      <c r="AN14" s="16">
        <f>IF(AN4&lt;&gt;0,SUM($L$13:AN13),)</f>
        <v>21</v>
      </c>
      <c r="AO14" s="16">
        <f>IF(AO4&lt;&gt;0,SUM($L$13:AO13),)</f>
        <v>22</v>
      </c>
      <c r="AP14" s="16">
        <f>IF(AP4&lt;&gt;0,SUM($L$13:AP13),)</f>
        <v>23</v>
      </c>
      <c r="AQ14" s="16">
        <f>IF(AQ4&lt;&gt;0,SUM($L$13:AQ13),)</f>
        <v>23</v>
      </c>
      <c r="AR14" s="16">
        <f>IF(AR4&lt;&gt;0,SUM($L$13:AR13),)</f>
        <v>24</v>
      </c>
      <c r="AS14" s="16">
        <f>IF(AS4&lt;&gt;0,SUM($L$13:AS13),)</f>
        <v>24</v>
      </c>
      <c r="AT14" s="16">
        <f>IF(AT4&lt;&gt;0,SUM($L$13:AT13),)</f>
        <v>25</v>
      </c>
      <c r="AU14" s="16">
        <f>IF(AU4&lt;&gt;0,SUM($L$13:AU13),)</f>
        <v>25</v>
      </c>
      <c r="AV14" s="16">
        <f>IF(AV4&lt;&gt;0,SUM($L$13:AV13),)</f>
        <v>26</v>
      </c>
      <c r="AW14" s="16">
        <f>IF(AW4&lt;&gt;0,SUM($L$13:AW13),)</f>
        <v>26</v>
      </c>
      <c r="AX14" s="16">
        <f>IF(AX4&lt;&gt;0,SUM($L$13:AX13),)</f>
        <v>26</v>
      </c>
      <c r="AY14" s="16">
        <f>IF(AY4&lt;&gt;0,SUM($L$13:AY13),)</f>
        <v>27</v>
      </c>
      <c r="AZ14" s="16">
        <f>IF(AZ4&lt;&gt;0,SUM($L$13:AZ13),)</f>
        <v>27</v>
      </c>
      <c r="BA14" s="16">
        <f>IF(BA4&lt;&gt;0,SUM($L$13:BA13),)</f>
        <v>28</v>
      </c>
      <c r="BB14" s="16">
        <f>IF(BB4&lt;&gt;0,SUM($L$13:BB13),)</f>
        <v>29</v>
      </c>
      <c r="BC14" s="16">
        <f>IF(BC4&lt;&gt;0,SUM($L$13:BC13),)</f>
        <v>30</v>
      </c>
      <c r="BD14" s="16">
        <f>IF(BD4&lt;&gt;0,SUM($L$13:BD13),)</f>
        <v>31</v>
      </c>
      <c r="BE14" s="16">
        <f>IF(BE4&lt;&gt;0,SUM($L$13:BE13),)</f>
        <v>32</v>
      </c>
      <c r="BF14" s="16">
        <f>IF(BF4&lt;&gt;0,SUM($L$13:BF13),)</f>
        <v>32</v>
      </c>
      <c r="BG14" s="16">
        <f>IF(BG4&lt;&gt;0,SUM($L$13:BG13),)</f>
        <v>32</v>
      </c>
      <c r="BH14" s="16">
        <f>IF(BH4&lt;&gt;0,SUM($L$13:BH13),)</f>
        <v>33</v>
      </c>
      <c r="BI14" s="16">
        <f>IF(BI4&lt;&gt;0,SUM($L$13:BI13),)</f>
        <v>34</v>
      </c>
      <c r="BJ14" s="16">
        <f>IF(BJ4&lt;&gt;0,SUM($L$13:BJ13),)</f>
        <v>34</v>
      </c>
      <c r="BK14" s="16">
        <f>IF(BK4&lt;&gt;0,SUM($L$13:BK13),)</f>
        <v>35</v>
      </c>
      <c r="BL14" s="16">
        <f>IF(BL4&lt;&gt;0,SUM($L$13:BL13),)</f>
        <v>35</v>
      </c>
      <c r="BM14" s="16">
        <f>IF(BM4&lt;&gt;0,SUM($L$13:BM13),)</f>
        <v>35</v>
      </c>
      <c r="BN14" s="16">
        <f>IF(BN4&lt;&gt;0,SUM($L$13:BN13),)</f>
        <v>36</v>
      </c>
      <c r="BO14" s="16">
        <f>IF(BO4&lt;&gt;0,SUM($L$13:BO13),)</f>
        <v>37</v>
      </c>
      <c r="BP14" s="16">
        <f>IF(BP4&lt;&gt;0,SUM($L$13:BP13),)</f>
        <v>38</v>
      </c>
      <c r="BQ14" s="16">
        <f>IF(BQ4&lt;&gt;0,SUM($L$13:BQ13),)</f>
        <v>38</v>
      </c>
      <c r="BR14" s="16">
        <f>IF(BR4&lt;&gt;0,SUM($L$13:BR13),)</f>
        <v>39</v>
      </c>
      <c r="BS14" s="16">
        <f>IF(BS4&lt;&gt;0,SUM($L$13:BS13),)</f>
        <v>39</v>
      </c>
      <c r="BT14" s="16">
        <f>IF(BT4&lt;&gt;0,SUM($L$13:BT13),)</f>
        <v>39</v>
      </c>
      <c r="BU14" s="16">
        <f>IF(BU4&lt;&gt;0,SUM($L$13:BU13),)</f>
        <v>40</v>
      </c>
      <c r="BV14" s="16">
        <f>IF(BV4&lt;&gt;0,SUM($L$13:BV13),)</f>
        <v>41</v>
      </c>
      <c r="BW14" s="16">
        <f>IF(BW4&lt;&gt;0,SUM($L$13:BW13),)</f>
        <v>42</v>
      </c>
      <c r="BX14" s="16">
        <f>IF(BX4&lt;&gt;0,SUM($L$13:BX13),)</f>
        <v>42</v>
      </c>
      <c r="BY14" s="16">
        <f>IF(BY4&lt;&gt;0,SUM($L$13:BY13),)</f>
        <v>43</v>
      </c>
      <c r="BZ14" s="16">
        <f>IF(BZ4&lt;&gt;0,SUM($L$13:BZ13),)</f>
        <v>44</v>
      </c>
      <c r="CA14" s="16">
        <f>IF(CA4&lt;&gt;0,SUM($L$13:CA13),)</f>
        <v>45</v>
      </c>
      <c r="CB14" s="16">
        <f>IF(CB4&lt;&gt;0,SUM($L$13:CB13),)</f>
        <v>0</v>
      </c>
      <c r="CC14" s="16">
        <f>IF(CC4&lt;&gt;0,SUM($L$13:CC13),)</f>
        <v>0</v>
      </c>
      <c r="CD14" s="16">
        <f>IF(CD4&lt;&gt;0,SUM($L$13:CD13),)</f>
        <v>0</v>
      </c>
      <c r="CE14" s="16">
        <f>IF(CE4&lt;&gt;0,SUM($L$13:CE13),)</f>
        <v>0</v>
      </c>
      <c r="CF14" s="16">
        <f>IF(CF4&lt;&gt;0,SUM($L$13:CF13),)</f>
        <v>0</v>
      </c>
      <c r="CG14" s="16">
        <f>IF(CG4&lt;&gt;0,SUM($L$13:CG13),)</f>
        <v>0</v>
      </c>
      <c r="CH14" s="16">
        <f>IF(CH4&lt;&gt;0,SUM($L$13:CH13),)</f>
        <v>0</v>
      </c>
      <c r="CI14" s="16">
        <f>IF(CI4&lt;&gt;0,SUM($L$13:CI13),)</f>
        <v>0</v>
      </c>
      <c r="CJ14" s="16">
        <f>IF(CJ4&lt;&gt;0,SUM($L$13:CJ13),)</f>
        <v>0</v>
      </c>
      <c r="CK14" s="16">
        <f>IF(CK4&lt;&gt;0,SUM($L$13:CK13),)</f>
        <v>0</v>
      </c>
      <c r="CL14" s="16">
        <f>IF(CL4&lt;&gt;0,SUM($L$13:CL13),)</f>
        <v>0</v>
      </c>
      <c r="CM14" s="16">
        <f>IF(CM4&lt;&gt;0,SUM($L$13:CM13),)</f>
        <v>0</v>
      </c>
      <c r="CN14" s="16">
        <f>IF(CN4&lt;&gt;0,SUM($L$13:CN13),)</f>
        <v>0</v>
      </c>
      <c r="CO14" s="16">
        <f>IF(CO4&lt;&gt;0,SUM($L$13:CO13),)</f>
        <v>0</v>
      </c>
      <c r="CP14" s="16">
        <f>IF(CP4&lt;&gt;0,SUM($L$13:CP13),)</f>
        <v>0</v>
      </c>
      <c r="CQ14" s="16">
        <f>IF(CQ4&lt;&gt;0,SUM($L$13:CQ13),)</f>
        <v>0</v>
      </c>
      <c r="CR14" s="16">
        <f>IF(CR4&lt;&gt;0,SUM($L$13:CR13),)</f>
        <v>0</v>
      </c>
      <c r="CS14" s="16">
        <f>IF(CS4&lt;&gt;0,SUM($L$13:CS13),)</f>
        <v>0</v>
      </c>
      <c r="CT14" s="16">
        <f>IF(CT4&lt;&gt;0,SUM($L$13:CT13),)</f>
        <v>0</v>
      </c>
      <c r="CU14" s="16">
        <f>IF(CU4&lt;&gt;0,SUM($L$13:CU13),)</f>
        <v>0</v>
      </c>
      <c r="CV14" s="16">
        <f>IF(CV4&lt;&gt;0,SUM($L$13:CV13),)</f>
        <v>0</v>
      </c>
      <c r="CW14" s="16">
        <f>IF(CW4&lt;&gt;0,SUM($L$13:CW13),)</f>
        <v>0</v>
      </c>
      <c r="CX14" s="16">
        <f>IF(CX4&lt;&gt;0,SUM($L$13:CX13),)</f>
        <v>0</v>
      </c>
      <c r="CY14" s="16">
        <f>IF(CY4&lt;&gt;0,SUM($L$13:CY13),)</f>
        <v>0</v>
      </c>
      <c r="CZ14" s="16">
        <f>IF(CZ4&lt;&gt;0,SUM($L$13:CZ13),)</f>
        <v>0</v>
      </c>
      <c r="DA14" s="16">
        <f>IF(DA4&lt;&gt;0,SUM($L$13:DA13),)</f>
        <v>0</v>
      </c>
      <c r="DB14" s="16">
        <f>IF(DB4&lt;&gt;0,SUM($L$13:DB13),)</f>
        <v>0</v>
      </c>
      <c r="DC14" s="16">
        <f>IF(DC4&lt;&gt;0,SUM($L$13:DC13),)</f>
        <v>0</v>
      </c>
      <c r="DD14" s="16">
        <f>IF(DD4&lt;&gt;0,SUM($L$13:DD13),)</f>
        <v>0</v>
      </c>
      <c r="DE14" s="16">
        <f>IF(DE4&lt;&gt;0,SUM($L$13:DE13),)</f>
        <v>0</v>
      </c>
      <c r="DF14" s="16">
        <f>IF(DF4&lt;&gt;0,SUM($L$13:DF13),)</f>
        <v>0</v>
      </c>
      <c r="DG14" s="16">
        <f>IF(DG4&lt;&gt;0,SUM($L$13:DG13),)</f>
        <v>0</v>
      </c>
      <c r="DH14" s="16">
        <f>IF(DH4&lt;&gt;0,SUM($L$13:DH13),)</f>
        <v>0</v>
      </c>
      <c r="DI14" s="16">
        <f>IF(DI4&lt;&gt;0,SUM($L$13:DI13),)</f>
        <v>0</v>
      </c>
      <c r="DJ14" s="16">
        <f>IF(DJ4&lt;&gt;0,SUM($L$13:DJ13),)</f>
        <v>0</v>
      </c>
      <c r="DK14" s="16">
        <f>IF(DK4&lt;&gt;0,SUM($L$13:DK13),)</f>
        <v>0</v>
      </c>
      <c r="DL14" s="16">
        <f>IF(DL4&lt;&gt;0,SUM($L$13:DL13),)</f>
        <v>0</v>
      </c>
      <c r="DM14" s="16">
        <f>IF(DM4&lt;&gt;0,SUM($L$13:DM13),)</f>
        <v>0</v>
      </c>
      <c r="DN14" s="16">
        <f>IF(DN4&lt;&gt;0,SUM($L$13:DN13),)</f>
        <v>0</v>
      </c>
      <c r="DO14" s="16">
        <f>IF(DO4&lt;&gt;0,SUM($L$13:DO13),)</f>
        <v>0</v>
      </c>
      <c r="DP14" s="16">
        <f>IF(DP4&lt;&gt;0,SUM($L$13:DP13),)</f>
        <v>0</v>
      </c>
      <c r="DR14" s="131"/>
      <c r="DS14" s="475"/>
      <c r="DT14" s="476"/>
    </row>
    <row r="15" spans="1:126">
      <c r="A15" s="14"/>
      <c r="B15" s="723"/>
      <c r="C15" s="47"/>
      <c r="D15" s="734" t="s">
        <v>106</v>
      </c>
      <c r="E15" s="734"/>
      <c r="F15" s="734"/>
      <c r="G15" s="734"/>
      <c r="H15" s="734"/>
      <c r="I15" s="734"/>
      <c r="J15" s="136"/>
      <c r="K15" s="53">
        <v>13</v>
      </c>
      <c r="L15" s="37">
        <f>IF(L4&lt;&gt;0,IF(OR(L4="TM",L4="AR",L4="TH"),1,),)</f>
        <v>1</v>
      </c>
      <c r="M15" s="37">
        <f t="shared" ref="M15:BY15" si="24">IF(M4&lt;&gt;0,IF(OR(M4="TM",M4="AR",M4="TH"),1,),)</f>
        <v>1</v>
      </c>
      <c r="N15" s="37">
        <f t="shared" si="24"/>
        <v>1</v>
      </c>
      <c r="O15" s="37">
        <f t="shared" si="24"/>
        <v>0</v>
      </c>
      <c r="P15" s="37">
        <f t="shared" si="24"/>
        <v>1</v>
      </c>
      <c r="Q15" s="37">
        <f t="shared" si="24"/>
        <v>0</v>
      </c>
      <c r="R15" s="37">
        <f t="shared" si="24"/>
        <v>1</v>
      </c>
      <c r="S15" s="37">
        <f t="shared" si="24"/>
        <v>1</v>
      </c>
      <c r="T15" s="37">
        <f t="shared" si="24"/>
        <v>1</v>
      </c>
      <c r="U15" s="37">
        <f t="shared" si="24"/>
        <v>1</v>
      </c>
      <c r="V15" s="37">
        <f t="shared" si="24"/>
        <v>0</v>
      </c>
      <c r="W15" s="37">
        <f t="shared" si="24"/>
        <v>1</v>
      </c>
      <c r="X15" s="37">
        <f t="shared" si="24"/>
        <v>0</v>
      </c>
      <c r="Y15" s="37">
        <f t="shared" si="24"/>
        <v>1</v>
      </c>
      <c r="Z15" s="37">
        <f t="shared" si="24"/>
        <v>0</v>
      </c>
      <c r="AA15" s="37">
        <f t="shared" si="24"/>
        <v>0</v>
      </c>
      <c r="AB15" s="37">
        <f t="shared" si="24"/>
        <v>1</v>
      </c>
      <c r="AC15" s="37">
        <f t="shared" si="24"/>
        <v>1</v>
      </c>
      <c r="AD15" s="37">
        <f t="shared" si="24"/>
        <v>1</v>
      </c>
      <c r="AE15" s="37">
        <f t="shared" si="24"/>
        <v>1</v>
      </c>
      <c r="AF15" s="37">
        <f t="shared" si="24"/>
        <v>0</v>
      </c>
      <c r="AG15" s="37">
        <f t="shared" si="24"/>
        <v>1</v>
      </c>
      <c r="AH15" s="37">
        <f t="shared" si="24"/>
        <v>1</v>
      </c>
      <c r="AI15" s="37">
        <f t="shared" si="24"/>
        <v>1</v>
      </c>
      <c r="AJ15" s="37">
        <f t="shared" si="24"/>
        <v>1</v>
      </c>
      <c r="AK15" s="37">
        <f t="shared" si="24"/>
        <v>1</v>
      </c>
      <c r="AL15" s="37">
        <f t="shared" si="24"/>
        <v>0</v>
      </c>
      <c r="AM15" s="37">
        <f t="shared" si="24"/>
        <v>1</v>
      </c>
      <c r="AN15" s="37">
        <f t="shared" si="24"/>
        <v>1</v>
      </c>
      <c r="AO15" s="37">
        <f t="shared" si="24"/>
        <v>1</v>
      </c>
      <c r="AP15" s="37">
        <f t="shared" si="24"/>
        <v>1</v>
      </c>
      <c r="AQ15" s="37">
        <f t="shared" si="24"/>
        <v>1</v>
      </c>
      <c r="AR15" s="37">
        <f t="shared" si="24"/>
        <v>0</v>
      </c>
      <c r="AS15" s="37">
        <f t="shared" si="24"/>
        <v>0</v>
      </c>
      <c r="AT15" s="37">
        <f t="shared" si="24"/>
        <v>1</v>
      </c>
      <c r="AU15" s="37">
        <f t="shared" si="24"/>
        <v>0</v>
      </c>
      <c r="AV15" s="37">
        <f t="shared" si="24"/>
        <v>1</v>
      </c>
      <c r="AW15" s="37">
        <f t="shared" si="24"/>
        <v>0</v>
      </c>
      <c r="AX15" s="37">
        <f t="shared" si="24"/>
        <v>1</v>
      </c>
      <c r="AY15" s="37">
        <f t="shared" si="24"/>
        <v>0</v>
      </c>
      <c r="AZ15" s="37">
        <f t="shared" si="24"/>
        <v>1</v>
      </c>
      <c r="BA15" s="37">
        <f t="shared" si="24"/>
        <v>0</v>
      </c>
      <c r="BB15" s="37">
        <f t="shared" si="24"/>
        <v>1</v>
      </c>
      <c r="BC15" s="37">
        <f t="shared" si="24"/>
        <v>1</v>
      </c>
      <c r="BD15" s="37">
        <f t="shared" si="24"/>
        <v>1</v>
      </c>
      <c r="BE15" s="37">
        <f t="shared" si="24"/>
        <v>1</v>
      </c>
      <c r="BF15" s="37">
        <f t="shared" si="24"/>
        <v>0</v>
      </c>
      <c r="BG15" s="37">
        <f t="shared" si="24"/>
        <v>1</v>
      </c>
      <c r="BH15" s="37">
        <f t="shared" si="24"/>
        <v>0</v>
      </c>
      <c r="BI15" s="37">
        <f t="shared" si="24"/>
        <v>1</v>
      </c>
      <c r="BJ15" s="37">
        <f t="shared" si="24"/>
        <v>1</v>
      </c>
      <c r="BK15" s="37">
        <f t="shared" si="24"/>
        <v>0</v>
      </c>
      <c r="BL15" s="37">
        <f t="shared" si="24"/>
        <v>0</v>
      </c>
      <c r="BM15" s="37">
        <f t="shared" si="24"/>
        <v>0</v>
      </c>
      <c r="BN15" s="37">
        <f t="shared" ref="BN15" si="25">IF(BN4&lt;&gt;0,IF(OR(BN4="TM",BN4="AR",BN4="TH"),1,),)</f>
        <v>1</v>
      </c>
      <c r="BO15" s="37">
        <f t="shared" si="24"/>
        <v>1</v>
      </c>
      <c r="BP15" s="37">
        <f t="shared" si="24"/>
        <v>1</v>
      </c>
      <c r="BQ15" s="37">
        <f t="shared" si="24"/>
        <v>1</v>
      </c>
      <c r="BR15" s="37">
        <f t="shared" si="24"/>
        <v>0</v>
      </c>
      <c r="BS15" s="37">
        <f t="shared" si="24"/>
        <v>0</v>
      </c>
      <c r="BT15" s="195">
        <f t="shared" ref="BT15" si="26">IF(BT4&lt;&gt;0,IF(OR(BT4="TM",BT4="AR",BT4="TH"),1,),)</f>
        <v>0</v>
      </c>
      <c r="BU15" s="37">
        <f t="shared" si="24"/>
        <v>1</v>
      </c>
      <c r="BV15" s="37">
        <f t="shared" si="24"/>
        <v>1</v>
      </c>
      <c r="BW15" s="37">
        <f t="shared" si="24"/>
        <v>1</v>
      </c>
      <c r="BX15" s="37">
        <f t="shared" si="24"/>
        <v>1</v>
      </c>
      <c r="BY15" s="37">
        <f t="shared" si="24"/>
        <v>0</v>
      </c>
      <c r="BZ15" s="37">
        <f>IF(BZ4&lt;&gt;0,IF(OR(BZ4="TM",BZ4="AR",BZ4="TH"),1,),)</f>
        <v>1</v>
      </c>
      <c r="CA15" s="37">
        <f t="shared" ref="CA15" si="27">IF(CA4&lt;&gt;0,IF(OR(CA4="TM",CA4="AR",CA4="TH"),1,),)</f>
        <v>1</v>
      </c>
      <c r="CB15" s="37">
        <f>IF(CB4&lt;&gt;0,IF(OR(CB4="TM",CB4="AR",CB4="TH"),1,),)</f>
        <v>0</v>
      </c>
      <c r="CC15" s="37">
        <f>IF(CC4&lt;&gt;0,IF(OR(CC4="TM",CC4="AR",CC4="TH"),1,),)</f>
        <v>0</v>
      </c>
      <c r="CD15" s="37">
        <f>IF(CD4&lt;&gt;0,IF(OR(CD4="TM",CD4="AR",CD4="TH"),1,),)</f>
        <v>0</v>
      </c>
      <c r="CE15" s="37">
        <f>IF(CE4&lt;&gt;0,IF(OR(CE4="TM",CE4="AR",CE4="TH"),1,),)</f>
        <v>0</v>
      </c>
      <c r="CF15" s="37">
        <f>IF(CF4&lt;&gt;0,IF(OR(CF4="TM",CF4="AR",CF4="TH"),1,),)</f>
        <v>0</v>
      </c>
      <c r="CG15" s="195">
        <f t="shared" ref="CG15" si="28">IF(CG4&lt;&gt;0,IF(OR(CG4="TM",CG4="AR",CG4="TH"),1,),)</f>
        <v>0</v>
      </c>
      <c r="CH15" s="37">
        <f>IF(CH4&lt;&gt;0,IF(OR(CH4="TM",CH4="AR",CH4="TH"),1,),)</f>
        <v>0</v>
      </c>
      <c r="CI15" s="37">
        <f>IF(CI4&lt;&gt;0,IF(OR(CI4="TM",CI4="AR",CI4="TH"),1,),)</f>
        <v>0</v>
      </c>
      <c r="CJ15" s="37">
        <f>IF(CJ4&lt;&gt;0,IF(OR(CJ4="TM",CJ4="AR",CJ4="TH"),1,),)</f>
        <v>0</v>
      </c>
      <c r="CK15" s="37">
        <f>IF(CK4&lt;&gt;0,IF(OR(CK4="TM",CK4="AR",CK4="TH"),1,),)</f>
        <v>0</v>
      </c>
      <c r="CL15" s="37">
        <f>IF(CL4&lt;&gt;0,IF(OR(CL4="TM",CL4="AR",CL4="TH"),1,),)</f>
        <v>0</v>
      </c>
      <c r="CM15" s="217">
        <f t="shared" ref="CM15:CS15" si="29">IF(CM4&lt;&gt;0,IF(OR(CM4="TM",CM4="AR",CM4="TH"),1,),)</f>
        <v>0</v>
      </c>
      <c r="CN15" s="217">
        <f t="shared" si="29"/>
        <v>0</v>
      </c>
      <c r="CO15" s="217">
        <f t="shared" si="29"/>
        <v>0</v>
      </c>
      <c r="CP15" s="217">
        <f t="shared" si="29"/>
        <v>0</v>
      </c>
      <c r="CQ15" s="217">
        <f t="shared" si="29"/>
        <v>0</v>
      </c>
      <c r="CR15" s="217">
        <f t="shared" si="29"/>
        <v>0</v>
      </c>
      <c r="CS15" s="217">
        <f t="shared" si="29"/>
        <v>0</v>
      </c>
      <c r="CT15" s="37">
        <f>IF(CT4&lt;&gt;0,IF(OR(CT4="TM",CT4="AR",CT4="TH"),1,),)</f>
        <v>0</v>
      </c>
      <c r="CU15" s="37">
        <f>IF(CU4&lt;&gt;0,IF(OR(CU4="TM",CU4="AR",CU4="TH"),1,),)</f>
        <v>0</v>
      </c>
      <c r="CV15" s="37">
        <f>IF(CV4&lt;&gt;0,IF(OR(CV4="TM",CV4="AR",CV4="TH"),1,),)</f>
        <v>0</v>
      </c>
      <c r="CW15" s="37">
        <f>IF(CW4&lt;&gt;0,IF(OR(CW4="TM",CW4="AR",CW4="TH"),1,),)</f>
        <v>0</v>
      </c>
      <c r="CX15" s="37">
        <f>IF(CX4&lt;&gt;0,IF(OR(CX4="TM",CX4="AR",CX4="TH"),1,),)</f>
        <v>0</v>
      </c>
      <c r="CY15" s="195">
        <f t="shared" ref="CY15:DA15" si="30">IF(CY4&lt;&gt;0,IF(OR(CY4="TM",CY4="AR",CY4="TH"),1,),)</f>
        <v>0</v>
      </c>
      <c r="CZ15" s="195">
        <f t="shared" si="30"/>
        <v>0</v>
      </c>
      <c r="DA15" s="195">
        <f t="shared" si="30"/>
        <v>0</v>
      </c>
      <c r="DB15" s="37">
        <f t="shared" ref="DB15:DP15" si="31">IF(DB4&lt;&gt;0,IF(OR(DB4="TM",DB4="AR",DB4="TH"),1,),)</f>
        <v>0</v>
      </c>
      <c r="DC15" s="37">
        <f t="shared" si="31"/>
        <v>0</v>
      </c>
      <c r="DD15" s="37">
        <f t="shared" si="31"/>
        <v>0</v>
      </c>
      <c r="DE15" s="37">
        <f t="shared" si="31"/>
        <v>0</v>
      </c>
      <c r="DF15" s="37">
        <f t="shared" si="31"/>
        <v>0</v>
      </c>
      <c r="DG15" s="37">
        <f t="shared" si="31"/>
        <v>0</v>
      </c>
      <c r="DH15" s="37">
        <f t="shared" si="31"/>
        <v>0</v>
      </c>
      <c r="DI15" s="37">
        <f t="shared" si="31"/>
        <v>0</v>
      </c>
      <c r="DJ15" s="37">
        <f t="shared" si="31"/>
        <v>0</v>
      </c>
      <c r="DK15" s="37">
        <f t="shared" si="31"/>
        <v>0</v>
      </c>
      <c r="DL15" s="37">
        <f t="shared" si="31"/>
        <v>0</v>
      </c>
      <c r="DM15" s="37">
        <f t="shared" si="31"/>
        <v>0</v>
      </c>
      <c r="DN15" s="37">
        <f t="shared" si="31"/>
        <v>0</v>
      </c>
      <c r="DO15" s="37">
        <f t="shared" si="31"/>
        <v>0</v>
      </c>
      <c r="DP15" s="37">
        <f t="shared" si="31"/>
        <v>0</v>
      </c>
      <c r="DR15" s="131"/>
      <c r="DS15" s="475"/>
      <c r="DT15" s="476"/>
    </row>
    <row r="16" spans="1:126">
      <c r="A16" s="14"/>
      <c r="B16" s="724"/>
      <c r="C16" s="137"/>
      <c r="D16" s="734"/>
      <c r="E16" s="734"/>
      <c r="F16" s="734"/>
      <c r="G16" s="734"/>
      <c r="H16" s="734"/>
      <c r="I16" s="734"/>
      <c r="J16" s="138" t="s">
        <v>96</v>
      </c>
      <c r="K16" s="54">
        <v>14</v>
      </c>
      <c r="L16" s="16">
        <f>IF(L4&lt;&gt;0,SUM($L$15:L15),)</f>
        <v>1</v>
      </c>
      <c r="M16" s="16">
        <f>IF(M4&lt;&gt;0,SUM($L$15:M15),)</f>
        <v>2</v>
      </c>
      <c r="N16" s="16">
        <f>IF(N4&lt;&gt;0,SUM($L$15:N15),)</f>
        <v>3</v>
      </c>
      <c r="O16" s="16">
        <f>IF(O4&lt;&gt;0,SUM($L$15:O15),)</f>
        <v>3</v>
      </c>
      <c r="P16" s="16">
        <f>IF(P4&lt;&gt;0,SUM($L$15:P15),)</f>
        <v>4</v>
      </c>
      <c r="Q16" s="16">
        <f>IF(Q4&lt;&gt;0,SUM($L$15:Q15),)</f>
        <v>4</v>
      </c>
      <c r="R16" s="16">
        <f>IF(R4&lt;&gt;0,SUM($L$15:R15),)</f>
        <v>5</v>
      </c>
      <c r="S16" s="16">
        <f>IF(S4&lt;&gt;0,SUM($L$15:S15),)</f>
        <v>6</v>
      </c>
      <c r="T16" s="16">
        <f>IF(T4&lt;&gt;0,SUM($L$15:T15),)</f>
        <v>7</v>
      </c>
      <c r="U16" s="16">
        <f>IF(U4&lt;&gt;0,SUM($L$15:U15),)</f>
        <v>8</v>
      </c>
      <c r="V16" s="16">
        <f>IF(V4&lt;&gt;0,SUM($L$15:V15),)</f>
        <v>8</v>
      </c>
      <c r="W16" s="16">
        <f>IF(W4&lt;&gt;0,SUM($L$15:W15),)</f>
        <v>9</v>
      </c>
      <c r="X16" s="16">
        <f>IF(X4&lt;&gt;0,SUM($L$15:X15),)</f>
        <v>9</v>
      </c>
      <c r="Y16" s="16">
        <f>IF(Y4&lt;&gt;0,SUM($L$15:Y15),)</f>
        <v>10</v>
      </c>
      <c r="Z16" s="16">
        <f>IF(Z4&lt;&gt;0,SUM($L$15:Z15),)</f>
        <v>10</v>
      </c>
      <c r="AA16" s="16">
        <f>IF(AA4&lt;&gt;0,SUM($L$15:AA15),)</f>
        <v>10</v>
      </c>
      <c r="AB16" s="16">
        <f>IF(AB4&lt;&gt;0,SUM($L$15:AB15),)</f>
        <v>11</v>
      </c>
      <c r="AC16" s="16">
        <f>IF(AC4&lt;&gt;0,SUM($L$15:AC15),)</f>
        <v>12</v>
      </c>
      <c r="AD16" s="16">
        <f>IF(AD4&lt;&gt;0,SUM($L$15:AD15),)</f>
        <v>13</v>
      </c>
      <c r="AE16" s="16">
        <f>IF(AE4&lt;&gt;0,SUM($L$15:AE15),)</f>
        <v>14</v>
      </c>
      <c r="AF16" s="16">
        <f>IF(AF4&lt;&gt;0,SUM($L$15:AF15),)</f>
        <v>14</v>
      </c>
      <c r="AG16" s="16">
        <f>IF(AG4&lt;&gt;0,SUM($L$15:AG15),)</f>
        <v>15</v>
      </c>
      <c r="AH16" s="16">
        <f>IF(AH4&lt;&gt;0,SUM($L$15:AH15),)</f>
        <v>16</v>
      </c>
      <c r="AI16" s="16">
        <f>IF(AI4&lt;&gt;0,SUM($L$15:AI15),)</f>
        <v>17</v>
      </c>
      <c r="AJ16" s="16">
        <f>IF(AJ4&lt;&gt;0,SUM($L$15:AJ15),)</f>
        <v>18</v>
      </c>
      <c r="AK16" s="16">
        <f>IF(AK4&lt;&gt;0,SUM($L$15:AK15),)</f>
        <v>19</v>
      </c>
      <c r="AL16" s="16">
        <f>IF(AL4&lt;&gt;0,SUM($L$15:AL15),)</f>
        <v>19</v>
      </c>
      <c r="AM16" s="16">
        <f>IF(AM4&lt;&gt;0,SUM($L$15:AM15),)</f>
        <v>20</v>
      </c>
      <c r="AN16" s="16">
        <f>IF(AN4&lt;&gt;0,SUM($L$15:AN15),)</f>
        <v>21</v>
      </c>
      <c r="AO16" s="16">
        <f>IF(AO4&lt;&gt;0,SUM($L$15:AO15),)</f>
        <v>22</v>
      </c>
      <c r="AP16" s="16">
        <f>IF(AP4&lt;&gt;0,SUM($L$15:AP15),)</f>
        <v>23</v>
      </c>
      <c r="AQ16" s="16">
        <f>IF(AQ4&lt;&gt;0,SUM($L$15:AQ15),)</f>
        <v>24</v>
      </c>
      <c r="AR16" s="16">
        <f>IF(AR4&lt;&gt;0,SUM($L$15:AR15),)</f>
        <v>24</v>
      </c>
      <c r="AS16" s="16">
        <f>IF(AS4&lt;&gt;0,SUM($L$15:AS15),)</f>
        <v>24</v>
      </c>
      <c r="AT16" s="16">
        <f>IF(AT4&lt;&gt;0,SUM($L$15:AT15),)</f>
        <v>25</v>
      </c>
      <c r="AU16" s="16">
        <f>IF(AU4&lt;&gt;0,SUM($L$15:AU15),)</f>
        <v>25</v>
      </c>
      <c r="AV16" s="16">
        <f>IF(AV4&lt;&gt;0,SUM($L$15:AV15),)</f>
        <v>26</v>
      </c>
      <c r="AW16" s="16">
        <f>IF(AW4&lt;&gt;0,SUM($L$15:AW15),)</f>
        <v>26</v>
      </c>
      <c r="AX16" s="16">
        <f>IF(AX4&lt;&gt;0,SUM($L$15:AX15),)</f>
        <v>27</v>
      </c>
      <c r="AY16" s="16">
        <f>IF(AY4&lt;&gt;0,SUM($L$15:AY15),)</f>
        <v>27</v>
      </c>
      <c r="AZ16" s="16">
        <f>IF(AZ4&lt;&gt;0,SUM($L$15:AZ15),)</f>
        <v>28</v>
      </c>
      <c r="BA16" s="16">
        <f>IF(BA4&lt;&gt;0,SUM($L$15:BA15),)</f>
        <v>28</v>
      </c>
      <c r="BB16" s="16">
        <f>IF(BB4&lt;&gt;0,SUM($L$15:BB15),)</f>
        <v>29</v>
      </c>
      <c r="BC16" s="16">
        <f>IF(BC4&lt;&gt;0,SUM($L$15:BC15),)</f>
        <v>30</v>
      </c>
      <c r="BD16" s="16">
        <f>IF(BD4&lt;&gt;0,SUM($L$15:BD15),)</f>
        <v>31</v>
      </c>
      <c r="BE16" s="16">
        <f>IF(BE4&lt;&gt;0,SUM($L$15:BE15),)</f>
        <v>32</v>
      </c>
      <c r="BF16" s="16">
        <f>IF(BF4&lt;&gt;0,SUM($L$15:BF15),)</f>
        <v>32</v>
      </c>
      <c r="BG16" s="16">
        <f>IF(BG4&lt;&gt;0,SUM($L$15:BG15),)</f>
        <v>33</v>
      </c>
      <c r="BH16" s="16">
        <f>IF(BH4&lt;&gt;0,SUM($L$15:BH15),)</f>
        <v>33</v>
      </c>
      <c r="BI16" s="16">
        <f>IF(BI4&lt;&gt;0,SUM($L$15:BI15),)</f>
        <v>34</v>
      </c>
      <c r="BJ16" s="16">
        <f>IF(BJ4&lt;&gt;0,SUM($L$15:BJ15),)</f>
        <v>35</v>
      </c>
      <c r="BK16" s="16">
        <f>IF(BK4&lt;&gt;0,SUM($L$15:BK15),)</f>
        <v>35</v>
      </c>
      <c r="BL16" s="16">
        <f>IF(BL4&lt;&gt;0,SUM($L$15:BL15),)</f>
        <v>35</v>
      </c>
      <c r="BM16" s="16">
        <f>IF(BM4&lt;&gt;0,SUM($L$15:BM15),)</f>
        <v>35</v>
      </c>
      <c r="BN16" s="16">
        <f>IF(BN4&lt;&gt;0,SUM($L$15:BN15),)</f>
        <v>36</v>
      </c>
      <c r="BO16" s="16">
        <f>IF(BO4&lt;&gt;0,SUM($L$15:BO15),)</f>
        <v>37</v>
      </c>
      <c r="BP16" s="16">
        <f>IF(BP4&lt;&gt;0,SUM($L$15:BP15),)</f>
        <v>38</v>
      </c>
      <c r="BQ16" s="16">
        <f>IF(BQ4&lt;&gt;0,SUM($L$15:BQ15),)</f>
        <v>39</v>
      </c>
      <c r="BR16" s="16">
        <f>IF(BR4&lt;&gt;0,SUM($L$15:BR15),)</f>
        <v>39</v>
      </c>
      <c r="BS16" s="16">
        <f>IF(BS4&lt;&gt;0,SUM($L$15:BS15),)</f>
        <v>39</v>
      </c>
      <c r="BT16" s="16">
        <f>IF(BT4&lt;&gt;0,SUM($L$15:BT15),)</f>
        <v>39</v>
      </c>
      <c r="BU16" s="16">
        <f>IF(BU4&lt;&gt;0,SUM($L$15:BU15),)</f>
        <v>40</v>
      </c>
      <c r="BV16" s="16">
        <f>IF(BV4&lt;&gt;0,SUM($L$15:BV15),)</f>
        <v>41</v>
      </c>
      <c r="BW16" s="16">
        <f>IF(BW4&lt;&gt;0,SUM($L$15:BW15),)</f>
        <v>42</v>
      </c>
      <c r="BX16" s="16">
        <f>IF(BX4&lt;&gt;0,SUM($L$15:BX15),)</f>
        <v>43</v>
      </c>
      <c r="BY16" s="16">
        <f>IF(BY4&lt;&gt;0,SUM($L$15:BY15),)</f>
        <v>43</v>
      </c>
      <c r="BZ16" s="16">
        <f>IF(BZ4&lt;&gt;0,SUM($L$15:BZ15),)</f>
        <v>44</v>
      </c>
      <c r="CA16" s="16">
        <f>IF(CA4&lt;&gt;0,SUM($L$15:CA15),)</f>
        <v>45</v>
      </c>
      <c r="CB16" s="16">
        <f>IF(CB4&lt;&gt;0,SUM($L$15:CB15),)</f>
        <v>0</v>
      </c>
      <c r="CC16" s="16">
        <f>IF(CC4&lt;&gt;0,SUM($L$15:CC15),)</f>
        <v>0</v>
      </c>
      <c r="CD16" s="16">
        <f>IF(CD4&lt;&gt;0,SUM($L$15:CD15),)</f>
        <v>0</v>
      </c>
      <c r="CE16" s="16">
        <f>IF(CE4&lt;&gt;0,SUM($L$15:CE15),)</f>
        <v>0</v>
      </c>
      <c r="CF16" s="16">
        <f>IF(CF4&lt;&gt;0,SUM($L$15:CF15),)</f>
        <v>0</v>
      </c>
      <c r="CG16" s="16">
        <f>IF(CG4&lt;&gt;0,SUM($L$15:CG15),)</f>
        <v>0</v>
      </c>
      <c r="CH16" s="16">
        <f>IF(CH4&lt;&gt;0,SUM($L$15:CH15),)</f>
        <v>0</v>
      </c>
      <c r="CI16" s="16">
        <f>IF(CI4&lt;&gt;0,SUM($L$15:CI15),)</f>
        <v>0</v>
      </c>
      <c r="CJ16" s="16">
        <f>IF(CJ4&lt;&gt;0,SUM($L$15:CJ15),)</f>
        <v>0</v>
      </c>
      <c r="CK16" s="16">
        <f>IF(CK4&lt;&gt;0,SUM($L$15:CK15),)</f>
        <v>0</v>
      </c>
      <c r="CL16" s="16">
        <f>IF(CL4&lt;&gt;0,SUM($L$15:CL15),)</f>
        <v>0</v>
      </c>
      <c r="CM16" s="16">
        <f>IF(CM4&lt;&gt;0,SUM($L$15:CM15),)</f>
        <v>0</v>
      </c>
      <c r="CN16" s="16">
        <f>IF(CN4&lt;&gt;0,SUM($L$15:CN15),)</f>
        <v>0</v>
      </c>
      <c r="CO16" s="16">
        <f>IF(CO4&lt;&gt;0,SUM($L$15:CO15),)</f>
        <v>0</v>
      </c>
      <c r="CP16" s="16">
        <f>IF(CP4&lt;&gt;0,SUM($L$15:CP15),)</f>
        <v>0</v>
      </c>
      <c r="CQ16" s="16">
        <f>IF(CQ4&lt;&gt;0,SUM($L$15:CQ15),)</f>
        <v>0</v>
      </c>
      <c r="CR16" s="16">
        <f>IF(CR4&lt;&gt;0,SUM($L$15:CR15),)</f>
        <v>0</v>
      </c>
      <c r="CS16" s="16">
        <f>IF(CS4&lt;&gt;0,SUM($L$15:CS15),)</f>
        <v>0</v>
      </c>
      <c r="CT16" s="16">
        <f>IF(CT4&lt;&gt;0,SUM($L$15:CT15),)</f>
        <v>0</v>
      </c>
      <c r="CU16" s="16">
        <f>IF(CU4&lt;&gt;0,SUM($L$15:CU15),)</f>
        <v>0</v>
      </c>
      <c r="CV16" s="16">
        <f>IF(CV4&lt;&gt;0,SUM($L$15:CV15),)</f>
        <v>0</v>
      </c>
      <c r="CW16" s="16">
        <f>IF(CW4&lt;&gt;0,SUM($L$15:CW15),)</f>
        <v>0</v>
      </c>
      <c r="CX16" s="16">
        <f>IF(CX4&lt;&gt;0,SUM($L$15:CX15),)</f>
        <v>0</v>
      </c>
      <c r="CY16" s="16">
        <f>IF(CY4&lt;&gt;0,SUM($L$15:CY15),)</f>
        <v>0</v>
      </c>
      <c r="CZ16" s="16">
        <f>IF(CZ4&lt;&gt;0,SUM($L$15:CZ15),)</f>
        <v>0</v>
      </c>
      <c r="DA16" s="16">
        <f>IF(DA4&lt;&gt;0,SUM($L$15:DA15),)</f>
        <v>0</v>
      </c>
      <c r="DB16" s="16">
        <f>IF(DB4&lt;&gt;0,SUM($L$15:DB15),)</f>
        <v>0</v>
      </c>
      <c r="DC16" s="16">
        <f>IF(DC4&lt;&gt;0,SUM($L$15:DC15),)</f>
        <v>0</v>
      </c>
      <c r="DD16" s="16">
        <f>IF(DD4&lt;&gt;0,SUM($L$15:DD15),)</f>
        <v>0</v>
      </c>
      <c r="DE16" s="16">
        <f>IF(DE4&lt;&gt;0,SUM($L$15:DE15),)</f>
        <v>0</v>
      </c>
      <c r="DF16" s="16">
        <f>IF(DF4&lt;&gt;0,SUM($L$15:DF15),)</f>
        <v>0</v>
      </c>
      <c r="DG16" s="16">
        <f>IF(DG4&lt;&gt;0,SUM($L$15:DG15),)</f>
        <v>0</v>
      </c>
      <c r="DH16" s="16">
        <f>IF(DH4&lt;&gt;0,SUM($L$15:DH15),)</f>
        <v>0</v>
      </c>
      <c r="DI16" s="16">
        <f>IF(DI4&lt;&gt;0,SUM($L$15:DI15),)</f>
        <v>0</v>
      </c>
      <c r="DJ16" s="16">
        <f>IF(DJ4&lt;&gt;0,SUM($L$15:DJ15),)</f>
        <v>0</v>
      </c>
      <c r="DK16" s="16">
        <f>IF(DK4&lt;&gt;0,SUM($L$15:DK15),)</f>
        <v>0</v>
      </c>
      <c r="DL16" s="16">
        <f>IF(DL4&lt;&gt;0,SUM($L$15:DL15),)</f>
        <v>0</v>
      </c>
      <c r="DM16" s="16">
        <f>IF(DM4&lt;&gt;0,SUM($L$15:DM15),)</f>
        <v>0</v>
      </c>
      <c r="DN16" s="16">
        <f>IF(DN4&lt;&gt;0,SUM($L$15:DN15),)</f>
        <v>0</v>
      </c>
      <c r="DO16" s="16">
        <f>IF(DO4&lt;&gt;0,SUM($L$15:DO15),)</f>
        <v>0</v>
      </c>
      <c r="DP16" s="16">
        <f>IF(DP4&lt;&gt;0,SUM($L$15:DP15),)</f>
        <v>0</v>
      </c>
      <c r="DR16" s="737" t="s">
        <v>211</v>
      </c>
      <c r="DS16" s="738"/>
      <c r="DT16" s="739"/>
    </row>
    <row r="17" spans="1:124" ht="15.6" customHeight="1">
      <c r="A17" s="14"/>
      <c r="B17" s="106"/>
      <c r="C17" s="137"/>
      <c r="D17" s="187"/>
      <c r="E17" s="187"/>
      <c r="F17" s="187"/>
      <c r="G17" s="187"/>
      <c r="H17" s="187"/>
      <c r="I17" s="187"/>
      <c r="J17" s="138"/>
      <c r="K17" s="54"/>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R17" s="10"/>
      <c r="DS17" s="504"/>
      <c r="DT17" s="504"/>
    </row>
    <row r="18" spans="1:124" ht="14.4" customHeight="1">
      <c r="A18" s="11">
        <v>1</v>
      </c>
      <c r="B18" s="158" t="str">
        <f>Choristes!B2</f>
        <v>BALLOTEAU Claude</v>
      </c>
      <c r="C18" s="26" t="str">
        <f>Choristes!C2</f>
        <v>A</v>
      </c>
      <c r="D18" s="26" t="str">
        <f>Choristes!G2</f>
        <v>FR</v>
      </c>
      <c r="E18" s="26"/>
      <c r="F18" s="26"/>
      <c r="G18" s="15"/>
      <c r="H18" s="15"/>
      <c r="I18" s="23">
        <f>HLOOKUP($C$4,$L$1:$DP$137,(A18+17),FALSE)</f>
        <v>0.92682926829268297</v>
      </c>
      <c r="J18" s="23" t="str">
        <f>IF(C18&lt;&gt;0,IF(I18=100%,"A",IF(I18&gt;=75%,"B",IF(I18&lt;75%,"C",))),)</f>
        <v>B</v>
      </c>
      <c r="K18" s="60"/>
      <c r="L18" s="141">
        <f>IF(AND($D18&lt;&gt;0,L$1&lt;&gt;0),IF(VLOOKUP($D18,$J$9:$DP$16,2+L$1,FALSE)&lt;&gt;0,(COUNTIF('Présences, Excuses, et Tx P G'!$P17:P17,$C18)/VLOOKUP($D18,$J$9:$DP$16,2+L$1,FALSE)),),)</f>
        <v>1</v>
      </c>
      <c r="M18" s="141">
        <f>IF(AND($D18&lt;&gt;0,M$1&lt;&gt;0),IF(VLOOKUP($D18,$J$9:$DP$16,2+M$1,FALSE)&lt;&gt;0,(COUNTIF('Présences, Excuses, et Tx P G'!$P17:Q17,$C18)/VLOOKUP($D18,$J$9:$DP$16,2+M$1,FALSE)),),)</f>
        <v>1</v>
      </c>
      <c r="N18" s="141">
        <f>IF(AND($D18&lt;&gt;0,N$1&lt;&gt;0),IF(VLOOKUP($D18,$J$9:$DP$16,2+N$1,FALSE)&lt;&gt;0,(COUNTIF('Présences, Excuses, et Tx P G'!$P17:R17,$C18)/VLOOKUP($D18,$J$9:$DP$16,2+N$1,FALSE)),),)</f>
        <v>1</v>
      </c>
      <c r="O18" s="141">
        <f>IF(AND($D18&lt;&gt;0,O$1&lt;&gt;0),IF(VLOOKUP($D18,$J$9:$DP$16,2+O$1,FALSE)&lt;&gt;0,(COUNTIF('Présences, Excuses, et Tx P G'!$P17:S17,$C18)/VLOOKUP($D18,$J$9:$DP$16,2+O$1,FALSE)),),)</f>
        <v>1</v>
      </c>
      <c r="P18" s="141">
        <f>IF(AND($D18&lt;&gt;0,P$1&lt;&gt;0),IF(VLOOKUP($D18,$J$9:$DP$16,2+P$1,FALSE)&lt;&gt;0,(COUNTIF('Présences, Excuses, et Tx P G'!$P17:T17,$C18)/VLOOKUP($D18,$J$9:$DP$16,2+P$1,FALSE)),),)</f>
        <v>1</v>
      </c>
      <c r="Q18" s="141">
        <f>IF(AND($D18&lt;&gt;0,Q$1&lt;&gt;0),IF(VLOOKUP($D18,$J$9:$DP$16,2+Q$1,FALSE)&lt;&gt;0,(COUNTIF('Présences, Excuses, et Tx P G'!$P17:U17,$C18)/VLOOKUP($D18,$J$9:$DP$16,2+Q$1,FALSE)),),)</f>
        <v>1</v>
      </c>
      <c r="R18" s="141">
        <f>IF(AND($D18&lt;&gt;0,R$1&lt;&gt;0),IF(VLOOKUP($D18,$J$9:$DP$16,2+R$1,FALSE)&lt;&gt;0,(COUNTIF('Présences, Excuses, et Tx P G'!$P17:V17,$C18)/VLOOKUP($D18,$J$9:$DP$16,2+R$1,FALSE)),),)</f>
        <v>1</v>
      </c>
      <c r="S18" s="141">
        <f>IF(AND($D18&lt;&gt;0,S$1&lt;&gt;0),IF(VLOOKUP($D18,$J$9:$DP$16,2+S$1,FALSE)&lt;&gt;0,(COUNTIF('Présences, Excuses, et Tx P G'!$P17:W17,$C18)/VLOOKUP($D18,$J$9:$DP$16,2+S$1,FALSE)),),)</f>
        <v>1</v>
      </c>
      <c r="T18" s="141">
        <f>IF(AND($D18&lt;&gt;0,T$1&lt;&gt;0),IF(VLOOKUP($D18,$J$9:$DP$16,2+T$1,FALSE)&lt;&gt;0,(COUNTIF('Présences, Excuses, et Tx P G'!$P17:X17,$C18)/VLOOKUP($D18,$J$9:$DP$16,2+T$1,FALSE)),),)</f>
        <v>1</v>
      </c>
      <c r="U18" s="141">
        <f>IF(AND($D18&lt;&gt;0,U$1&lt;&gt;0),IF(VLOOKUP($D18,$J$9:$DP$16,2+U$1,FALSE)&lt;&gt;0,(COUNTIF('Présences, Excuses, et Tx P G'!$P17:Y17,$C18)/VLOOKUP($D18,$J$9:$DP$16,2+U$1,FALSE)),),)</f>
        <v>1</v>
      </c>
      <c r="V18" s="141">
        <f>IF(AND($D18&lt;&gt;0,V$1&lt;&gt;0),IF(VLOOKUP($D18,$J$9:$DP$16,2+V$1,FALSE)&lt;&gt;0,(COUNTIF('Présences, Excuses, et Tx P G'!$P17:Z17,$C18)/VLOOKUP($D18,$J$9:$DP$16,2+V$1,FALSE)),),)</f>
        <v>1</v>
      </c>
      <c r="W18" s="141">
        <f>IF(AND($D18&lt;&gt;0,W$1&lt;&gt;0),IF(VLOOKUP($D18,$J$9:$DP$16,2+W$1,FALSE)&lt;&gt;0,(COUNTIF('Présences, Excuses, et Tx P G'!$P17:AA17,$C18)/VLOOKUP($D18,$J$9:$DP$16,2+W$1,FALSE)),),)</f>
        <v>1</v>
      </c>
      <c r="X18" s="141">
        <f>IF(AND($D18&lt;&gt;0,X$1&lt;&gt;0),IF(VLOOKUP($D18,$J$9:$DP$16,2+X$1,FALSE)&lt;&gt;0,(COUNTIF('Présences, Excuses, et Tx P G'!$P17:AB17,$C18)/VLOOKUP($D18,$J$9:$DP$16,2+X$1,FALSE)),),)</f>
        <v>1</v>
      </c>
      <c r="Y18" s="141">
        <f>IF(AND($D18&lt;&gt;0,Y$1&lt;&gt;0),IF(VLOOKUP($D18,$J$9:$DP$16,2+Y$1,FALSE)&lt;&gt;0,(COUNTIF('Présences, Excuses, et Tx P G'!$P17:AC17,$C18)/VLOOKUP($D18,$J$9:$DP$16,2+Y$1,FALSE)),),)</f>
        <v>1</v>
      </c>
      <c r="Z18" s="141">
        <f>IF(AND($D18&lt;&gt;0,Z$1&lt;&gt;0),IF(VLOOKUP($D18,$J$9:$DP$16,2+Z$1,FALSE)&lt;&gt;0,(COUNTIF('Présences, Excuses, et Tx P G'!$P17:AD17,$C18)/VLOOKUP($D18,$J$9:$DP$16,2+Z$1,FALSE)),),)</f>
        <v>1</v>
      </c>
      <c r="AA18" s="141">
        <f>IF(AND($D18&lt;&gt;0,AA$1&lt;&gt;0),IF(VLOOKUP($D18,$J$9:$DP$16,2+AA$1,FALSE)&lt;&gt;0,(COUNTIF('Présences, Excuses, et Tx P G'!$P17:AE17,$C18)/VLOOKUP($D18,$J$9:$DP$16,2+AA$1,FALSE)),),)</f>
        <v>1</v>
      </c>
      <c r="AB18" s="141">
        <f>IF(AND($D18&lt;&gt;0,AB$1&lt;&gt;0),IF(VLOOKUP($D18,$J$9:$DP$16,2+AB$1,FALSE)&lt;&gt;0,(COUNTIF('Présences, Excuses, et Tx P G'!$P17:AF17,$C18)/VLOOKUP($D18,$J$9:$DP$16,2+AB$1,FALSE)),),)</f>
        <v>1</v>
      </c>
      <c r="AC18" s="141">
        <f>IF(AND($D18&lt;&gt;0,AC$1&lt;&gt;0),IF(VLOOKUP($D18,$J$9:$DP$16,2+AC$1,FALSE)&lt;&gt;0,(COUNTIF('Présences, Excuses, et Tx P G'!$P17:AG17,$C18)/VLOOKUP($D18,$J$9:$DP$16,2+AC$1,FALSE)),),)</f>
        <v>1</v>
      </c>
      <c r="AD18" s="141">
        <f>IF(AND($D18&lt;&gt;0,AD$1&lt;&gt;0),IF(VLOOKUP($D18,$J$9:$DP$16,2+AD$1,FALSE)&lt;&gt;0,(COUNTIF('Présences, Excuses, et Tx P G'!$P17:AH17,$C18)/VLOOKUP($D18,$J$9:$DP$16,2+AD$1,FALSE)),),)</f>
        <v>1</v>
      </c>
      <c r="AE18" s="141">
        <f>IF(AND($D18&lt;&gt;0,AE$1&lt;&gt;0),IF(VLOOKUP($D18,$J$9:$DP$16,2+AE$1,FALSE)&lt;&gt;0,(COUNTIF('Présences, Excuses, et Tx P G'!$P17:AI17,$C18)/VLOOKUP($D18,$J$9:$DP$16,2+AE$1,FALSE)),),)</f>
        <v>1</v>
      </c>
      <c r="AF18" s="141">
        <f>IF(AND($D18&lt;&gt;0,AF$1&lt;&gt;0),IF(VLOOKUP($D18,$J$9:$DP$16,2+AF$1,FALSE)&lt;&gt;0,(COUNTIF('Présences, Excuses, et Tx P G'!$P17:AJ17,$C18)/VLOOKUP($D18,$J$9:$DP$16,2+AF$1,FALSE)),),)</f>
        <v>1</v>
      </c>
      <c r="AG18" s="141">
        <f>IF(AND($D18&lt;&gt;0,AG$1&lt;&gt;0),IF(VLOOKUP($D18,$J$9:$DP$16,2+AG$1,FALSE)&lt;&gt;0,(COUNTIF('Présences, Excuses, et Tx P G'!$P17:AK17,$C18)/VLOOKUP($D18,$J$9:$DP$16,2+AG$1,FALSE)),),)</f>
        <v>1</v>
      </c>
      <c r="AH18" s="141">
        <f>IF(AND($D18&lt;&gt;0,AH$1&lt;&gt;0),IF(VLOOKUP($D18,$J$9:$DP$16,2+AH$1,FALSE)&lt;&gt;0,(COUNTIF('Présences, Excuses, et Tx P G'!$P17:AL17,$C18)/VLOOKUP($D18,$J$9:$DP$16,2+AH$1,FALSE)),),)</f>
        <v>1</v>
      </c>
      <c r="AI18" s="141">
        <f>IF(AND($D18&lt;&gt;0,AI$1&lt;&gt;0),IF(VLOOKUP($D18,$J$9:$DP$16,2+AI$1,FALSE)&lt;&gt;0,(COUNTIF('Présences, Excuses, et Tx P G'!$P17:AM17,$C18)/VLOOKUP($D18,$J$9:$DP$16,2+AI$1,FALSE)),),)</f>
        <v>1</v>
      </c>
      <c r="AJ18" s="141">
        <f>IF(AND($D18&lt;&gt;0,AJ$1&lt;&gt;0),IF(VLOOKUP($D18,$J$9:$DP$16,2+AJ$1,FALSE)&lt;&gt;0,(COUNTIF('Présences, Excuses, et Tx P G'!$P17:AN17,$C18)/VLOOKUP($D18,$J$9:$DP$16,2+AJ$1,FALSE)),),)</f>
        <v>1</v>
      </c>
      <c r="AK18" s="141">
        <f>IF(AND($D18&lt;&gt;0,AK$1&lt;&gt;0),IF(VLOOKUP($D18,$J$9:$DP$16,2+AK$1,FALSE)&lt;&gt;0,(COUNTIF('Présences, Excuses, et Tx P G'!$P17:AO17,$C18)/VLOOKUP($D18,$J$9:$DP$16,2+AK$1,FALSE)),),)</f>
        <v>0.94117647058823528</v>
      </c>
      <c r="AL18" s="141">
        <f>IF(AND($D18&lt;&gt;0,AL$1&lt;&gt;0),IF(VLOOKUP($D18,$J$9:$DP$16,2+AL$1,FALSE)&lt;&gt;0,(COUNTIF('Présences, Excuses, et Tx P G'!$P17:AP17,$C18)/VLOOKUP($D18,$J$9:$DP$16,2+AL$1,FALSE)),),)</f>
        <v>0.94117647058823528</v>
      </c>
      <c r="AM18" s="141">
        <f>IF(AND($D18&lt;&gt;0,AM$1&lt;&gt;0),IF(VLOOKUP($D18,$J$9:$DP$16,2+AM$1,FALSE)&lt;&gt;0,(COUNTIF('Présences, Excuses, et Tx P G'!$P17:AQ17,$C18)/VLOOKUP($D18,$J$9:$DP$16,2+AM$1,FALSE)),),)</f>
        <v>0.94444444444444442</v>
      </c>
      <c r="AN18" s="141">
        <f>IF(AND($D18&lt;&gt;0,AN$1&lt;&gt;0),IF(VLOOKUP($D18,$J$9:$DP$16,2+AN$1,FALSE)&lt;&gt;0,(COUNTIF('Présences, Excuses, et Tx P G'!$P17:AR17,$C18)/VLOOKUP($D18,$J$9:$DP$16,2+AN$1,FALSE)),),)</f>
        <v>0.94736842105263153</v>
      </c>
      <c r="AO18" s="141">
        <f>IF(AND($D18&lt;&gt;0,AO$1&lt;&gt;0),IF(VLOOKUP($D18,$J$9:$DP$16,2+AO$1,FALSE)&lt;&gt;0,(COUNTIF('Présences, Excuses, et Tx P G'!$P17:AS17,$C18)/VLOOKUP($D18,$J$9:$DP$16,2+AO$1,FALSE)),),)</f>
        <v>0.95</v>
      </c>
      <c r="AP18" s="141">
        <f>IF(AND($D18&lt;&gt;0,AP$1&lt;&gt;0),IF(VLOOKUP($D18,$J$9:$DP$16,2+AP$1,FALSE)&lt;&gt;0,(COUNTIF('Présences, Excuses, et Tx P G'!$P17:AT17,$C18)/VLOOKUP($D18,$J$9:$DP$16,2+AP$1,FALSE)),),)</f>
        <v>0.95238095238095233</v>
      </c>
      <c r="AQ18" s="141">
        <f>IF(AND($D18&lt;&gt;0,AQ$1&lt;&gt;0),IF(VLOOKUP($D18,$J$9:$DP$16,2+AQ$1,FALSE)&lt;&gt;0,(COUNTIF('Présences, Excuses, et Tx P G'!$P17:AU17,$C18)/VLOOKUP($D18,$J$9:$DP$16,2+AQ$1,FALSE)),),)</f>
        <v>0.95454545454545459</v>
      </c>
      <c r="AR18" s="141">
        <f>IF(AND($D18&lt;&gt;0,AR$1&lt;&gt;0),IF(VLOOKUP($D18,$J$9:$DP$16,2+AR$1,FALSE)&lt;&gt;0,(COUNTIF('Présences, Excuses, et Tx P G'!$P17:AV17,$C18)/VLOOKUP($D18,$J$9:$DP$16,2+AR$1,FALSE)),),)</f>
        <v>0.95454545454545459</v>
      </c>
      <c r="AS18" s="141">
        <f>IF(AND($D18&lt;&gt;0,AS$1&lt;&gt;0),IF(VLOOKUP($D18,$J$9:$DP$16,2+AS$1,FALSE)&lt;&gt;0,(COUNTIF('Présences, Excuses, et Tx P G'!$P17:AW17,$C18)/VLOOKUP($D18,$J$9:$DP$16,2+AS$1,FALSE)),),)</f>
        <v>0.95454545454545459</v>
      </c>
      <c r="AT18" s="141">
        <f>IF(AND($D18&lt;&gt;0,AT$1&lt;&gt;0),IF(VLOOKUP($D18,$J$9:$DP$16,2+AT$1,FALSE)&lt;&gt;0,(COUNTIF('Présences, Excuses, et Tx P G'!$P17:AX17,$C18)/VLOOKUP($D18,$J$9:$DP$16,2+AT$1,FALSE)),),)</f>
        <v>0.95652173913043481</v>
      </c>
      <c r="AU18" s="141">
        <f>IF(AND($D18&lt;&gt;0,AU$1&lt;&gt;0),IF(VLOOKUP($D18,$J$9:$DP$16,2+AU$1,FALSE)&lt;&gt;0,(COUNTIF('Présences, Excuses, et Tx P G'!$P17:AY17,$C18)/VLOOKUP($D18,$J$9:$DP$16,2+AU$1,FALSE)),),)</f>
        <v>0.95652173913043481</v>
      </c>
      <c r="AV18" s="141">
        <f>IF(AND($D18&lt;&gt;0,AV$1&lt;&gt;0),IF(VLOOKUP($D18,$J$9:$DP$16,2+AV$1,FALSE)&lt;&gt;0,(COUNTIF('Présences, Excuses, et Tx P G'!$P17:AZ17,$C18)/VLOOKUP($D18,$J$9:$DP$16,2+AV$1,FALSE)),),)</f>
        <v>0.95833333333333337</v>
      </c>
      <c r="AW18" s="141">
        <f>IF(AND($D18&lt;&gt;0,AW$1&lt;&gt;0),IF(VLOOKUP($D18,$J$9:$DP$16,2+AW$1,FALSE)&lt;&gt;0,(COUNTIF('Présences, Excuses, et Tx P G'!$P17:BA17,$C18)/VLOOKUP($D18,$J$9:$DP$16,2+AW$1,FALSE)),),)</f>
        <v>0.95833333333333337</v>
      </c>
      <c r="AX18" s="141">
        <f>IF(AND($D18&lt;&gt;0,AX$1&lt;&gt;0),IF(VLOOKUP($D18,$J$9:$DP$16,2+AX$1,FALSE)&lt;&gt;0,(COUNTIF('Présences, Excuses, et Tx P G'!$P17:BB17,$C18)/VLOOKUP($D18,$J$9:$DP$16,2+AX$1,FALSE)),),)</f>
        <v>0.96</v>
      </c>
      <c r="AY18" s="141">
        <f>IF(AND($D18&lt;&gt;0,AY$1&lt;&gt;0),IF(VLOOKUP($D18,$J$9:$DP$16,2+AY$1,FALSE)&lt;&gt;0,(COUNTIF('Présences, Excuses, et Tx P G'!$P17:BC17,$C18)/VLOOKUP($D18,$J$9:$DP$16,2+AY$1,FALSE)),),)</f>
        <v>0.96</v>
      </c>
      <c r="AZ18" s="141">
        <f>IF(AND($D18&lt;&gt;0,AZ$1&lt;&gt;0),IF(VLOOKUP($D18,$J$9:$DP$16,2+AZ$1,FALSE)&lt;&gt;0,(COUNTIF('Présences, Excuses, et Tx P G'!$P17:BD17,$C18)/VLOOKUP($D18,$J$9:$DP$16,2+AZ$1,FALSE)),),)</f>
        <v>0.96153846153846156</v>
      </c>
      <c r="BA18" s="141">
        <f>IF(AND($D18&lt;&gt;0,BA$1&lt;&gt;0),IF(VLOOKUP($D18,$J$9:$DP$16,2+BA$1,FALSE)&lt;&gt;0,(COUNTIF('Présences, Excuses, et Tx P G'!$P17:BE17,$C18)/VLOOKUP($D18,$J$9:$DP$16,2+BA$1,FALSE)),),)</f>
        <v>0.96153846153846156</v>
      </c>
      <c r="BB18" s="141">
        <f>IF(AND($D18&lt;&gt;0,BB$1&lt;&gt;0),IF(VLOOKUP($D18,$J$9:$DP$16,2+BB$1,FALSE)&lt;&gt;0,(COUNTIF('Présences, Excuses, et Tx P G'!$P17:BF17,$C18)/VLOOKUP($D18,$J$9:$DP$16,2+BB$1,FALSE)),),)</f>
        <v>0.96296296296296291</v>
      </c>
      <c r="BC18" s="141">
        <f>IF(AND($D18&lt;&gt;0,BC$1&lt;&gt;0),IF(VLOOKUP($D18,$J$9:$DP$16,2+BC$1,FALSE)&lt;&gt;0,(COUNTIF('Présences, Excuses, et Tx P G'!$P17:BG17,$C18)/VLOOKUP($D18,$J$9:$DP$16,2+BC$1,FALSE)),),)</f>
        <v>0.9642857142857143</v>
      </c>
      <c r="BD18" s="141">
        <f>IF(AND($D18&lt;&gt;0,BD$1&lt;&gt;0),IF(VLOOKUP($D18,$J$9:$DP$16,2+BD$1,FALSE)&lt;&gt;0,(COUNTIF('Présences, Excuses, et Tx P G'!$P17:BH17,$C18)/VLOOKUP($D18,$J$9:$DP$16,2+BD$1,FALSE)),),)</f>
        <v>0.96551724137931039</v>
      </c>
      <c r="BE18" s="141">
        <f>IF(AND($D18&lt;&gt;0,BE$1&lt;&gt;0),IF(VLOOKUP($D18,$J$9:$DP$16,2+BE$1,FALSE)&lt;&gt;0,(COUNTIF('Présences, Excuses, et Tx P G'!$P17:BI17,$C18)/VLOOKUP($D18,$J$9:$DP$16,2+BE$1,FALSE)),),)</f>
        <v>0.96666666666666667</v>
      </c>
      <c r="BF18" s="141">
        <f>IF(AND($D18&lt;&gt;0,BF$1&lt;&gt;0),IF(VLOOKUP($D18,$J$9:$DP$16,2+BF$1,FALSE)&lt;&gt;0,(COUNTIF('Présences, Excuses, et Tx P G'!$P17:BJ17,$C18)/VLOOKUP($D18,$J$9:$DP$16,2+BF$1,FALSE)),),)</f>
        <v>0.96666666666666667</v>
      </c>
      <c r="BG18" s="141">
        <f>IF(AND($D18&lt;&gt;0,BG$1&lt;&gt;0),IF(VLOOKUP($D18,$J$9:$DP$16,2+BG$1,FALSE)&lt;&gt;0,(COUNTIF('Présences, Excuses, et Tx P G'!$P17:BK17,$C18)/VLOOKUP($D18,$J$9:$DP$16,2+BG$1,FALSE)),),)</f>
        <v>0.93548387096774188</v>
      </c>
      <c r="BH18" s="141">
        <f>IF(AND($D18&lt;&gt;0,BH$1&lt;&gt;0),IF(VLOOKUP($D18,$J$9:$DP$16,2+BH$1,FALSE)&lt;&gt;0,(COUNTIF('Présences, Excuses, et Tx P G'!$P17:BL17,$C18)/VLOOKUP($D18,$J$9:$DP$16,2+BH$1,FALSE)),),)</f>
        <v>0.93548387096774188</v>
      </c>
      <c r="BI18" s="141">
        <f>IF(AND($D18&lt;&gt;0,BI$1&lt;&gt;0),IF(VLOOKUP($D18,$J$9:$DP$16,2+BI$1,FALSE)&lt;&gt;0,(COUNTIF('Présences, Excuses, et Tx P G'!$P17:BM17,$C18)/VLOOKUP($D18,$J$9:$DP$16,2+BI$1,FALSE)),),)</f>
        <v>0.9375</v>
      </c>
      <c r="BJ18" s="141">
        <f>IF(AND($D18&lt;&gt;0,BJ$1&lt;&gt;0),IF(VLOOKUP($D18,$J$9:$DP$16,2+BJ$1,FALSE)&lt;&gt;0,(COUNTIF('Présences, Excuses, et Tx P G'!$P17:BN17,$C18)/VLOOKUP($D18,$J$9:$DP$16,2+BJ$1,FALSE)),),)</f>
        <v>0.93939393939393945</v>
      </c>
      <c r="BK18" s="141">
        <f>IF(AND($D18&lt;&gt;0,BK$1&lt;&gt;0),IF(VLOOKUP($D18,$J$9:$DP$16,2+BK$1,FALSE)&lt;&gt;0,(COUNTIF('Présences, Excuses, et Tx P G'!$P17:BO17,$C18)/VLOOKUP($D18,$J$9:$DP$16,2+BK$1,FALSE)),),)</f>
        <v>0.93939393939393945</v>
      </c>
      <c r="BL18" s="141">
        <f>IF(AND($D18&lt;&gt;0,BL$1&lt;&gt;0),IF(VLOOKUP($D18,$J$9:$DP$16,2+BL$1,FALSE)&lt;&gt;0,(COUNTIF('Présences, Excuses, et Tx P G'!$P17:BP17,$C18)/VLOOKUP($D18,$J$9:$DP$16,2+BL$1,FALSE)),),)</f>
        <v>0.93939393939393945</v>
      </c>
      <c r="BM18" s="141">
        <f>IF(AND($D18&lt;&gt;0,BM$1&lt;&gt;0),IF(VLOOKUP($D18,$J$9:$DP$16,2+BM$1,FALSE)&lt;&gt;0,(COUNTIF('Présences, Excuses, et Tx P G'!$P17:BQ17,$C18)/VLOOKUP($D18,$J$9:$DP$16,2+BM$1,FALSE)),),)</f>
        <v>0.93939393939393945</v>
      </c>
      <c r="BN18" s="141">
        <f>IF(AND($D18&lt;&gt;0,BN$1&lt;&gt;0),IF(VLOOKUP($D18,$J$9:$DP$16,2+BN$1,FALSE)&lt;&gt;0,(COUNTIF('Présences, Excuses, et Tx P G'!$P17:BR17,$C18)/VLOOKUP($D18,$J$9:$DP$16,2+BN$1,FALSE)),),)</f>
        <v>0.94117647058823528</v>
      </c>
      <c r="BO18" s="141">
        <f>IF(AND($D18&lt;&gt;0,BO$1&lt;&gt;0),IF(VLOOKUP($D18,$J$9:$DP$16,2+BO$1,FALSE)&lt;&gt;0,(COUNTIF('Présences, Excuses, et Tx P G'!$P17:BS17,$C18)/VLOOKUP($D18,$J$9:$DP$16,2+BO$1,FALSE)),),)</f>
        <v>0.94285714285714284</v>
      </c>
      <c r="BP18" s="141">
        <f>IF(AND($D18&lt;&gt;0,BP$1&lt;&gt;0),IF(VLOOKUP($D18,$J$9:$DP$16,2+BP$1,FALSE)&lt;&gt;0,(COUNTIF('Présences, Excuses, et Tx P G'!$P17:BT17,$C18)/VLOOKUP($D18,$J$9:$DP$16,2+BP$1,FALSE)),),)</f>
        <v>0.94444444444444442</v>
      </c>
      <c r="BQ18" s="141">
        <f>IF(AND($D18&lt;&gt;0,BQ$1&lt;&gt;0),IF(VLOOKUP($D18,$J$9:$DP$16,2+BQ$1,FALSE)&lt;&gt;0,(COUNTIF('Présences, Excuses, et Tx P G'!$P17:BU17,$C18)/VLOOKUP($D18,$J$9:$DP$16,2+BQ$1,FALSE)),),)</f>
        <v>0.94594594594594594</v>
      </c>
      <c r="BR18" s="141">
        <f>IF(AND($D18&lt;&gt;0,BR$1&lt;&gt;0),IF(VLOOKUP($D18,$J$9:$DP$16,2+BR$1,FALSE)&lt;&gt;0,(COUNTIF('Présences, Excuses, et Tx P G'!$P17:BV17,$C18)/VLOOKUP($D18,$J$9:$DP$16,2+BR$1,FALSE)),),)</f>
        <v>0.94594594594594594</v>
      </c>
      <c r="BS18" s="141">
        <f>IF(AND($D18&lt;&gt;0,BS$1&lt;&gt;0),IF(VLOOKUP($D18,$J$9:$DP$16,2+BS$1,FALSE)&lt;&gt;0,(COUNTIF('Présences, Excuses, et Tx P G'!$P17:BW17,$C18)/VLOOKUP($D18,$J$9:$DP$16,2+BS$1,FALSE)),),)</f>
        <v>0.94594594594594594</v>
      </c>
      <c r="BT18" s="141">
        <f>IF(AND($D18&lt;&gt;0,BT$1&lt;&gt;0),IF(VLOOKUP($D18,$J$9:$DP$16,2+BT$1,FALSE)&lt;&gt;0,(COUNTIF('Présences, Excuses, et Tx P G'!$P17:BX17,$C18)/VLOOKUP($D18,$J$9:$DP$16,2+BT$1,FALSE)),),)</f>
        <v>0.94594594594594594</v>
      </c>
      <c r="BU18" s="141">
        <f>IF(AND($D18&lt;&gt;0,BU$1&lt;&gt;0),IF(VLOOKUP($D18,$J$9:$DP$16,2+BU$1,FALSE)&lt;&gt;0,(COUNTIF('Présences, Excuses, et Tx P G'!$P17:BY17,$C18)/VLOOKUP($D18,$J$9:$DP$16,2+BU$1,FALSE)),),)</f>
        <v>0.94736842105263153</v>
      </c>
      <c r="BV18" s="141">
        <f>IF(AND($D18&lt;&gt;0,BV$1&lt;&gt;0),IF(VLOOKUP($D18,$J$9:$DP$16,2+BV$1,FALSE)&lt;&gt;0,(COUNTIF('Présences, Excuses, et Tx P G'!$P17:BZ17,$C18)/VLOOKUP($D18,$J$9:$DP$16,2+BV$1,FALSE)),),)</f>
        <v>0.94871794871794868</v>
      </c>
      <c r="BW18" s="141">
        <f>IF(AND($D18&lt;&gt;0,BW$1&lt;&gt;0),IF(VLOOKUP($D18,$J$9:$DP$16,2+BW$1,FALSE)&lt;&gt;0,(COUNTIF('Présences, Excuses, et Tx P G'!$P17:CA17,$C18)/VLOOKUP($D18,$J$9:$DP$16,2+BW$1,FALSE)),),)</f>
        <v>0.95</v>
      </c>
      <c r="BX18" s="141">
        <f>IF(AND($D18&lt;&gt;0,BX$1&lt;&gt;0),IF(VLOOKUP($D18,$J$9:$DP$16,2+BX$1,FALSE)&lt;&gt;0,(COUNTIF('Présences, Excuses, et Tx P G'!$P17:CB17,$C18)/VLOOKUP($D18,$J$9:$DP$16,2+BX$1,FALSE)),),)</f>
        <v>0.92682926829268297</v>
      </c>
      <c r="BY18" s="141">
        <f>IF(AND($D18&lt;&gt;0,BY$1&lt;&gt;0),IF(VLOOKUP($D18,$J$9:$DP$16,2+BY$1,FALSE)&lt;&gt;0,(COUNTIF('Présences, Excuses, et Tx P G'!$P17:CC17,$C18)/VLOOKUP($D18,$J$9:$DP$16,2+BY$1,FALSE)),),)</f>
        <v>0.92682926829268297</v>
      </c>
      <c r="BZ18" s="141">
        <f>IF(AND($D18&lt;&gt;0,BZ$1&lt;&gt;0),IF(VLOOKUP($D18,$J$9:$DP$16,2+BZ$1,FALSE)&lt;&gt;0,(COUNTIF('Présences, Excuses, et Tx P G'!$P17:CD17,$C18)/VLOOKUP($D18,$J$9:$DP$16,2+BZ$1,FALSE)),),)</f>
        <v>0.90476190476190477</v>
      </c>
      <c r="CA18" s="141">
        <f>IF(AND($D18&lt;&gt;0,CA$1&lt;&gt;0),IF(VLOOKUP($D18,$J$9:$DP$16,2+CA$1,FALSE)&lt;&gt;0,(COUNTIF('Présences, Excuses, et Tx P G'!$P17:CE17,$C18)/VLOOKUP($D18,$J$9:$DP$16,2+CA$1,FALSE)),),)</f>
        <v>0.88372093023255816</v>
      </c>
      <c r="CB18" s="141">
        <f>IF(AND($D18&lt;&gt;0,CB$1&lt;&gt;0),IF(VLOOKUP($D18,$J$9:$DP$16,2+CB$1,FALSE)&lt;&gt;0,(COUNTIF('Présences, Excuses, et Tx P G'!$P17:CF17,$C18)/VLOOKUP($D18,$J$9:$DP$16,2+CB$1,FALSE)),),)</f>
        <v>0</v>
      </c>
      <c r="CC18" s="141">
        <f>IF(AND($D18&lt;&gt;0,CC$1&lt;&gt;0),IF(VLOOKUP($D18,$J$9:$DP$16,2+CC$1,FALSE)&lt;&gt;0,(COUNTIF('Présences, Excuses, et Tx P G'!$P17:CG17,$C18)/VLOOKUP($D18,$J$9:$DP$16,2+CC$1,FALSE)),),)</f>
        <v>0</v>
      </c>
      <c r="CD18" s="141">
        <f>IF(AND($D18&lt;&gt;0,CD$1&lt;&gt;0),IF(VLOOKUP($D18,$J$9:$DP$16,2+CD$1,FALSE)&lt;&gt;0,(COUNTIF('Présences, Excuses, et Tx P G'!$P17:CH17,$C18)/VLOOKUP($D18,$J$9:$DP$16,2+CD$1,FALSE)),),)</f>
        <v>0</v>
      </c>
      <c r="CE18" s="141">
        <f>IF(AND($D18&lt;&gt;0,CE$1&lt;&gt;0),IF(VLOOKUP($D18,$J$9:$DP$16,2+CE$1,FALSE)&lt;&gt;0,(COUNTIF('Présences, Excuses, et Tx P G'!$P17:CI17,$C18)/VLOOKUP($D18,$J$9:$DP$16,2+CE$1,FALSE)),),)</f>
        <v>0</v>
      </c>
      <c r="CF18" s="141">
        <f>IF(AND($D18&lt;&gt;0,CF$1&lt;&gt;0),IF(VLOOKUP($D18,$J$9:$DP$16,2+CF$1,FALSE)&lt;&gt;0,(COUNTIF('Présences, Excuses, et Tx P G'!$P17:CJ17,$C18)/VLOOKUP($D18,$J$9:$DP$16,2+CF$1,FALSE)),),)</f>
        <v>0</v>
      </c>
      <c r="CG18" s="141">
        <f>IF(AND($D18&lt;&gt;0,CG$1&lt;&gt;0),IF(VLOOKUP($D18,$J$9:$DP$16,2+CG$1,FALSE)&lt;&gt;0,(COUNTIF('Présences, Excuses, et Tx P G'!$P17:CK17,$C18)/VLOOKUP($D18,$J$9:$DP$16,2+CG$1,FALSE)),),)</f>
        <v>0</v>
      </c>
      <c r="CH18" s="141">
        <f>IF(AND($D18&lt;&gt;0,CH$1&lt;&gt;0),IF(VLOOKUP($D18,$J$9:$DP$16,2+CH$1,FALSE)&lt;&gt;0,(COUNTIF('Présences, Excuses, et Tx P G'!$P17:CL17,$C18)/VLOOKUP($D18,$J$9:$DP$16,2+CH$1,FALSE)),),)</f>
        <v>0</v>
      </c>
      <c r="CI18" s="141">
        <f>IF(AND($D18&lt;&gt;0,CI$1&lt;&gt;0),IF(VLOOKUP($D18,$J$9:$DP$16,2+CI$1,FALSE)&lt;&gt;0,(COUNTIF('Présences, Excuses, et Tx P G'!$P17:CM17,$C18)/VLOOKUP($D18,$J$9:$DP$16,2+CI$1,FALSE)),),)</f>
        <v>0</v>
      </c>
      <c r="CJ18" s="141">
        <f>IF(AND($D18&lt;&gt;0,CJ$1&lt;&gt;0),IF(VLOOKUP($D18,$J$9:$DP$16,2+CJ$1,FALSE)&lt;&gt;0,(COUNTIF('Présences, Excuses, et Tx P G'!$P17:CO17,$C18)/VLOOKUP($D18,$J$9:$DP$16,2+CJ$1,FALSE)),),)</f>
        <v>0</v>
      </c>
      <c r="CK18" s="141">
        <f>IF(AND($D18&lt;&gt;0,CK$1&lt;&gt;0),IF(VLOOKUP($D18,$J$9:$DP$16,2+CK$1,FALSE)&lt;&gt;0,(COUNTIF('Présences, Excuses, et Tx P G'!$P17:CP17,$C18)/VLOOKUP($D18,$J$9:$DP$16,2+CK$1,FALSE)),),)</f>
        <v>0</v>
      </c>
      <c r="CL18" s="141">
        <f>IF(AND($D18&lt;&gt;0,CL$1&lt;&gt;0),IF(VLOOKUP($D18,$J$9:$DP$16,2+CL$1,FALSE)&lt;&gt;0,(COUNTIF('Présences, Excuses, et Tx P G'!$P17:CQ17,$C18)/VLOOKUP($D18,$J$9:$DP$16,2+CL$1,FALSE)),),)</f>
        <v>0</v>
      </c>
      <c r="CM18" s="141">
        <f>IF(AND($D18&lt;&gt;0,CM$1&lt;&gt;0),IF(VLOOKUP($D18,$J$9:$DP$16,2+CM$1,FALSE)&lt;&gt;0,(COUNTIF('Présences, Excuses, et Tx P G'!$P17:CR17,$C18)/VLOOKUP($D18,$J$9:$DP$16,2+CM$1,FALSE)),),)</f>
        <v>0</v>
      </c>
      <c r="CN18" s="141">
        <f>IF(AND($D18&lt;&gt;0,CN$1&lt;&gt;0),IF(VLOOKUP($D18,$J$9:$DP$16,2+CN$1,FALSE)&lt;&gt;0,(COUNTIF('Présences, Excuses, et Tx P G'!$P17:CS17,$C18)/VLOOKUP($D18,$J$9:$DP$16,2+CN$1,FALSE)),),)</f>
        <v>0</v>
      </c>
      <c r="CO18" s="141">
        <f>IF(AND($D18&lt;&gt;0,CO$1&lt;&gt;0),IF(VLOOKUP($D18,$J$9:$DP$16,2+CO$1,FALSE)&lt;&gt;0,(COUNTIF('Présences, Excuses, et Tx P G'!$P17:CT17,$C18)/VLOOKUP($D18,$J$9:$DP$16,2+CO$1,FALSE)),),)</f>
        <v>0</v>
      </c>
      <c r="CP18" s="141">
        <f>IF(AND($D18&lt;&gt;0,CP$1&lt;&gt;0),IF(VLOOKUP($D18,$J$9:$DP$16,2+CP$1,FALSE)&lt;&gt;0,(COUNTIF('Présences, Excuses, et Tx P G'!$P17:CU17,$C18)/VLOOKUP($D18,$J$9:$DP$16,2+CP$1,FALSE)),),)</f>
        <v>0</v>
      </c>
      <c r="CQ18" s="141">
        <f>IF(AND($D18&lt;&gt;0,CQ$1&lt;&gt;0),IF(VLOOKUP($D18,$J$9:$DP$16,2+CQ$1,FALSE)&lt;&gt;0,(COUNTIF('Présences, Excuses, et Tx P G'!$P17:CU17,$C18)/VLOOKUP($D18,$J$9:$DP$16,2+CQ$1,FALSE)),),)</f>
        <v>0</v>
      </c>
      <c r="CR18" s="141">
        <f>IF(AND($D18&lt;&gt;0,CR$1&lt;&gt;0),IF(VLOOKUP($D18,$J$9:$DP$16,2+CR$1,FALSE)&lt;&gt;0,(COUNTIF('Présences, Excuses, et Tx P G'!$P17:CV17,$C18)/VLOOKUP($D18,$J$9:$DP$16,2+CR$1,FALSE)),),)</f>
        <v>0</v>
      </c>
      <c r="CS18" s="141">
        <f>IF(AND($D18&lt;&gt;0,CS$1&lt;&gt;0),IF(VLOOKUP($D18,$J$9:$DP$16,2+CS$1,FALSE)&lt;&gt;0,(COUNTIF('Présences, Excuses, et Tx P G'!$P17:CW17,$C18)/VLOOKUP($D18,$J$9:$DP$16,2+CS$1,FALSE)),),)</f>
        <v>0</v>
      </c>
      <c r="CT18" s="141">
        <f>IF(AND($D18&lt;&gt;0,CT$1&lt;&gt;0),IF(VLOOKUP($D18,$J$9:$DP$16,2+CT$1,FALSE)&lt;&gt;0,(COUNTIF('Présences, Excuses, et Tx P G'!$P17:CX17,$C18)/VLOOKUP($D18,$J$9:$DP$16,2+CT$1,FALSE)),),)</f>
        <v>0</v>
      </c>
      <c r="CU18" s="141">
        <f>IF(AND($D18&lt;&gt;0,CU$1&lt;&gt;0),IF(VLOOKUP($D18,$J$9:$DP$16,2+CU$1,FALSE)&lt;&gt;0,(COUNTIF('Présences, Excuses, et Tx P G'!$P17:CY17,$C18)/VLOOKUP($D18,$J$9:$DP$16,2+CU$1,FALSE)),),)</f>
        <v>0</v>
      </c>
      <c r="CV18" s="141">
        <f>IF(AND($D18&lt;&gt;0,CV$1&lt;&gt;0),IF(VLOOKUP($D18,$J$9:$DP$16,2+CV$1,FALSE)&lt;&gt;0,(COUNTIF('Présences, Excuses, et Tx P G'!$P17:CZ17,$C18)/VLOOKUP($D18,$J$9:$DP$16,2+CV$1,FALSE)),),)</f>
        <v>0</v>
      </c>
      <c r="CW18" s="141">
        <f>IF(AND($D18&lt;&gt;0,CW$1&lt;&gt;0),IF(VLOOKUP($D18,$J$9:$DP$16,2+CW$1,FALSE)&lt;&gt;0,(COUNTIF('Présences, Excuses, et Tx P G'!$P17:DA17,$C18)/VLOOKUP($D18,$J$9:$DP$16,2+CW$1,FALSE)),),)</f>
        <v>0</v>
      </c>
      <c r="CX18" s="141">
        <f>IF(AND($D18&lt;&gt;0,CX$1&lt;&gt;0),IF(VLOOKUP($D18,$J$9:$DP$16,2+CX$1,FALSE)&lt;&gt;0,(COUNTIF('Présences, Excuses, et Tx P G'!$P17:DB17,$C18)/VLOOKUP($D18,$J$9:$DP$16,2+CX$1,FALSE)),),)</f>
        <v>0</v>
      </c>
      <c r="CY18" s="141">
        <f>IF(AND($D18&lt;&gt;0,CY$1&lt;&gt;0),IF(VLOOKUP($D18,$J$9:$DP$16,2+CY$1,FALSE)&lt;&gt;0,(COUNTIF('Présences, Excuses, et Tx P G'!$P17:DC17,$C18)/VLOOKUP($D18,$J$9:$DP$16,2+CY$1,FALSE)),),)</f>
        <v>0</v>
      </c>
      <c r="CZ18" s="141">
        <f>IF(AND($D18&lt;&gt;0,CZ$1&lt;&gt;0),IF(VLOOKUP($D18,$J$9:$DP$16,2+CZ$1,FALSE)&lt;&gt;0,(COUNTIF('Présences, Excuses, et Tx P G'!$P17:DD17,$C18)/VLOOKUP($D18,$J$9:$DP$16,2+CZ$1,FALSE)),),)</f>
        <v>0</v>
      </c>
      <c r="DA18" s="141">
        <f>IF(AND($D18&lt;&gt;0,DA$1&lt;&gt;0),IF(VLOOKUP($D18,$J$9:$DP$16,2+DA$1,FALSE)&lt;&gt;0,(COUNTIF('Présences, Excuses, et Tx P G'!$P17:DE17,$C18)/VLOOKUP($D18,$J$9:$DP$16,2+DA$1,FALSE)),),)</f>
        <v>0</v>
      </c>
      <c r="DB18" s="141">
        <f>IF(AND($D18&lt;&gt;0,DB$1&lt;&gt;0),IF(VLOOKUP($D18,$J$9:$DP$16,2+DB$1,FALSE)&lt;&gt;0,(COUNTIF('Présences, Excuses, et Tx P G'!$P17:DF17,$C18)/VLOOKUP($D18,$J$9:$DP$16,2+DB$1,FALSE)),),)</f>
        <v>0</v>
      </c>
      <c r="DC18" s="141">
        <f>IF(AND($D18&lt;&gt;0,DC$1&lt;&gt;0),IF(VLOOKUP($D18,$J$9:$DP$16,2+DC$1,FALSE)&lt;&gt;0,(COUNTIF('Présences, Excuses, et Tx P G'!$P17:DG17,$C18)/VLOOKUP($D18,$J$9:$DP$16,2+DC$1,FALSE)),),)</f>
        <v>0</v>
      </c>
      <c r="DD18" s="141">
        <f>IF(AND($D18&lt;&gt;0,DD$1&lt;&gt;0),IF(VLOOKUP($D18,$J$9:$DP$16,2+DD$1,FALSE)&lt;&gt;0,(COUNTIF('Présences, Excuses, et Tx P G'!$P17:DH17,$C18)/VLOOKUP($D18,$J$9:$DP$16,2+DD$1,FALSE)),),)</f>
        <v>0</v>
      </c>
      <c r="DE18" s="141">
        <f>IF(AND($D18&lt;&gt;0,DE$1&lt;&gt;0),IF(VLOOKUP($D18,$J$9:$DP$16,2+DE$1,FALSE)&lt;&gt;0,(COUNTIF('Présences, Excuses, et Tx P G'!$P17:DI17,$C18)/VLOOKUP($D18,$J$9:$DP$16,2+DE$1,FALSE)),),)</f>
        <v>0</v>
      </c>
      <c r="DF18" s="141">
        <f>IF(AND($D18&lt;&gt;0,DF$1&lt;&gt;0),IF(VLOOKUP($D18,$J$9:$DP$16,2+DF$1,FALSE)&lt;&gt;0,(COUNTIF('Présences, Excuses, et Tx P G'!$P17:DJ17,$C18)/VLOOKUP($D18,$J$9:$DP$16,2+DF$1,FALSE)),),)</f>
        <v>0</v>
      </c>
      <c r="DG18" s="141">
        <f>IF(AND($D18&lt;&gt;0,DG$1&lt;&gt;0),IF(VLOOKUP($D18,$J$9:$DP$16,2+DG$1,FALSE)&lt;&gt;0,(COUNTIF('Présences, Excuses, et Tx P G'!$P17:DK17,$C18)/VLOOKUP($D18,$J$9:$DP$16,2+DG$1,FALSE)),),)</f>
        <v>0</v>
      </c>
      <c r="DH18" s="141">
        <f>IF(AND($D18&lt;&gt;0,DH$1&lt;&gt;0),IF(VLOOKUP($D18,$J$9:$DP$16,2+DH$1,FALSE)&lt;&gt;0,(COUNTIF('Présences, Excuses, et Tx P G'!$P17:DL17,$C18)/VLOOKUP($D18,$J$9:$DP$16,2+DH$1,FALSE)),),)</f>
        <v>0</v>
      </c>
      <c r="DI18" s="141">
        <f>IF(AND($D18&lt;&gt;0,DI$1&lt;&gt;0),IF(VLOOKUP($D18,$J$9:$DP$16,2+DI$1,FALSE)&lt;&gt;0,(COUNTIF('Présences, Excuses, et Tx P G'!$P17:DM17,$C18)/VLOOKUP($D18,$J$9:$DP$16,2+DI$1,FALSE)),),)</f>
        <v>0</v>
      </c>
      <c r="DJ18" s="141">
        <f>IF(AND($D18&lt;&gt;0,DJ$1&lt;&gt;0),IF(VLOOKUP($D18,$J$9:$DP$16,2+DJ$1,FALSE)&lt;&gt;0,(COUNTIF('Présences, Excuses, et Tx P G'!$P17:DN17,$C18)/VLOOKUP($D18,$J$9:$DP$16,2+DJ$1,FALSE)),),)</f>
        <v>0</v>
      </c>
      <c r="DK18" s="141">
        <f>IF(AND($D18&lt;&gt;0,DK$1&lt;&gt;0),IF(VLOOKUP($D18,$J$9:$DP$16,2+DK$1,FALSE)&lt;&gt;0,(COUNTIF('Présences, Excuses, et Tx P G'!$P17:DO17,$C18)/VLOOKUP($D18,$J$9:$DP$16,2+DK$1,FALSE)),),)</f>
        <v>0</v>
      </c>
      <c r="DL18" s="141">
        <f>IF(AND($D18&lt;&gt;0,DL$1&lt;&gt;0),IF(VLOOKUP($D18,$J$9:$DP$16,2+DL$1,FALSE)&lt;&gt;0,(COUNTIF('Présences, Excuses, et Tx P G'!$P17:DP17,$C18)/VLOOKUP($D18,$J$9:$DP$16,2+DL$1,FALSE)),),)</f>
        <v>0</v>
      </c>
      <c r="DM18" s="141">
        <f>IF(AND($D18&lt;&gt;0,DM$1&lt;&gt;0),IF(VLOOKUP($D18,$J$9:$DP$16,2+DM$1,FALSE)&lt;&gt;0,(COUNTIF('Présences, Excuses, et Tx P G'!$P17:DQ17,$C18)/VLOOKUP($D18,$J$9:$DP$16,2+DM$1,FALSE)),),)</f>
        <v>0</v>
      </c>
      <c r="DN18" s="141">
        <f>IF(AND($D18&lt;&gt;0,DN$1&lt;&gt;0),IF(VLOOKUP($D18,$J$9:$DP$16,2+DN$1,FALSE)&lt;&gt;0,(COUNTIF('Présences, Excuses, et Tx P G'!$P17:DR17,$C18)/VLOOKUP($D18,$J$9:$DP$16,2+DN$1,FALSE)),),)</f>
        <v>0</v>
      </c>
      <c r="DO18" s="141">
        <f>IF(AND($D18&lt;&gt;0,DO$1&lt;&gt;0),IF(VLOOKUP($D18,$J$9:$DP$16,2+DO$1,FALSE)&lt;&gt;0,(COUNTIF('Présences, Excuses, et Tx P G'!$P17:DS17,$C18)/VLOOKUP($D18,$J$9:$DP$16,2+DO$1,FALSE)),),)</f>
        <v>0</v>
      </c>
      <c r="DP18" s="141">
        <f>IF(AND($D18&lt;&gt;0,DP$1&lt;&gt;0),IF(VLOOKUP($D18,$J$9:$DP$16,2+DP$1,FALSE)&lt;&gt;0,(COUNTIF('Présences, Excuses, et Tx P G'!$P17:DT17,$C18)/VLOOKUP($D18,$J$9:$DP$16,2+DP$1,FALSE)),),)</f>
        <v>0</v>
      </c>
      <c r="DR18" s="422" t="str">
        <f>B18</f>
        <v>BALLOTEAU Claude</v>
      </c>
      <c r="DS18" s="423" t="str">
        <f>C18</f>
        <v>A</v>
      </c>
      <c r="DT18" s="424">
        <f>I18</f>
        <v>0.92682926829268297</v>
      </c>
    </row>
    <row r="19" spans="1:124" ht="14.4" customHeight="1">
      <c r="A19" s="11">
        <v>2</v>
      </c>
      <c r="B19" s="158" t="str">
        <f>Choristes!B3</f>
        <v>BARREAUD Delphine</v>
      </c>
      <c r="C19" s="26" t="str">
        <f>Choristes!C3</f>
        <v>A</v>
      </c>
      <c r="D19" s="26" t="str">
        <f>Choristes!G3</f>
        <v>FS</v>
      </c>
      <c r="E19" s="26"/>
      <c r="F19" s="26"/>
      <c r="G19" s="15"/>
      <c r="H19" s="15"/>
      <c r="I19" s="23">
        <f t="shared" ref="I19:I82" si="32">HLOOKUP($C$4,$L$1:$DP$137,(A19+17),FALSE)</f>
        <v>0.73170731707317072</v>
      </c>
      <c r="J19" s="23" t="str">
        <f t="shared" ref="J19:J82" si="33">IF(C19&lt;&gt;0,IF(I19=100%,"A",IF(I19&gt;=75%,"B",IF(I19&lt;75%,"C",))),)</f>
        <v>C</v>
      </c>
      <c r="K19" s="60"/>
      <c r="L19" s="141">
        <f>IF(AND($D19&lt;&gt;0,L$1&lt;&gt;0),IF(VLOOKUP($D19,$J$9:$DP$16,2+L$1,FALSE)&lt;&gt;0,(COUNTIF('Présences, Excuses, et Tx P G'!$P18:P18,$C19)/VLOOKUP($D19,$J$9:$DP$16,2+L$1,FALSE)),),)</f>
        <v>1</v>
      </c>
      <c r="M19" s="141">
        <f>IF(AND($D19&lt;&gt;0,M$1&lt;&gt;0),IF(VLOOKUP($D19,$J$9:$DP$16,2+M$1,FALSE)&lt;&gt;0,(COUNTIF('Présences, Excuses, et Tx P G'!$P18:Q18,$C19)/VLOOKUP($D19,$J$9:$DP$16,2+M$1,FALSE)),),)</f>
        <v>1</v>
      </c>
      <c r="N19" s="141">
        <f>IF(AND($D19&lt;&gt;0,N$1&lt;&gt;0),IF(VLOOKUP($D19,$J$9:$DP$16,2+N$1,FALSE)&lt;&gt;0,(COUNTIF('Présences, Excuses, et Tx P G'!$P18:R18,$C19)/VLOOKUP($D19,$J$9:$DP$16,2+N$1,FALSE)),),)</f>
        <v>1</v>
      </c>
      <c r="O19" s="141">
        <f>IF(AND($D19&lt;&gt;0,O$1&lt;&gt;0),IF(VLOOKUP($D19,$J$9:$DP$16,2+O$1,FALSE)&lt;&gt;0,(COUNTIF('Présences, Excuses, et Tx P G'!$P18:S18,$C19)/VLOOKUP($D19,$J$9:$DP$16,2+O$1,FALSE)),),)</f>
        <v>1</v>
      </c>
      <c r="P19" s="141">
        <f>IF(AND($D19&lt;&gt;0,P$1&lt;&gt;0),IF(VLOOKUP($D19,$J$9:$DP$16,2+P$1,FALSE)&lt;&gt;0,(COUNTIF('Présences, Excuses, et Tx P G'!$P18:T18,$C19)/VLOOKUP($D19,$J$9:$DP$16,2+P$1,FALSE)),),)</f>
        <v>1</v>
      </c>
      <c r="Q19" s="141">
        <f>IF(AND($D19&lt;&gt;0,Q$1&lt;&gt;0),IF(VLOOKUP($D19,$J$9:$DP$16,2+Q$1,FALSE)&lt;&gt;0,(COUNTIF('Présences, Excuses, et Tx P G'!$P18:U18,$C19)/VLOOKUP($D19,$J$9:$DP$16,2+Q$1,FALSE)),),)</f>
        <v>1</v>
      </c>
      <c r="R19" s="141">
        <f>IF(AND($D19&lt;&gt;0,R$1&lt;&gt;0),IF(VLOOKUP($D19,$J$9:$DP$16,2+R$1,FALSE)&lt;&gt;0,(COUNTIF('Présences, Excuses, et Tx P G'!$P18:V18,$C19)/VLOOKUP($D19,$J$9:$DP$16,2+R$1,FALSE)),),)</f>
        <v>1</v>
      </c>
      <c r="S19" s="141">
        <f>IF(AND($D19&lt;&gt;0,S$1&lt;&gt;0),IF(VLOOKUP($D19,$J$9:$DP$16,2+S$1,FALSE)&lt;&gt;0,(COUNTIF('Présences, Excuses, et Tx P G'!$P18:W18,$C19)/VLOOKUP($D19,$J$9:$DP$16,2+S$1,FALSE)),),)</f>
        <v>1</v>
      </c>
      <c r="T19" s="141">
        <f>IF(AND($D19&lt;&gt;0,T$1&lt;&gt;0),IF(VLOOKUP($D19,$J$9:$DP$16,2+T$1,FALSE)&lt;&gt;0,(COUNTIF('Présences, Excuses, et Tx P G'!$P18:X18,$C19)/VLOOKUP($D19,$J$9:$DP$16,2+T$1,FALSE)),),)</f>
        <v>1</v>
      </c>
      <c r="U19" s="141">
        <f>IF(AND($D19&lt;&gt;0,U$1&lt;&gt;0),IF(VLOOKUP($D19,$J$9:$DP$16,2+U$1,FALSE)&lt;&gt;0,(COUNTIF('Présences, Excuses, et Tx P G'!$P18:Y18,$C19)/VLOOKUP($D19,$J$9:$DP$16,2+U$1,FALSE)),),)</f>
        <v>1</v>
      </c>
      <c r="V19" s="141">
        <f>IF(AND($D19&lt;&gt;0,V$1&lt;&gt;0),IF(VLOOKUP($D19,$J$9:$DP$16,2+V$1,FALSE)&lt;&gt;0,(COUNTIF('Présences, Excuses, et Tx P G'!$P18:Z18,$C19)/VLOOKUP($D19,$J$9:$DP$16,2+V$1,FALSE)),),)</f>
        <v>1</v>
      </c>
      <c r="W19" s="141">
        <f>IF(AND($D19&lt;&gt;0,W$1&lt;&gt;0),IF(VLOOKUP($D19,$J$9:$DP$16,2+W$1,FALSE)&lt;&gt;0,(COUNTIF('Présences, Excuses, et Tx P G'!$P18:AA18,$C19)/VLOOKUP($D19,$J$9:$DP$16,2+W$1,FALSE)),),)</f>
        <v>1</v>
      </c>
      <c r="X19" s="141">
        <f>IF(AND($D19&lt;&gt;0,X$1&lt;&gt;0),IF(VLOOKUP($D19,$J$9:$DP$16,2+X$1,FALSE)&lt;&gt;0,(COUNTIF('Présences, Excuses, et Tx P G'!$P18:AB18,$C19)/VLOOKUP($D19,$J$9:$DP$16,2+X$1,FALSE)),),)</f>
        <v>1</v>
      </c>
      <c r="Y19" s="141">
        <f>IF(AND($D19&lt;&gt;0,Y$1&lt;&gt;0),IF(VLOOKUP($D19,$J$9:$DP$16,2+Y$1,FALSE)&lt;&gt;0,(COUNTIF('Présences, Excuses, et Tx P G'!$P18:AC18,$C19)/VLOOKUP($D19,$J$9:$DP$16,2+Y$1,FALSE)),),)</f>
        <v>1</v>
      </c>
      <c r="Z19" s="141">
        <f>IF(AND($D19&lt;&gt;0,Z$1&lt;&gt;0),IF(VLOOKUP($D19,$J$9:$DP$16,2+Z$1,FALSE)&lt;&gt;0,(COUNTIF('Présences, Excuses, et Tx P G'!$P18:AD18,$C19)/VLOOKUP($D19,$J$9:$DP$16,2+Z$1,FALSE)),),)</f>
        <v>0.9</v>
      </c>
      <c r="AA19" s="141">
        <f>IF(AND($D19&lt;&gt;0,AA$1&lt;&gt;0),IF(VLOOKUP($D19,$J$9:$DP$16,2+AA$1,FALSE)&lt;&gt;0,(COUNTIF('Présences, Excuses, et Tx P G'!$P18:AE18,$C19)/VLOOKUP($D19,$J$9:$DP$16,2+AA$1,FALSE)),),)</f>
        <v>0.9</v>
      </c>
      <c r="AB19" s="141">
        <f>IF(AND($D19&lt;&gt;0,AB$1&lt;&gt;0),IF(VLOOKUP($D19,$J$9:$DP$16,2+AB$1,FALSE)&lt;&gt;0,(COUNTIF('Présences, Excuses, et Tx P G'!$P18:AF18,$C19)/VLOOKUP($D19,$J$9:$DP$16,2+AB$1,FALSE)),),)</f>
        <v>0.81818181818181823</v>
      </c>
      <c r="AC19" s="141">
        <f>IF(AND($D19&lt;&gt;0,AC$1&lt;&gt;0),IF(VLOOKUP($D19,$J$9:$DP$16,2+AC$1,FALSE)&lt;&gt;0,(COUNTIF('Présences, Excuses, et Tx P G'!$P18:AG18,$C19)/VLOOKUP($D19,$J$9:$DP$16,2+AC$1,FALSE)),),)</f>
        <v>0.75</v>
      </c>
      <c r="AD19" s="141">
        <f>IF(AND($D19&lt;&gt;0,AD$1&lt;&gt;0),IF(VLOOKUP($D19,$J$9:$DP$16,2+AD$1,FALSE)&lt;&gt;0,(COUNTIF('Présences, Excuses, et Tx P G'!$P18:AH18,$C19)/VLOOKUP($D19,$J$9:$DP$16,2+AD$1,FALSE)),),)</f>
        <v>0.75</v>
      </c>
      <c r="AE19" s="141">
        <f>IF(AND($D19&lt;&gt;0,AE$1&lt;&gt;0),IF(VLOOKUP($D19,$J$9:$DP$16,2+AE$1,FALSE)&lt;&gt;0,(COUNTIF('Présences, Excuses, et Tx P G'!$P18:AI18,$C19)/VLOOKUP($D19,$J$9:$DP$16,2+AE$1,FALSE)),),)</f>
        <v>0.75</v>
      </c>
      <c r="AF19" s="141">
        <f>IF(AND($D19&lt;&gt;0,AF$1&lt;&gt;0),IF(VLOOKUP($D19,$J$9:$DP$16,2+AF$1,FALSE)&lt;&gt;0,(COUNTIF('Présences, Excuses, et Tx P G'!$P18:AJ18,$C19)/VLOOKUP($D19,$J$9:$DP$16,2+AF$1,FALSE)),),)</f>
        <v>0.76923076923076927</v>
      </c>
      <c r="AG19" s="141">
        <f>IF(AND($D19&lt;&gt;0,AG$1&lt;&gt;0),IF(VLOOKUP($D19,$J$9:$DP$16,2+AG$1,FALSE)&lt;&gt;0,(COUNTIF('Présences, Excuses, et Tx P G'!$P18:AK18,$C19)/VLOOKUP($D19,$J$9:$DP$16,2+AG$1,FALSE)),),)</f>
        <v>0.76923076923076927</v>
      </c>
      <c r="AH19" s="141">
        <f>IF(AND($D19&lt;&gt;0,AH$1&lt;&gt;0),IF(VLOOKUP($D19,$J$9:$DP$16,2+AH$1,FALSE)&lt;&gt;0,(COUNTIF('Présences, Excuses, et Tx P G'!$P18:AL18,$C19)/VLOOKUP($D19,$J$9:$DP$16,2+AH$1,FALSE)),),)</f>
        <v>0.7857142857142857</v>
      </c>
      <c r="AI19" s="141">
        <f>IF(AND($D19&lt;&gt;0,AI$1&lt;&gt;0),IF(VLOOKUP($D19,$J$9:$DP$16,2+AI$1,FALSE)&lt;&gt;0,(COUNTIF('Présences, Excuses, et Tx P G'!$P18:AM18,$C19)/VLOOKUP($D19,$J$9:$DP$16,2+AI$1,FALSE)),),)</f>
        <v>0.8</v>
      </c>
      <c r="AJ19" s="141">
        <f>IF(AND($D19&lt;&gt;0,AJ$1&lt;&gt;0),IF(VLOOKUP($D19,$J$9:$DP$16,2+AJ$1,FALSE)&lt;&gt;0,(COUNTIF('Présences, Excuses, et Tx P G'!$P18:AN18,$C19)/VLOOKUP($D19,$J$9:$DP$16,2+AJ$1,FALSE)),),)</f>
        <v>0.8125</v>
      </c>
      <c r="AK19" s="141">
        <f>IF(AND($D19&lt;&gt;0,AK$1&lt;&gt;0),IF(VLOOKUP($D19,$J$9:$DP$16,2+AK$1,FALSE)&lt;&gt;0,(COUNTIF('Présences, Excuses, et Tx P G'!$P18:AO18,$C19)/VLOOKUP($D19,$J$9:$DP$16,2+AK$1,FALSE)),),)</f>
        <v>0.8125</v>
      </c>
      <c r="AL19" s="141">
        <f>IF(AND($D19&lt;&gt;0,AL$1&lt;&gt;0),IF(VLOOKUP($D19,$J$9:$DP$16,2+AL$1,FALSE)&lt;&gt;0,(COUNTIF('Présences, Excuses, et Tx P G'!$P18:AP18,$C19)/VLOOKUP($D19,$J$9:$DP$16,2+AL$1,FALSE)),),)</f>
        <v>0.82352941176470584</v>
      </c>
      <c r="AM19" s="141">
        <f>IF(AND($D19&lt;&gt;0,AM$1&lt;&gt;0),IF(VLOOKUP($D19,$J$9:$DP$16,2+AM$1,FALSE)&lt;&gt;0,(COUNTIF('Présences, Excuses, et Tx P G'!$P18:AQ18,$C19)/VLOOKUP($D19,$J$9:$DP$16,2+AM$1,FALSE)),),)</f>
        <v>0.83333333333333337</v>
      </c>
      <c r="AN19" s="141">
        <f>IF(AND($D19&lt;&gt;0,AN$1&lt;&gt;0),IF(VLOOKUP($D19,$J$9:$DP$16,2+AN$1,FALSE)&lt;&gt;0,(COUNTIF('Présences, Excuses, et Tx P G'!$P18:AR18,$C19)/VLOOKUP($D19,$J$9:$DP$16,2+AN$1,FALSE)),),)</f>
        <v>0.84210526315789469</v>
      </c>
      <c r="AO19" s="141">
        <f>IF(AND($D19&lt;&gt;0,AO$1&lt;&gt;0),IF(VLOOKUP($D19,$J$9:$DP$16,2+AO$1,FALSE)&lt;&gt;0,(COUNTIF('Présences, Excuses, et Tx P G'!$P18:AS18,$C19)/VLOOKUP($D19,$J$9:$DP$16,2+AO$1,FALSE)),),)</f>
        <v>0.85</v>
      </c>
      <c r="AP19" s="141">
        <f>IF(AND($D19&lt;&gt;0,AP$1&lt;&gt;0),IF(VLOOKUP($D19,$J$9:$DP$16,2+AP$1,FALSE)&lt;&gt;0,(COUNTIF('Présences, Excuses, et Tx P G'!$P18:AT18,$C19)/VLOOKUP($D19,$J$9:$DP$16,2+AP$1,FALSE)),),)</f>
        <v>0.8571428571428571</v>
      </c>
      <c r="AQ19" s="141">
        <f>IF(AND($D19&lt;&gt;0,AQ$1&lt;&gt;0),IF(VLOOKUP($D19,$J$9:$DP$16,2+AQ$1,FALSE)&lt;&gt;0,(COUNTIF('Présences, Excuses, et Tx P G'!$P18:AU18,$C19)/VLOOKUP($D19,$J$9:$DP$16,2+AQ$1,FALSE)),),)</f>
        <v>0.8571428571428571</v>
      </c>
      <c r="AR19" s="141">
        <f>IF(AND($D19&lt;&gt;0,AR$1&lt;&gt;0),IF(VLOOKUP($D19,$J$9:$DP$16,2+AR$1,FALSE)&lt;&gt;0,(COUNTIF('Présences, Excuses, et Tx P G'!$P18:AV18,$C19)/VLOOKUP($D19,$J$9:$DP$16,2+AR$1,FALSE)),),)</f>
        <v>0.81818181818181823</v>
      </c>
      <c r="AS19" s="141">
        <f>IF(AND($D19&lt;&gt;0,AS$1&lt;&gt;0),IF(VLOOKUP($D19,$J$9:$DP$16,2+AS$1,FALSE)&lt;&gt;0,(COUNTIF('Présences, Excuses, et Tx P G'!$P18:AW18,$C19)/VLOOKUP($D19,$J$9:$DP$16,2+AS$1,FALSE)),),)</f>
        <v>0.81818181818181823</v>
      </c>
      <c r="AT19" s="141">
        <f>IF(AND($D19&lt;&gt;0,AT$1&lt;&gt;0),IF(VLOOKUP($D19,$J$9:$DP$16,2+AT$1,FALSE)&lt;&gt;0,(COUNTIF('Présences, Excuses, et Tx P G'!$P18:AX18,$C19)/VLOOKUP($D19,$J$9:$DP$16,2+AT$1,FALSE)),),)</f>
        <v>0.78260869565217395</v>
      </c>
      <c r="AU19" s="141">
        <f>IF(AND($D19&lt;&gt;0,AU$1&lt;&gt;0),IF(VLOOKUP($D19,$J$9:$DP$16,2+AU$1,FALSE)&lt;&gt;0,(COUNTIF('Présences, Excuses, et Tx P G'!$P18:AY18,$C19)/VLOOKUP($D19,$J$9:$DP$16,2+AU$1,FALSE)),),)</f>
        <v>0.78260869565217395</v>
      </c>
      <c r="AV19" s="141">
        <f>IF(AND($D19&lt;&gt;0,AV$1&lt;&gt;0),IF(VLOOKUP($D19,$J$9:$DP$16,2+AV$1,FALSE)&lt;&gt;0,(COUNTIF('Présences, Excuses, et Tx P G'!$P18:AZ18,$C19)/VLOOKUP($D19,$J$9:$DP$16,2+AV$1,FALSE)),),)</f>
        <v>0.75</v>
      </c>
      <c r="AW19" s="141">
        <f>IF(AND($D19&lt;&gt;0,AW$1&lt;&gt;0),IF(VLOOKUP($D19,$J$9:$DP$16,2+AW$1,FALSE)&lt;&gt;0,(COUNTIF('Présences, Excuses, et Tx P G'!$P18:BA18,$C19)/VLOOKUP($D19,$J$9:$DP$16,2+AW$1,FALSE)),),)</f>
        <v>0.75</v>
      </c>
      <c r="AX19" s="141">
        <f>IF(AND($D19&lt;&gt;0,AX$1&lt;&gt;0),IF(VLOOKUP($D19,$J$9:$DP$16,2+AX$1,FALSE)&lt;&gt;0,(COUNTIF('Présences, Excuses, et Tx P G'!$P18:BB18,$C19)/VLOOKUP($D19,$J$9:$DP$16,2+AX$1,FALSE)),),)</f>
        <v>0.75</v>
      </c>
      <c r="AY19" s="141">
        <f>IF(AND($D19&lt;&gt;0,AY$1&lt;&gt;0),IF(VLOOKUP($D19,$J$9:$DP$16,2+AY$1,FALSE)&lt;&gt;0,(COUNTIF('Présences, Excuses, et Tx P G'!$P18:BC18,$C19)/VLOOKUP($D19,$J$9:$DP$16,2+AY$1,FALSE)),),)</f>
        <v>0.72</v>
      </c>
      <c r="AZ19" s="141">
        <f>IF(AND($D19&lt;&gt;0,AZ$1&lt;&gt;0),IF(VLOOKUP($D19,$J$9:$DP$16,2+AZ$1,FALSE)&lt;&gt;0,(COUNTIF('Présences, Excuses, et Tx P G'!$P18:BD18,$C19)/VLOOKUP($D19,$J$9:$DP$16,2+AZ$1,FALSE)),),)</f>
        <v>0.72</v>
      </c>
      <c r="BA19" s="141">
        <f>IF(AND($D19&lt;&gt;0,BA$1&lt;&gt;0),IF(VLOOKUP($D19,$J$9:$DP$16,2+BA$1,FALSE)&lt;&gt;0,(COUNTIF('Présences, Excuses, et Tx P G'!$P18:BE18,$C19)/VLOOKUP($D19,$J$9:$DP$16,2+BA$1,FALSE)),),)</f>
        <v>0.69230769230769229</v>
      </c>
      <c r="BB19" s="141">
        <f>IF(AND($D19&lt;&gt;0,BB$1&lt;&gt;0),IF(VLOOKUP($D19,$J$9:$DP$16,2+BB$1,FALSE)&lt;&gt;0,(COUNTIF('Présences, Excuses, et Tx P G'!$P18:BF18,$C19)/VLOOKUP($D19,$J$9:$DP$16,2+BB$1,FALSE)),),)</f>
        <v>0.70370370370370372</v>
      </c>
      <c r="BC19" s="141">
        <f>IF(AND($D19&lt;&gt;0,BC$1&lt;&gt;0),IF(VLOOKUP($D19,$J$9:$DP$16,2+BC$1,FALSE)&lt;&gt;0,(COUNTIF('Présences, Excuses, et Tx P G'!$P18:BG18,$C19)/VLOOKUP($D19,$J$9:$DP$16,2+BC$1,FALSE)),),)</f>
        <v>0.7142857142857143</v>
      </c>
      <c r="BD19" s="141">
        <f>IF(AND($D19&lt;&gt;0,BD$1&lt;&gt;0),IF(VLOOKUP($D19,$J$9:$DP$16,2+BD$1,FALSE)&lt;&gt;0,(COUNTIF('Présences, Excuses, et Tx P G'!$P18:BH18,$C19)/VLOOKUP($D19,$J$9:$DP$16,2+BD$1,FALSE)),),)</f>
        <v>0.72413793103448276</v>
      </c>
      <c r="BE19" s="141">
        <f>IF(AND($D19&lt;&gt;0,BE$1&lt;&gt;0),IF(VLOOKUP($D19,$J$9:$DP$16,2+BE$1,FALSE)&lt;&gt;0,(COUNTIF('Présences, Excuses, et Tx P G'!$P18:BI18,$C19)/VLOOKUP($D19,$J$9:$DP$16,2+BE$1,FALSE)),),)</f>
        <v>0.73333333333333328</v>
      </c>
      <c r="BF19" s="141">
        <f>IF(AND($D19&lt;&gt;0,BF$1&lt;&gt;0),IF(VLOOKUP($D19,$J$9:$DP$16,2+BF$1,FALSE)&lt;&gt;0,(COUNTIF('Présences, Excuses, et Tx P G'!$P18:BJ18,$C19)/VLOOKUP($D19,$J$9:$DP$16,2+BF$1,FALSE)),),)</f>
        <v>0.73333333333333328</v>
      </c>
      <c r="BG19" s="141">
        <f>IF(AND($D19&lt;&gt;0,BG$1&lt;&gt;0),IF(VLOOKUP($D19,$J$9:$DP$16,2+BG$1,FALSE)&lt;&gt;0,(COUNTIF('Présences, Excuses, et Tx P G'!$P18:BK18,$C19)/VLOOKUP($D19,$J$9:$DP$16,2+BG$1,FALSE)),),)</f>
        <v>0.73333333333333328</v>
      </c>
      <c r="BH19" s="141">
        <f>IF(AND($D19&lt;&gt;0,BH$1&lt;&gt;0),IF(VLOOKUP($D19,$J$9:$DP$16,2+BH$1,FALSE)&lt;&gt;0,(COUNTIF('Présences, Excuses, et Tx P G'!$P18:BL18,$C19)/VLOOKUP($D19,$J$9:$DP$16,2+BH$1,FALSE)),),)</f>
        <v>0.74193548387096775</v>
      </c>
      <c r="BI19" s="141">
        <f>IF(AND($D19&lt;&gt;0,BI$1&lt;&gt;0),IF(VLOOKUP($D19,$J$9:$DP$16,2+BI$1,FALSE)&lt;&gt;0,(COUNTIF('Présences, Excuses, et Tx P G'!$P18:BM18,$C19)/VLOOKUP($D19,$J$9:$DP$16,2+BI$1,FALSE)),),)</f>
        <v>0.71875</v>
      </c>
      <c r="BJ19" s="141">
        <f>IF(AND($D19&lt;&gt;0,BJ$1&lt;&gt;0),IF(VLOOKUP($D19,$J$9:$DP$16,2+BJ$1,FALSE)&lt;&gt;0,(COUNTIF('Présences, Excuses, et Tx P G'!$P18:BN18,$C19)/VLOOKUP($D19,$J$9:$DP$16,2+BJ$1,FALSE)),),)</f>
        <v>0.71875</v>
      </c>
      <c r="BK19" s="141">
        <f>IF(AND($D19&lt;&gt;0,BK$1&lt;&gt;0),IF(VLOOKUP($D19,$J$9:$DP$16,2+BK$1,FALSE)&lt;&gt;0,(COUNTIF('Présences, Excuses, et Tx P G'!$P18:BO18,$C19)/VLOOKUP($D19,$J$9:$DP$16,2+BK$1,FALSE)),),)</f>
        <v>0.72727272727272729</v>
      </c>
      <c r="BL19" s="141">
        <f>IF(AND($D19&lt;&gt;0,BL$1&lt;&gt;0),IF(VLOOKUP($D19,$J$9:$DP$16,2+BL$1,FALSE)&lt;&gt;0,(COUNTIF('Présences, Excuses, et Tx P G'!$P18:BP18,$C19)/VLOOKUP($D19,$J$9:$DP$16,2+BL$1,FALSE)),),)</f>
        <v>0.72727272727272729</v>
      </c>
      <c r="BM19" s="141">
        <f>IF(AND($D19&lt;&gt;0,BM$1&lt;&gt;0),IF(VLOOKUP($D19,$J$9:$DP$16,2+BM$1,FALSE)&lt;&gt;0,(COUNTIF('Présences, Excuses, et Tx P G'!$P18:BQ18,$C19)/VLOOKUP($D19,$J$9:$DP$16,2+BM$1,FALSE)),),)</f>
        <v>0.72727272727272729</v>
      </c>
      <c r="BN19" s="141">
        <f>IF(AND($D19&lt;&gt;0,BN$1&lt;&gt;0),IF(VLOOKUP($D19,$J$9:$DP$16,2+BN$1,FALSE)&lt;&gt;0,(COUNTIF('Présences, Excuses, et Tx P G'!$P18:BR18,$C19)/VLOOKUP($D19,$J$9:$DP$16,2+BN$1,FALSE)),),)</f>
        <v>0.73529411764705888</v>
      </c>
      <c r="BO19" s="141">
        <f>IF(AND($D19&lt;&gt;0,BO$1&lt;&gt;0),IF(VLOOKUP($D19,$J$9:$DP$16,2+BO$1,FALSE)&lt;&gt;0,(COUNTIF('Présences, Excuses, et Tx P G'!$P18:BS18,$C19)/VLOOKUP($D19,$J$9:$DP$16,2+BO$1,FALSE)),),)</f>
        <v>0.74285714285714288</v>
      </c>
      <c r="BP19" s="141">
        <f>IF(AND($D19&lt;&gt;0,BP$1&lt;&gt;0),IF(VLOOKUP($D19,$J$9:$DP$16,2+BP$1,FALSE)&lt;&gt;0,(COUNTIF('Présences, Excuses, et Tx P G'!$P18:BT18,$C19)/VLOOKUP($D19,$J$9:$DP$16,2+BP$1,FALSE)),),)</f>
        <v>0.75</v>
      </c>
      <c r="BQ19" s="141">
        <f>IF(AND($D19&lt;&gt;0,BQ$1&lt;&gt;0),IF(VLOOKUP($D19,$J$9:$DP$16,2+BQ$1,FALSE)&lt;&gt;0,(COUNTIF('Présences, Excuses, et Tx P G'!$P18:BU18,$C19)/VLOOKUP($D19,$J$9:$DP$16,2+BQ$1,FALSE)),),)</f>
        <v>0.75</v>
      </c>
      <c r="BR19" s="141">
        <f>IF(AND($D19&lt;&gt;0,BR$1&lt;&gt;0),IF(VLOOKUP($D19,$J$9:$DP$16,2+BR$1,FALSE)&lt;&gt;0,(COUNTIF('Présences, Excuses, et Tx P G'!$P18:BV18,$C19)/VLOOKUP($D19,$J$9:$DP$16,2+BR$1,FALSE)),),)</f>
        <v>0.7567567567567568</v>
      </c>
      <c r="BS19" s="141">
        <f>IF(AND($D19&lt;&gt;0,BS$1&lt;&gt;0),IF(VLOOKUP($D19,$J$9:$DP$16,2+BS$1,FALSE)&lt;&gt;0,(COUNTIF('Présences, Excuses, et Tx P G'!$P18:BW18,$C19)/VLOOKUP($D19,$J$9:$DP$16,2+BS$1,FALSE)),),)</f>
        <v>0.7567567567567568</v>
      </c>
      <c r="BT19" s="141">
        <f>IF(AND($D19&lt;&gt;0,BT$1&lt;&gt;0),IF(VLOOKUP($D19,$J$9:$DP$16,2+BT$1,FALSE)&lt;&gt;0,(COUNTIF('Présences, Excuses, et Tx P G'!$P18:BX18,$C19)/VLOOKUP($D19,$J$9:$DP$16,2+BT$1,FALSE)),),)</f>
        <v>0.7567567567567568</v>
      </c>
      <c r="BU19" s="141">
        <f>IF(AND($D19&lt;&gt;0,BU$1&lt;&gt;0),IF(VLOOKUP($D19,$J$9:$DP$16,2+BU$1,FALSE)&lt;&gt;0,(COUNTIF('Présences, Excuses, et Tx P G'!$P18:BY18,$C19)/VLOOKUP($D19,$J$9:$DP$16,2+BU$1,FALSE)),),)</f>
        <v>0.73684210526315785</v>
      </c>
      <c r="BV19" s="141">
        <f>IF(AND($D19&lt;&gt;0,BV$1&lt;&gt;0),IF(VLOOKUP($D19,$J$9:$DP$16,2+BV$1,FALSE)&lt;&gt;0,(COUNTIF('Présences, Excuses, et Tx P G'!$P18:BZ18,$C19)/VLOOKUP($D19,$J$9:$DP$16,2+BV$1,FALSE)),),)</f>
        <v>0.74358974358974361</v>
      </c>
      <c r="BW19" s="141">
        <f>IF(AND($D19&lt;&gt;0,BW$1&lt;&gt;0),IF(VLOOKUP($D19,$J$9:$DP$16,2+BW$1,FALSE)&lt;&gt;0,(COUNTIF('Présences, Excuses, et Tx P G'!$P18:CA18,$C19)/VLOOKUP($D19,$J$9:$DP$16,2+BW$1,FALSE)),),)</f>
        <v>0.75</v>
      </c>
      <c r="BX19" s="141">
        <f>IF(AND($D19&lt;&gt;0,BX$1&lt;&gt;0),IF(VLOOKUP($D19,$J$9:$DP$16,2+BX$1,FALSE)&lt;&gt;0,(COUNTIF('Présences, Excuses, et Tx P G'!$P18:CB18,$C19)/VLOOKUP($D19,$J$9:$DP$16,2+BX$1,FALSE)),),)</f>
        <v>0.75</v>
      </c>
      <c r="BY19" s="141">
        <f>IF(AND($D19&lt;&gt;0,BY$1&lt;&gt;0),IF(VLOOKUP($D19,$J$9:$DP$16,2+BY$1,FALSE)&lt;&gt;0,(COUNTIF('Présences, Excuses, et Tx P G'!$P18:CC18,$C19)/VLOOKUP($D19,$J$9:$DP$16,2+BY$1,FALSE)),),)</f>
        <v>0.73170731707317072</v>
      </c>
      <c r="BZ19" s="141">
        <f>IF(AND($D19&lt;&gt;0,BZ$1&lt;&gt;0),IF(VLOOKUP($D19,$J$9:$DP$16,2+BZ$1,FALSE)&lt;&gt;0,(COUNTIF('Présences, Excuses, et Tx P G'!$P18:CD18,$C19)/VLOOKUP($D19,$J$9:$DP$16,2+BZ$1,FALSE)),),)</f>
        <v>0.73809523809523814</v>
      </c>
      <c r="CA19" s="141">
        <f>IF(AND($D19&lt;&gt;0,CA$1&lt;&gt;0),IF(VLOOKUP($D19,$J$9:$DP$16,2+CA$1,FALSE)&lt;&gt;0,(COUNTIF('Présences, Excuses, et Tx P G'!$P18:CE18,$C19)/VLOOKUP($D19,$J$9:$DP$16,2+CA$1,FALSE)),),)</f>
        <v>0.72093023255813948</v>
      </c>
      <c r="CB19" s="141">
        <f>IF(AND($D19&lt;&gt;0,CB$1&lt;&gt;0),IF(VLOOKUP($D19,$J$9:$DP$16,2+CB$1,FALSE)&lt;&gt;0,(COUNTIF('Présences, Excuses, et Tx P G'!$P18:CF18,$C19)/VLOOKUP($D19,$J$9:$DP$16,2+CB$1,FALSE)),),)</f>
        <v>0</v>
      </c>
      <c r="CC19" s="141">
        <f>IF(AND($D19&lt;&gt;0,CC$1&lt;&gt;0),IF(VLOOKUP($D19,$J$9:$DP$16,2+CC$1,FALSE)&lt;&gt;0,(COUNTIF('Présences, Excuses, et Tx P G'!$P18:CG18,$C19)/VLOOKUP($D19,$J$9:$DP$16,2+CC$1,FALSE)),),)</f>
        <v>0</v>
      </c>
      <c r="CD19" s="141">
        <f>IF(AND($D19&lt;&gt;0,CD$1&lt;&gt;0),IF(VLOOKUP($D19,$J$9:$DP$16,2+CD$1,FALSE)&lt;&gt;0,(COUNTIF('Présences, Excuses, et Tx P G'!$P18:CH18,$C19)/VLOOKUP($D19,$J$9:$DP$16,2+CD$1,FALSE)),),)</f>
        <v>0</v>
      </c>
      <c r="CE19" s="141">
        <f>IF(AND($D19&lt;&gt;0,CE$1&lt;&gt;0),IF(VLOOKUP($D19,$J$9:$DP$16,2+CE$1,FALSE)&lt;&gt;0,(COUNTIF('Présences, Excuses, et Tx P G'!$P18:CI18,$C19)/VLOOKUP($D19,$J$9:$DP$16,2+CE$1,FALSE)),),)</f>
        <v>0</v>
      </c>
      <c r="CF19" s="141">
        <f>IF(AND($D19&lt;&gt;0,CF$1&lt;&gt;0),IF(VLOOKUP($D19,$J$9:$DP$16,2+CF$1,FALSE)&lt;&gt;0,(COUNTIF('Présences, Excuses, et Tx P G'!$P18:CJ18,$C19)/VLOOKUP($D19,$J$9:$DP$16,2+CF$1,FALSE)),),)</f>
        <v>0</v>
      </c>
      <c r="CG19" s="141">
        <f>IF(AND($D19&lt;&gt;0,CG$1&lt;&gt;0),IF(VLOOKUP($D19,$J$9:$DP$16,2+CG$1,FALSE)&lt;&gt;0,(COUNTIF('Présences, Excuses, et Tx P G'!$P18:CK18,$C19)/VLOOKUP($D19,$J$9:$DP$16,2+CG$1,FALSE)),),)</f>
        <v>0</v>
      </c>
      <c r="CH19" s="141">
        <f>IF(AND($D19&lt;&gt;0,CH$1&lt;&gt;0),IF(VLOOKUP($D19,$J$9:$DP$16,2+CH$1,FALSE)&lt;&gt;0,(COUNTIF('Présences, Excuses, et Tx P G'!$P18:CL18,$C19)/VLOOKUP($D19,$J$9:$DP$16,2+CH$1,FALSE)),),)</f>
        <v>0</v>
      </c>
      <c r="CI19" s="141">
        <f>IF(AND($D19&lt;&gt;0,CI$1&lt;&gt;0),IF(VLOOKUP($D19,$J$9:$DP$16,2+CI$1,FALSE)&lt;&gt;0,(COUNTIF('Présences, Excuses, et Tx P G'!$P18:CM18,$C19)/VLOOKUP($D19,$J$9:$DP$16,2+CI$1,FALSE)),),)</f>
        <v>0</v>
      </c>
      <c r="CJ19" s="141">
        <f>IF(AND($D19&lt;&gt;0,CJ$1&lt;&gt;0),IF(VLOOKUP($D19,$J$9:$DP$16,2+CJ$1,FALSE)&lt;&gt;0,(COUNTIF('Présences, Excuses, et Tx P G'!$P18:CO18,$C19)/VLOOKUP($D19,$J$9:$DP$16,2+CJ$1,FALSE)),),)</f>
        <v>0</v>
      </c>
      <c r="CK19" s="141">
        <f>IF(AND($D19&lt;&gt;0,CK$1&lt;&gt;0),IF(VLOOKUP($D19,$J$9:$DP$16,2+CK$1,FALSE)&lt;&gt;0,(COUNTIF('Présences, Excuses, et Tx P G'!$P18:CP18,$C19)/VLOOKUP($D19,$J$9:$DP$16,2+CK$1,FALSE)),),)</f>
        <v>0</v>
      </c>
      <c r="CL19" s="141">
        <f>IF(AND($D19&lt;&gt;0,CL$1&lt;&gt;0),IF(VLOOKUP($D19,$J$9:$DP$16,2+CL$1,FALSE)&lt;&gt;0,(COUNTIF('Présences, Excuses, et Tx P G'!$P18:CQ18,$C19)/VLOOKUP($D19,$J$9:$DP$16,2+CL$1,FALSE)),),)</f>
        <v>0</v>
      </c>
      <c r="CM19" s="141">
        <f>IF(AND($D19&lt;&gt;0,CM$1&lt;&gt;0),IF(VLOOKUP($D19,$J$9:$DP$16,2+CM$1,FALSE)&lt;&gt;0,(COUNTIF('Présences, Excuses, et Tx P G'!$P18:CR18,$C19)/VLOOKUP($D19,$J$9:$DP$16,2+CM$1,FALSE)),),)</f>
        <v>0</v>
      </c>
      <c r="CN19" s="141">
        <f>IF(AND($D19&lt;&gt;0,CN$1&lt;&gt;0),IF(VLOOKUP($D19,$J$9:$DP$16,2+CN$1,FALSE)&lt;&gt;0,(COUNTIF('Présences, Excuses, et Tx P G'!$P18:CS18,$C19)/VLOOKUP($D19,$J$9:$DP$16,2+CN$1,FALSE)),),)</f>
        <v>0</v>
      </c>
      <c r="CO19" s="141">
        <f>IF(AND($D19&lt;&gt;0,CO$1&lt;&gt;0),IF(VLOOKUP($D19,$J$9:$DP$16,2+CO$1,FALSE)&lt;&gt;0,(COUNTIF('Présences, Excuses, et Tx P G'!$P18:CT18,$C19)/VLOOKUP($D19,$J$9:$DP$16,2+CO$1,FALSE)),),)</f>
        <v>0</v>
      </c>
      <c r="CP19" s="141">
        <f>IF(AND($D19&lt;&gt;0,CP$1&lt;&gt;0),IF(VLOOKUP($D19,$J$9:$DP$16,2+CP$1,FALSE)&lt;&gt;0,(COUNTIF('Présences, Excuses, et Tx P G'!$P18:CU18,$C19)/VLOOKUP($D19,$J$9:$DP$16,2+CP$1,FALSE)),),)</f>
        <v>0</v>
      </c>
      <c r="CQ19" s="141">
        <f>IF(AND($D19&lt;&gt;0,CQ$1&lt;&gt;0),IF(VLOOKUP($D19,$J$9:$DP$16,2+CQ$1,FALSE)&lt;&gt;0,(COUNTIF('Présences, Excuses, et Tx P G'!$P18:CU18,$C19)/VLOOKUP($D19,$J$9:$DP$16,2+CQ$1,FALSE)),),)</f>
        <v>0</v>
      </c>
      <c r="CR19" s="141">
        <f>IF(AND($D19&lt;&gt;0,CR$1&lt;&gt;0),IF(VLOOKUP($D19,$J$9:$DP$16,2+CR$1,FALSE)&lt;&gt;0,(COUNTIF('Présences, Excuses, et Tx P G'!$P18:CV18,$C19)/VLOOKUP($D19,$J$9:$DP$16,2+CR$1,FALSE)),),)</f>
        <v>0</v>
      </c>
      <c r="CS19" s="141">
        <f>IF(AND($D19&lt;&gt;0,CS$1&lt;&gt;0),IF(VLOOKUP($D19,$J$9:$DP$16,2+CS$1,FALSE)&lt;&gt;0,(COUNTIF('Présences, Excuses, et Tx P G'!$P18:CW18,$C19)/VLOOKUP($D19,$J$9:$DP$16,2+CS$1,FALSE)),),)</f>
        <v>0</v>
      </c>
      <c r="CT19" s="141">
        <f>IF(AND($D19&lt;&gt;0,CT$1&lt;&gt;0),IF(VLOOKUP($D19,$J$9:$DP$16,2+CT$1,FALSE)&lt;&gt;0,(COUNTIF('Présences, Excuses, et Tx P G'!$P18:CX18,$C19)/VLOOKUP($D19,$J$9:$DP$16,2+CT$1,FALSE)),),)</f>
        <v>0</v>
      </c>
      <c r="CU19" s="141">
        <f>IF(AND($D19&lt;&gt;0,CU$1&lt;&gt;0),IF(VLOOKUP($D19,$J$9:$DP$16,2+CU$1,FALSE)&lt;&gt;0,(COUNTIF('Présences, Excuses, et Tx P G'!$P18:CY18,$C19)/VLOOKUP($D19,$J$9:$DP$16,2+CU$1,FALSE)),),)</f>
        <v>0</v>
      </c>
      <c r="CV19" s="141">
        <f>IF(AND($D19&lt;&gt;0,CV$1&lt;&gt;0),IF(VLOOKUP($D19,$J$9:$DP$16,2+CV$1,FALSE)&lt;&gt;0,(COUNTIF('Présences, Excuses, et Tx P G'!$P18:CZ18,$C19)/VLOOKUP($D19,$J$9:$DP$16,2+CV$1,FALSE)),),)</f>
        <v>0</v>
      </c>
      <c r="CW19" s="141">
        <f>IF(AND($D19&lt;&gt;0,CW$1&lt;&gt;0),IF(VLOOKUP($D19,$J$9:$DP$16,2+CW$1,FALSE)&lt;&gt;0,(COUNTIF('Présences, Excuses, et Tx P G'!$P18:DA18,$C19)/VLOOKUP($D19,$J$9:$DP$16,2+CW$1,FALSE)),),)</f>
        <v>0</v>
      </c>
      <c r="CX19" s="141">
        <f>IF(AND($D19&lt;&gt;0,CX$1&lt;&gt;0),IF(VLOOKUP($D19,$J$9:$DP$16,2+CX$1,FALSE)&lt;&gt;0,(COUNTIF('Présences, Excuses, et Tx P G'!$P18:DB18,$C19)/VLOOKUP($D19,$J$9:$DP$16,2+CX$1,FALSE)),),)</f>
        <v>0</v>
      </c>
      <c r="CY19" s="141">
        <f>IF(AND($D19&lt;&gt;0,CY$1&lt;&gt;0),IF(VLOOKUP($D19,$J$9:$DP$16,2+CY$1,FALSE)&lt;&gt;0,(COUNTIF('Présences, Excuses, et Tx P G'!$P18:DC18,$C19)/VLOOKUP($D19,$J$9:$DP$16,2+CY$1,FALSE)),),)</f>
        <v>0</v>
      </c>
      <c r="CZ19" s="141">
        <f>IF(AND($D19&lt;&gt;0,CZ$1&lt;&gt;0),IF(VLOOKUP($D19,$J$9:$DP$16,2+CZ$1,FALSE)&lt;&gt;0,(COUNTIF('Présences, Excuses, et Tx P G'!$P18:DD18,$C19)/VLOOKUP($D19,$J$9:$DP$16,2+CZ$1,FALSE)),),)</f>
        <v>0</v>
      </c>
      <c r="DA19" s="141">
        <f>IF(AND($D19&lt;&gt;0,DA$1&lt;&gt;0),IF(VLOOKUP($D19,$J$9:$DP$16,2+DA$1,FALSE)&lt;&gt;0,(COUNTIF('Présences, Excuses, et Tx P G'!$P18:DE18,$C19)/VLOOKUP($D19,$J$9:$DP$16,2+DA$1,FALSE)),),)</f>
        <v>0</v>
      </c>
      <c r="DB19" s="141">
        <f>IF(AND($D19&lt;&gt;0,DB$1&lt;&gt;0),IF(VLOOKUP($D19,$J$9:$DP$16,2+DB$1,FALSE)&lt;&gt;0,(COUNTIF('Présences, Excuses, et Tx P G'!$P18:DF18,$C19)/VLOOKUP($D19,$J$9:$DP$16,2+DB$1,FALSE)),),)</f>
        <v>0</v>
      </c>
      <c r="DC19" s="141">
        <f>IF(AND($D19&lt;&gt;0,DC$1&lt;&gt;0),IF(VLOOKUP($D19,$J$9:$DP$16,2+DC$1,FALSE)&lt;&gt;0,(COUNTIF('Présences, Excuses, et Tx P G'!$P18:DG18,$C19)/VLOOKUP($D19,$J$9:$DP$16,2+DC$1,FALSE)),),)</f>
        <v>0</v>
      </c>
      <c r="DD19" s="141">
        <f>IF(AND($D19&lt;&gt;0,DD$1&lt;&gt;0),IF(VLOOKUP($D19,$J$9:$DP$16,2+DD$1,FALSE)&lt;&gt;0,(COUNTIF('Présences, Excuses, et Tx P G'!$P18:DH18,$C19)/VLOOKUP($D19,$J$9:$DP$16,2+DD$1,FALSE)),),)</f>
        <v>0</v>
      </c>
      <c r="DE19" s="141">
        <f>IF(AND($D19&lt;&gt;0,DE$1&lt;&gt;0),IF(VLOOKUP($D19,$J$9:$DP$16,2+DE$1,FALSE)&lt;&gt;0,(COUNTIF('Présences, Excuses, et Tx P G'!$P18:DI18,$C19)/VLOOKUP($D19,$J$9:$DP$16,2+DE$1,FALSE)),),)</f>
        <v>0</v>
      </c>
      <c r="DF19" s="141">
        <f>IF(AND($D19&lt;&gt;0,DF$1&lt;&gt;0),IF(VLOOKUP($D19,$J$9:$DP$16,2+DF$1,FALSE)&lt;&gt;0,(COUNTIF('Présences, Excuses, et Tx P G'!$P18:DJ18,$C19)/VLOOKUP($D19,$J$9:$DP$16,2+DF$1,FALSE)),),)</f>
        <v>0</v>
      </c>
      <c r="DG19" s="141">
        <f>IF(AND($D19&lt;&gt;0,DG$1&lt;&gt;0),IF(VLOOKUP($D19,$J$9:$DP$16,2+DG$1,FALSE)&lt;&gt;0,(COUNTIF('Présences, Excuses, et Tx P G'!$P18:DK18,$C19)/VLOOKUP($D19,$J$9:$DP$16,2+DG$1,FALSE)),),)</f>
        <v>0</v>
      </c>
      <c r="DH19" s="141">
        <f>IF(AND($D19&lt;&gt;0,DH$1&lt;&gt;0),IF(VLOOKUP($D19,$J$9:$DP$16,2+DH$1,FALSE)&lt;&gt;0,(COUNTIF('Présences, Excuses, et Tx P G'!$P18:DL18,$C19)/VLOOKUP($D19,$J$9:$DP$16,2+DH$1,FALSE)),),)</f>
        <v>0</v>
      </c>
      <c r="DI19" s="141">
        <f>IF(AND($D19&lt;&gt;0,DI$1&lt;&gt;0),IF(VLOOKUP($D19,$J$9:$DP$16,2+DI$1,FALSE)&lt;&gt;0,(COUNTIF('Présences, Excuses, et Tx P G'!$P18:DM18,$C19)/VLOOKUP($D19,$J$9:$DP$16,2+DI$1,FALSE)),),)</f>
        <v>0</v>
      </c>
      <c r="DJ19" s="141">
        <f>IF(AND($D19&lt;&gt;0,DJ$1&lt;&gt;0),IF(VLOOKUP($D19,$J$9:$DP$16,2+DJ$1,FALSE)&lt;&gt;0,(COUNTIF('Présences, Excuses, et Tx P G'!$P18:DN18,$C19)/VLOOKUP($D19,$J$9:$DP$16,2+DJ$1,FALSE)),),)</f>
        <v>0</v>
      </c>
      <c r="DK19" s="141">
        <f>IF(AND($D19&lt;&gt;0,DK$1&lt;&gt;0),IF(VLOOKUP($D19,$J$9:$DP$16,2+DK$1,FALSE)&lt;&gt;0,(COUNTIF('Présences, Excuses, et Tx P G'!$P18:DO18,$C19)/VLOOKUP($D19,$J$9:$DP$16,2+DK$1,FALSE)),),)</f>
        <v>0</v>
      </c>
      <c r="DL19" s="141">
        <f>IF(AND($D19&lt;&gt;0,DL$1&lt;&gt;0),IF(VLOOKUP($D19,$J$9:$DP$16,2+DL$1,FALSE)&lt;&gt;0,(COUNTIF('Présences, Excuses, et Tx P G'!$P18:DP18,$C19)/VLOOKUP($D19,$J$9:$DP$16,2+DL$1,FALSE)),),)</f>
        <v>0</v>
      </c>
      <c r="DM19" s="141">
        <f>IF(AND($D19&lt;&gt;0,DM$1&lt;&gt;0),IF(VLOOKUP($D19,$J$9:$DP$16,2+DM$1,FALSE)&lt;&gt;0,(COUNTIF('Présences, Excuses, et Tx P G'!$P18:DQ18,$C19)/VLOOKUP($D19,$J$9:$DP$16,2+DM$1,FALSE)),),)</f>
        <v>0</v>
      </c>
      <c r="DN19" s="141">
        <f>IF(AND($D19&lt;&gt;0,DN$1&lt;&gt;0),IF(VLOOKUP($D19,$J$9:$DP$16,2+DN$1,FALSE)&lt;&gt;0,(COUNTIF('Présences, Excuses, et Tx P G'!$P18:DR18,$C19)/VLOOKUP($D19,$J$9:$DP$16,2+DN$1,FALSE)),),)</f>
        <v>0</v>
      </c>
      <c r="DO19" s="141">
        <f>IF(AND($D19&lt;&gt;0,DO$1&lt;&gt;0),IF(VLOOKUP($D19,$J$9:$DP$16,2+DO$1,FALSE)&lt;&gt;0,(COUNTIF('Présences, Excuses, et Tx P G'!$P18:DS18,$C19)/VLOOKUP($D19,$J$9:$DP$16,2+DO$1,FALSE)),),)</f>
        <v>0</v>
      </c>
      <c r="DP19" s="141">
        <f>IF(AND($D19&lt;&gt;0,DP$1&lt;&gt;0),IF(VLOOKUP($D19,$J$9:$DP$16,2+DP$1,FALSE)&lt;&gt;0,(COUNTIF('Présences, Excuses, et Tx P G'!$P18:DT18,$C19)/VLOOKUP($D19,$J$9:$DP$16,2+DP$1,FALSE)),),)</f>
        <v>0</v>
      </c>
      <c r="DR19" s="22" t="str">
        <f t="shared" ref="DR19:DR82" si="34">B19</f>
        <v>BARREAUD Delphine</v>
      </c>
      <c r="DS19" s="26" t="str">
        <f t="shared" ref="DS19:DS82" si="35">C19</f>
        <v>A</v>
      </c>
      <c r="DT19" s="23">
        <f t="shared" ref="DT19:DT82" si="36">I19</f>
        <v>0.73170731707317072</v>
      </c>
    </row>
    <row r="20" spans="1:124" ht="14.4" customHeight="1">
      <c r="A20" s="11">
        <v>3</v>
      </c>
      <c r="B20" s="158" t="str">
        <f>Choristes!B4</f>
        <v>BARTHÉLÉMY Fabricia</v>
      </c>
      <c r="C20" s="26" t="str">
        <f>Choristes!C4</f>
        <v>S</v>
      </c>
      <c r="D20" s="26" t="str">
        <f>Choristes!G4</f>
        <v>FS</v>
      </c>
      <c r="E20" s="26"/>
      <c r="F20" s="26"/>
      <c r="G20" s="15"/>
      <c r="H20" s="15"/>
      <c r="I20" s="23">
        <f t="shared" si="32"/>
        <v>0.58536585365853655</v>
      </c>
      <c r="J20" s="23" t="str">
        <f t="shared" si="33"/>
        <v>C</v>
      </c>
      <c r="K20" s="60"/>
      <c r="L20" s="141">
        <f>IF(AND($D20&lt;&gt;0,L$1&lt;&gt;0),IF(VLOOKUP($D20,$J$9:$DP$16,2+L$1,FALSE)&lt;&gt;0,(COUNTIF('Présences, Excuses, et Tx P G'!$P19:P19,$C20)/VLOOKUP($D20,$J$9:$DP$16,2+L$1,FALSE)),),)</f>
        <v>0</v>
      </c>
      <c r="M20" s="141">
        <f>IF(AND($D20&lt;&gt;0,M$1&lt;&gt;0),IF(VLOOKUP($D20,$J$9:$DP$16,2+M$1,FALSE)&lt;&gt;0,(COUNTIF('Présences, Excuses, et Tx P G'!$P19:Q19,$C20)/VLOOKUP($D20,$J$9:$DP$16,2+M$1,FALSE)),),)</f>
        <v>0</v>
      </c>
      <c r="N20" s="141">
        <f>IF(AND($D20&lt;&gt;0,N$1&lt;&gt;0),IF(VLOOKUP($D20,$J$9:$DP$16,2+N$1,FALSE)&lt;&gt;0,(COUNTIF('Présences, Excuses, et Tx P G'!$P19:R19,$C20)/VLOOKUP($D20,$J$9:$DP$16,2+N$1,FALSE)),),)</f>
        <v>0</v>
      </c>
      <c r="O20" s="141">
        <f>IF(AND($D20&lt;&gt;0,O$1&lt;&gt;0),IF(VLOOKUP($D20,$J$9:$DP$16,2+O$1,FALSE)&lt;&gt;0,(COUNTIF('Présences, Excuses, et Tx P G'!$P19:S19,$C20)/VLOOKUP($D20,$J$9:$DP$16,2+O$1,FALSE)),),)</f>
        <v>0.33333333333333331</v>
      </c>
      <c r="P20" s="141">
        <f>IF(AND($D20&lt;&gt;0,P$1&lt;&gt;0),IF(VLOOKUP($D20,$J$9:$DP$16,2+P$1,FALSE)&lt;&gt;0,(COUNTIF('Présences, Excuses, et Tx P G'!$P19:T19,$C20)/VLOOKUP($D20,$J$9:$DP$16,2+P$1,FALSE)),),)</f>
        <v>0.33333333333333331</v>
      </c>
      <c r="Q20" s="141">
        <f>IF(AND($D20&lt;&gt;0,Q$1&lt;&gt;0),IF(VLOOKUP($D20,$J$9:$DP$16,2+Q$1,FALSE)&lt;&gt;0,(COUNTIF('Présences, Excuses, et Tx P G'!$P19:U19,$C20)/VLOOKUP($D20,$J$9:$DP$16,2+Q$1,FALSE)),),)</f>
        <v>0.5</v>
      </c>
      <c r="R20" s="141">
        <f>IF(AND($D20&lt;&gt;0,R$1&lt;&gt;0),IF(VLOOKUP($D20,$J$9:$DP$16,2+R$1,FALSE)&lt;&gt;0,(COUNTIF('Présences, Excuses, et Tx P G'!$P19:V19,$C20)/VLOOKUP($D20,$J$9:$DP$16,2+R$1,FALSE)),),)</f>
        <v>0.6</v>
      </c>
      <c r="S20" s="141">
        <f>IF(AND($D20&lt;&gt;0,S$1&lt;&gt;0),IF(VLOOKUP($D20,$J$9:$DP$16,2+S$1,FALSE)&lt;&gt;0,(COUNTIF('Présences, Excuses, et Tx P G'!$P19:W19,$C20)/VLOOKUP($D20,$J$9:$DP$16,2+S$1,FALSE)),),)</f>
        <v>0.5</v>
      </c>
      <c r="T20" s="141">
        <f>IF(AND($D20&lt;&gt;0,T$1&lt;&gt;0),IF(VLOOKUP($D20,$J$9:$DP$16,2+T$1,FALSE)&lt;&gt;0,(COUNTIF('Présences, Excuses, et Tx P G'!$P19:X19,$C20)/VLOOKUP($D20,$J$9:$DP$16,2+T$1,FALSE)),),)</f>
        <v>0.42857142857142855</v>
      </c>
      <c r="U20" s="141">
        <f>IF(AND($D20&lt;&gt;0,U$1&lt;&gt;0),IF(VLOOKUP($D20,$J$9:$DP$16,2+U$1,FALSE)&lt;&gt;0,(COUNTIF('Présences, Excuses, et Tx P G'!$P19:Y19,$C20)/VLOOKUP($D20,$J$9:$DP$16,2+U$1,FALSE)),),)</f>
        <v>0.42857142857142855</v>
      </c>
      <c r="V20" s="141">
        <f>IF(AND($D20&lt;&gt;0,V$1&lt;&gt;0),IF(VLOOKUP($D20,$J$9:$DP$16,2+V$1,FALSE)&lt;&gt;0,(COUNTIF('Présences, Excuses, et Tx P G'!$P19:Z19,$C20)/VLOOKUP($D20,$J$9:$DP$16,2+V$1,FALSE)),),)</f>
        <v>0.5</v>
      </c>
      <c r="W20" s="141">
        <f>IF(AND($D20&lt;&gt;0,W$1&lt;&gt;0),IF(VLOOKUP($D20,$J$9:$DP$16,2+W$1,FALSE)&lt;&gt;0,(COUNTIF('Présences, Excuses, et Tx P G'!$P19:AA19,$C20)/VLOOKUP($D20,$J$9:$DP$16,2+W$1,FALSE)),),)</f>
        <v>0.5</v>
      </c>
      <c r="X20" s="141">
        <f>IF(AND($D20&lt;&gt;0,X$1&lt;&gt;0),IF(VLOOKUP($D20,$J$9:$DP$16,2+X$1,FALSE)&lt;&gt;0,(COUNTIF('Présences, Excuses, et Tx P G'!$P19:AB19,$C20)/VLOOKUP($D20,$J$9:$DP$16,2+X$1,FALSE)),),)</f>
        <v>0.44444444444444442</v>
      </c>
      <c r="Y20" s="141">
        <f>IF(AND($D20&lt;&gt;0,Y$1&lt;&gt;0),IF(VLOOKUP($D20,$J$9:$DP$16,2+Y$1,FALSE)&lt;&gt;0,(COUNTIF('Présences, Excuses, et Tx P G'!$P19:AC19,$C20)/VLOOKUP($D20,$J$9:$DP$16,2+Y$1,FALSE)),),)</f>
        <v>0.44444444444444442</v>
      </c>
      <c r="Z20" s="141">
        <f>IF(AND($D20&lt;&gt;0,Z$1&lt;&gt;0),IF(VLOOKUP($D20,$J$9:$DP$16,2+Z$1,FALSE)&lt;&gt;0,(COUNTIF('Présences, Excuses, et Tx P G'!$P19:AD19,$C20)/VLOOKUP($D20,$J$9:$DP$16,2+Z$1,FALSE)),),)</f>
        <v>0.5</v>
      </c>
      <c r="AA20" s="141">
        <f>IF(AND($D20&lt;&gt;0,AA$1&lt;&gt;0),IF(VLOOKUP($D20,$J$9:$DP$16,2+AA$1,FALSE)&lt;&gt;0,(COUNTIF('Présences, Excuses, et Tx P G'!$P19:AE19,$C20)/VLOOKUP($D20,$J$9:$DP$16,2+AA$1,FALSE)),),)</f>
        <v>0.5</v>
      </c>
      <c r="AB20" s="141">
        <f>IF(AND($D20&lt;&gt;0,AB$1&lt;&gt;0),IF(VLOOKUP($D20,$J$9:$DP$16,2+AB$1,FALSE)&lt;&gt;0,(COUNTIF('Présences, Excuses, et Tx P G'!$P19:AF19,$C20)/VLOOKUP($D20,$J$9:$DP$16,2+AB$1,FALSE)),),)</f>
        <v>0.45454545454545453</v>
      </c>
      <c r="AC20" s="141">
        <f>IF(AND($D20&lt;&gt;0,AC$1&lt;&gt;0),IF(VLOOKUP($D20,$J$9:$DP$16,2+AC$1,FALSE)&lt;&gt;0,(COUNTIF('Présences, Excuses, et Tx P G'!$P19:AG19,$C20)/VLOOKUP($D20,$J$9:$DP$16,2+AC$1,FALSE)),),)</f>
        <v>0.5</v>
      </c>
      <c r="AD20" s="141">
        <f>IF(AND($D20&lt;&gt;0,AD$1&lt;&gt;0),IF(VLOOKUP($D20,$J$9:$DP$16,2+AD$1,FALSE)&lt;&gt;0,(COUNTIF('Présences, Excuses, et Tx P G'!$P19:AH19,$C20)/VLOOKUP($D20,$J$9:$DP$16,2+AD$1,FALSE)),),)</f>
        <v>0.5</v>
      </c>
      <c r="AE20" s="141">
        <f>IF(AND($D20&lt;&gt;0,AE$1&lt;&gt;0),IF(VLOOKUP($D20,$J$9:$DP$16,2+AE$1,FALSE)&lt;&gt;0,(COUNTIF('Présences, Excuses, et Tx P G'!$P19:AI19,$C20)/VLOOKUP($D20,$J$9:$DP$16,2+AE$1,FALSE)),),)</f>
        <v>0.5</v>
      </c>
      <c r="AF20" s="141">
        <f>IF(AND($D20&lt;&gt;0,AF$1&lt;&gt;0),IF(VLOOKUP($D20,$J$9:$DP$16,2+AF$1,FALSE)&lt;&gt;0,(COUNTIF('Présences, Excuses, et Tx P G'!$P19:AJ19,$C20)/VLOOKUP($D20,$J$9:$DP$16,2+AF$1,FALSE)),),)</f>
        <v>0.53846153846153844</v>
      </c>
      <c r="AG20" s="141">
        <f>IF(AND($D20&lt;&gt;0,AG$1&lt;&gt;0),IF(VLOOKUP($D20,$J$9:$DP$16,2+AG$1,FALSE)&lt;&gt;0,(COUNTIF('Présences, Excuses, et Tx P G'!$P19:AK19,$C20)/VLOOKUP($D20,$J$9:$DP$16,2+AG$1,FALSE)),),)</f>
        <v>0.53846153846153844</v>
      </c>
      <c r="AH20" s="141">
        <f>IF(AND($D20&lt;&gt;0,AH$1&lt;&gt;0),IF(VLOOKUP($D20,$J$9:$DP$16,2+AH$1,FALSE)&lt;&gt;0,(COUNTIF('Présences, Excuses, et Tx P G'!$P19:AL19,$C20)/VLOOKUP($D20,$J$9:$DP$16,2+AH$1,FALSE)),),)</f>
        <v>0.5</v>
      </c>
      <c r="AI20" s="141">
        <f>IF(AND($D20&lt;&gt;0,AI$1&lt;&gt;0),IF(VLOOKUP($D20,$J$9:$DP$16,2+AI$1,FALSE)&lt;&gt;0,(COUNTIF('Présences, Excuses, et Tx P G'!$P19:AM19,$C20)/VLOOKUP($D20,$J$9:$DP$16,2+AI$1,FALSE)),),)</f>
        <v>0.53333333333333333</v>
      </c>
      <c r="AJ20" s="141">
        <f>IF(AND($D20&lt;&gt;0,AJ$1&lt;&gt;0),IF(VLOOKUP($D20,$J$9:$DP$16,2+AJ$1,FALSE)&lt;&gt;0,(COUNTIF('Présences, Excuses, et Tx P G'!$P19:AN19,$C20)/VLOOKUP($D20,$J$9:$DP$16,2+AJ$1,FALSE)),),)</f>
        <v>0.5625</v>
      </c>
      <c r="AK20" s="141">
        <f>IF(AND($D20&lt;&gt;0,AK$1&lt;&gt;0),IF(VLOOKUP($D20,$J$9:$DP$16,2+AK$1,FALSE)&lt;&gt;0,(COUNTIF('Présences, Excuses, et Tx P G'!$P19:AO19,$C20)/VLOOKUP($D20,$J$9:$DP$16,2+AK$1,FALSE)),),)</f>
        <v>0.5625</v>
      </c>
      <c r="AL20" s="141">
        <f>IF(AND($D20&lt;&gt;0,AL$1&lt;&gt;0),IF(VLOOKUP($D20,$J$9:$DP$16,2+AL$1,FALSE)&lt;&gt;0,(COUNTIF('Présences, Excuses, et Tx P G'!$P19:AP19,$C20)/VLOOKUP($D20,$J$9:$DP$16,2+AL$1,FALSE)),),)</f>
        <v>0.52941176470588236</v>
      </c>
      <c r="AM20" s="141">
        <f>IF(AND($D20&lt;&gt;0,AM$1&lt;&gt;0),IF(VLOOKUP($D20,$J$9:$DP$16,2+AM$1,FALSE)&lt;&gt;0,(COUNTIF('Présences, Excuses, et Tx P G'!$P19:AQ19,$C20)/VLOOKUP($D20,$J$9:$DP$16,2+AM$1,FALSE)),),)</f>
        <v>0.5</v>
      </c>
      <c r="AN20" s="141">
        <f>IF(AND($D20&lt;&gt;0,AN$1&lt;&gt;0),IF(VLOOKUP($D20,$J$9:$DP$16,2+AN$1,FALSE)&lt;&gt;0,(COUNTIF('Présences, Excuses, et Tx P G'!$P19:AR19,$C20)/VLOOKUP($D20,$J$9:$DP$16,2+AN$1,FALSE)),),)</f>
        <v>0.52631578947368418</v>
      </c>
      <c r="AO20" s="141">
        <f>IF(AND($D20&lt;&gt;0,AO$1&lt;&gt;0),IF(VLOOKUP($D20,$J$9:$DP$16,2+AO$1,FALSE)&lt;&gt;0,(COUNTIF('Présences, Excuses, et Tx P G'!$P19:AS19,$C20)/VLOOKUP($D20,$J$9:$DP$16,2+AO$1,FALSE)),),)</f>
        <v>0.55000000000000004</v>
      </c>
      <c r="AP20" s="141">
        <f>IF(AND($D20&lt;&gt;0,AP$1&lt;&gt;0),IF(VLOOKUP($D20,$J$9:$DP$16,2+AP$1,FALSE)&lt;&gt;0,(COUNTIF('Présences, Excuses, et Tx P G'!$P19:AT19,$C20)/VLOOKUP($D20,$J$9:$DP$16,2+AP$1,FALSE)),),)</f>
        <v>0.5714285714285714</v>
      </c>
      <c r="AQ20" s="141">
        <f>IF(AND($D20&lt;&gt;0,AQ$1&lt;&gt;0),IF(VLOOKUP($D20,$J$9:$DP$16,2+AQ$1,FALSE)&lt;&gt;0,(COUNTIF('Présences, Excuses, et Tx P G'!$P19:AU19,$C20)/VLOOKUP($D20,$J$9:$DP$16,2+AQ$1,FALSE)),),)</f>
        <v>0.5714285714285714</v>
      </c>
      <c r="AR20" s="141">
        <f>IF(AND($D20&lt;&gt;0,AR$1&lt;&gt;0),IF(VLOOKUP($D20,$J$9:$DP$16,2+AR$1,FALSE)&lt;&gt;0,(COUNTIF('Présences, Excuses, et Tx P G'!$P19:AV19,$C20)/VLOOKUP($D20,$J$9:$DP$16,2+AR$1,FALSE)),),)</f>
        <v>0.54545454545454541</v>
      </c>
      <c r="AS20" s="141">
        <f>IF(AND($D20&lt;&gt;0,AS$1&lt;&gt;0),IF(VLOOKUP($D20,$J$9:$DP$16,2+AS$1,FALSE)&lt;&gt;0,(COUNTIF('Présences, Excuses, et Tx P G'!$P19:AW19,$C20)/VLOOKUP($D20,$J$9:$DP$16,2+AS$1,FALSE)),),)</f>
        <v>0.54545454545454541</v>
      </c>
      <c r="AT20" s="141">
        <f>IF(AND($D20&lt;&gt;0,AT$1&lt;&gt;0),IF(VLOOKUP($D20,$J$9:$DP$16,2+AT$1,FALSE)&lt;&gt;0,(COUNTIF('Présences, Excuses, et Tx P G'!$P19:AX19,$C20)/VLOOKUP($D20,$J$9:$DP$16,2+AT$1,FALSE)),),)</f>
        <v>0.52173913043478259</v>
      </c>
      <c r="AU20" s="141">
        <f>IF(AND($D20&lt;&gt;0,AU$1&lt;&gt;0),IF(VLOOKUP($D20,$J$9:$DP$16,2+AU$1,FALSE)&lt;&gt;0,(COUNTIF('Présences, Excuses, et Tx P G'!$P19:AY19,$C20)/VLOOKUP($D20,$J$9:$DP$16,2+AU$1,FALSE)),),)</f>
        <v>0.52173913043478259</v>
      </c>
      <c r="AV20" s="141">
        <f>IF(AND($D20&lt;&gt;0,AV$1&lt;&gt;0),IF(VLOOKUP($D20,$J$9:$DP$16,2+AV$1,FALSE)&lt;&gt;0,(COUNTIF('Présences, Excuses, et Tx P G'!$P19:AZ19,$C20)/VLOOKUP($D20,$J$9:$DP$16,2+AV$1,FALSE)),),)</f>
        <v>0.5</v>
      </c>
      <c r="AW20" s="141">
        <f>IF(AND($D20&lt;&gt;0,AW$1&lt;&gt;0),IF(VLOOKUP($D20,$J$9:$DP$16,2+AW$1,FALSE)&lt;&gt;0,(COUNTIF('Présences, Excuses, et Tx P G'!$P19:BA19,$C20)/VLOOKUP($D20,$J$9:$DP$16,2+AW$1,FALSE)),),)</f>
        <v>0.5</v>
      </c>
      <c r="AX20" s="141">
        <f>IF(AND($D20&lt;&gt;0,AX$1&lt;&gt;0),IF(VLOOKUP($D20,$J$9:$DP$16,2+AX$1,FALSE)&lt;&gt;0,(COUNTIF('Présences, Excuses, et Tx P G'!$P19:BB19,$C20)/VLOOKUP($D20,$J$9:$DP$16,2+AX$1,FALSE)),),)</f>
        <v>0.5</v>
      </c>
      <c r="AY20" s="141">
        <f>IF(AND($D20&lt;&gt;0,AY$1&lt;&gt;0),IF(VLOOKUP($D20,$J$9:$DP$16,2+AY$1,FALSE)&lt;&gt;0,(COUNTIF('Présences, Excuses, et Tx P G'!$P19:BC19,$C20)/VLOOKUP($D20,$J$9:$DP$16,2+AY$1,FALSE)),),)</f>
        <v>0.52</v>
      </c>
      <c r="AZ20" s="141">
        <f>IF(AND($D20&lt;&gt;0,AZ$1&lt;&gt;0),IF(VLOOKUP($D20,$J$9:$DP$16,2+AZ$1,FALSE)&lt;&gt;0,(COUNTIF('Présences, Excuses, et Tx P G'!$P19:BD19,$C20)/VLOOKUP($D20,$J$9:$DP$16,2+AZ$1,FALSE)),),)</f>
        <v>0.52</v>
      </c>
      <c r="BA20" s="141">
        <f>IF(AND($D20&lt;&gt;0,BA$1&lt;&gt;0),IF(VLOOKUP($D20,$J$9:$DP$16,2+BA$1,FALSE)&lt;&gt;0,(COUNTIF('Présences, Excuses, et Tx P G'!$P19:BE19,$C20)/VLOOKUP($D20,$J$9:$DP$16,2+BA$1,FALSE)),),)</f>
        <v>0.5</v>
      </c>
      <c r="BB20" s="141">
        <f>IF(AND($D20&lt;&gt;0,BB$1&lt;&gt;0),IF(VLOOKUP($D20,$J$9:$DP$16,2+BB$1,FALSE)&lt;&gt;0,(COUNTIF('Présences, Excuses, et Tx P G'!$P19:BF19,$C20)/VLOOKUP($D20,$J$9:$DP$16,2+BB$1,FALSE)),),)</f>
        <v>0.48148148148148145</v>
      </c>
      <c r="BC20" s="141">
        <f>IF(AND($D20&lt;&gt;0,BC$1&lt;&gt;0),IF(VLOOKUP($D20,$J$9:$DP$16,2+BC$1,FALSE)&lt;&gt;0,(COUNTIF('Présences, Excuses, et Tx P G'!$P19:BG19,$C20)/VLOOKUP($D20,$J$9:$DP$16,2+BC$1,FALSE)),),)</f>
        <v>0.5</v>
      </c>
      <c r="BD20" s="141">
        <f>IF(AND($D20&lt;&gt;0,BD$1&lt;&gt;0),IF(VLOOKUP($D20,$J$9:$DP$16,2+BD$1,FALSE)&lt;&gt;0,(COUNTIF('Présences, Excuses, et Tx P G'!$P19:BH19,$C20)/VLOOKUP($D20,$J$9:$DP$16,2+BD$1,FALSE)),),)</f>
        <v>0.51724137931034486</v>
      </c>
      <c r="BE20" s="141">
        <f>IF(AND($D20&lt;&gt;0,BE$1&lt;&gt;0),IF(VLOOKUP($D20,$J$9:$DP$16,2+BE$1,FALSE)&lt;&gt;0,(COUNTIF('Présences, Excuses, et Tx P G'!$P19:BI19,$C20)/VLOOKUP($D20,$J$9:$DP$16,2+BE$1,FALSE)),),)</f>
        <v>0.53333333333333333</v>
      </c>
      <c r="BF20" s="141">
        <f>IF(AND($D20&lt;&gt;0,BF$1&lt;&gt;0),IF(VLOOKUP($D20,$J$9:$DP$16,2+BF$1,FALSE)&lt;&gt;0,(COUNTIF('Présences, Excuses, et Tx P G'!$P19:BJ19,$C20)/VLOOKUP($D20,$J$9:$DP$16,2+BF$1,FALSE)),),)</f>
        <v>0.53333333333333333</v>
      </c>
      <c r="BG20" s="141">
        <f>IF(AND($D20&lt;&gt;0,BG$1&lt;&gt;0),IF(VLOOKUP($D20,$J$9:$DP$16,2+BG$1,FALSE)&lt;&gt;0,(COUNTIF('Présences, Excuses, et Tx P G'!$P19:BK19,$C20)/VLOOKUP($D20,$J$9:$DP$16,2+BG$1,FALSE)),),)</f>
        <v>0.53333333333333333</v>
      </c>
      <c r="BH20" s="141">
        <f>IF(AND($D20&lt;&gt;0,BH$1&lt;&gt;0),IF(VLOOKUP($D20,$J$9:$DP$16,2+BH$1,FALSE)&lt;&gt;0,(COUNTIF('Présences, Excuses, et Tx P G'!$P19:BL19,$C20)/VLOOKUP($D20,$J$9:$DP$16,2+BH$1,FALSE)),),)</f>
        <v>0.54838709677419351</v>
      </c>
      <c r="BI20" s="141">
        <f>IF(AND($D20&lt;&gt;0,BI$1&lt;&gt;0),IF(VLOOKUP($D20,$J$9:$DP$16,2+BI$1,FALSE)&lt;&gt;0,(COUNTIF('Présences, Excuses, et Tx P G'!$P19:BM19,$C20)/VLOOKUP($D20,$J$9:$DP$16,2+BI$1,FALSE)),),)</f>
        <v>0.5625</v>
      </c>
      <c r="BJ20" s="141">
        <f>IF(AND($D20&lt;&gt;0,BJ$1&lt;&gt;0),IF(VLOOKUP($D20,$J$9:$DP$16,2+BJ$1,FALSE)&lt;&gt;0,(COUNTIF('Présences, Excuses, et Tx P G'!$P19:BN19,$C20)/VLOOKUP($D20,$J$9:$DP$16,2+BJ$1,FALSE)),),)</f>
        <v>0.5625</v>
      </c>
      <c r="BK20" s="141">
        <f>IF(AND($D20&lt;&gt;0,BK$1&lt;&gt;0),IF(VLOOKUP($D20,$J$9:$DP$16,2+BK$1,FALSE)&lt;&gt;0,(COUNTIF('Présences, Excuses, et Tx P G'!$P19:BO19,$C20)/VLOOKUP($D20,$J$9:$DP$16,2+BK$1,FALSE)),),)</f>
        <v>0.54545454545454541</v>
      </c>
      <c r="BL20" s="141">
        <f>IF(AND($D20&lt;&gt;0,BL$1&lt;&gt;0),IF(VLOOKUP($D20,$J$9:$DP$16,2+BL$1,FALSE)&lt;&gt;0,(COUNTIF('Présences, Excuses, et Tx P G'!$P19:BP19,$C20)/VLOOKUP($D20,$J$9:$DP$16,2+BL$1,FALSE)),),)</f>
        <v>0.54545454545454541</v>
      </c>
      <c r="BM20" s="141">
        <f>IF(AND($D20&lt;&gt;0,BM$1&lt;&gt;0),IF(VLOOKUP($D20,$J$9:$DP$16,2+BM$1,FALSE)&lt;&gt;0,(COUNTIF('Présences, Excuses, et Tx P G'!$P19:BQ19,$C20)/VLOOKUP($D20,$J$9:$DP$16,2+BM$1,FALSE)),),)</f>
        <v>0.54545454545454541</v>
      </c>
      <c r="BN20" s="141">
        <f>IF(AND($D20&lt;&gt;0,BN$1&lt;&gt;0),IF(VLOOKUP($D20,$J$9:$DP$16,2+BN$1,FALSE)&lt;&gt;0,(COUNTIF('Présences, Excuses, et Tx P G'!$P19:BR19,$C20)/VLOOKUP($D20,$J$9:$DP$16,2+BN$1,FALSE)),),)</f>
        <v>0.55882352941176472</v>
      </c>
      <c r="BO20" s="141">
        <f>IF(AND($D20&lt;&gt;0,BO$1&lt;&gt;0),IF(VLOOKUP($D20,$J$9:$DP$16,2+BO$1,FALSE)&lt;&gt;0,(COUNTIF('Présences, Excuses, et Tx P G'!$P19:BS19,$C20)/VLOOKUP($D20,$J$9:$DP$16,2+BO$1,FALSE)),),)</f>
        <v>0.5714285714285714</v>
      </c>
      <c r="BP20" s="141">
        <f>IF(AND($D20&lt;&gt;0,BP$1&lt;&gt;0),IF(VLOOKUP($D20,$J$9:$DP$16,2+BP$1,FALSE)&lt;&gt;0,(COUNTIF('Présences, Excuses, et Tx P G'!$P19:BT19,$C20)/VLOOKUP($D20,$J$9:$DP$16,2+BP$1,FALSE)),),)</f>
        <v>0.58333333333333337</v>
      </c>
      <c r="BQ20" s="141">
        <f>IF(AND($D20&lt;&gt;0,BQ$1&lt;&gt;0),IF(VLOOKUP($D20,$J$9:$DP$16,2+BQ$1,FALSE)&lt;&gt;0,(COUNTIF('Présences, Excuses, et Tx P G'!$P19:BU19,$C20)/VLOOKUP($D20,$J$9:$DP$16,2+BQ$1,FALSE)),),)</f>
        <v>0.58333333333333337</v>
      </c>
      <c r="BR20" s="141">
        <f>IF(AND($D20&lt;&gt;0,BR$1&lt;&gt;0),IF(VLOOKUP($D20,$J$9:$DP$16,2+BR$1,FALSE)&lt;&gt;0,(COUNTIF('Présences, Excuses, et Tx P G'!$P19:BV19,$C20)/VLOOKUP($D20,$J$9:$DP$16,2+BR$1,FALSE)),),)</f>
        <v>0.56756756756756754</v>
      </c>
      <c r="BS20" s="141">
        <f>IF(AND($D20&lt;&gt;0,BS$1&lt;&gt;0),IF(VLOOKUP($D20,$J$9:$DP$16,2+BS$1,FALSE)&lt;&gt;0,(COUNTIF('Présences, Excuses, et Tx P G'!$P19:BW19,$C20)/VLOOKUP($D20,$J$9:$DP$16,2+BS$1,FALSE)),),)</f>
        <v>0.56756756756756754</v>
      </c>
      <c r="BT20" s="141">
        <f>IF(AND($D20&lt;&gt;0,BT$1&lt;&gt;0),IF(VLOOKUP($D20,$J$9:$DP$16,2+BT$1,FALSE)&lt;&gt;0,(COUNTIF('Présences, Excuses, et Tx P G'!$P19:BX19,$C20)/VLOOKUP($D20,$J$9:$DP$16,2+BT$1,FALSE)),),)</f>
        <v>0.56756756756756754</v>
      </c>
      <c r="BU20" s="141">
        <f>IF(AND($D20&lt;&gt;0,BU$1&lt;&gt;0),IF(VLOOKUP($D20,$J$9:$DP$16,2+BU$1,FALSE)&lt;&gt;0,(COUNTIF('Présences, Excuses, et Tx P G'!$P19:BY19,$C20)/VLOOKUP($D20,$J$9:$DP$16,2+BU$1,FALSE)),),)</f>
        <v>0.57894736842105265</v>
      </c>
      <c r="BV20" s="141">
        <f>IF(AND($D20&lt;&gt;0,BV$1&lt;&gt;0),IF(VLOOKUP($D20,$J$9:$DP$16,2+BV$1,FALSE)&lt;&gt;0,(COUNTIF('Présences, Excuses, et Tx P G'!$P19:BZ19,$C20)/VLOOKUP($D20,$J$9:$DP$16,2+BV$1,FALSE)),),)</f>
        <v>0.58974358974358976</v>
      </c>
      <c r="BW20" s="141">
        <f>IF(AND($D20&lt;&gt;0,BW$1&lt;&gt;0),IF(VLOOKUP($D20,$J$9:$DP$16,2+BW$1,FALSE)&lt;&gt;0,(COUNTIF('Présences, Excuses, et Tx P G'!$P19:CA19,$C20)/VLOOKUP($D20,$J$9:$DP$16,2+BW$1,FALSE)),),)</f>
        <v>0.6</v>
      </c>
      <c r="BX20" s="141">
        <f>IF(AND($D20&lt;&gt;0,BX$1&lt;&gt;0),IF(VLOOKUP($D20,$J$9:$DP$16,2+BX$1,FALSE)&lt;&gt;0,(COUNTIF('Présences, Excuses, et Tx P G'!$P19:CB19,$C20)/VLOOKUP($D20,$J$9:$DP$16,2+BX$1,FALSE)),),)</f>
        <v>0.6</v>
      </c>
      <c r="BY20" s="141">
        <f>IF(AND($D20&lt;&gt;0,BY$1&lt;&gt;0),IF(VLOOKUP($D20,$J$9:$DP$16,2+BY$1,FALSE)&lt;&gt;0,(COUNTIF('Présences, Excuses, et Tx P G'!$P19:CC19,$C20)/VLOOKUP($D20,$J$9:$DP$16,2+BY$1,FALSE)),),)</f>
        <v>0.58536585365853655</v>
      </c>
      <c r="BZ20" s="141">
        <f>IF(AND($D20&lt;&gt;0,BZ$1&lt;&gt;0),IF(VLOOKUP($D20,$J$9:$DP$16,2+BZ$1,FALSE)&lt;&gt;0,(COUNTIF('Présences, Excuses, et Tx P G'!$P19:CD19,$C20)/VLOOKUP($D20,$J$9:$DP$16,2+BZ$1,FALSE)),),)</f>
        <v>0.59523809523809523</v>
      </c>
      <c r="CA20" s="141">
        <f>IF(AND($D20&lt;&gt;0,CA$1&lt;&gt;0),IF(VLOOKUP($D20,$J$9:$DP$16,2+CA$1,FALSE)&lt;&gt;0,(COUNTIF('Présences, Excuses, et Tx P G'!$P19:CE19,$C20)/VLOOKUP($D20,$J$9:$DP$16,2+CA$1,FALSE)),),)</f>
        <v>0.58139534883720934</v>
      </c>
      <c r="CB20" s="141">
        <f>IF(AND($D20&lt;&gt;0,CB$1&lt;&gt;0),IF(VLOOKUP($D20,$J$9:$DP$16,2+CB$1,FALSE)&lt;&gt;0,(COUNTIF('Présences, Excuses, et Tx P G'!$P19:CF19,$C20)/VLOOKUP($D20,$J$9:$DP$16,2+CB$1,FALSE)),),)</f>
        <v>0</v>
      </c>
      <c r="CC20" s="141">
        <f>IF(AND($D20&lt;&gt;0,CC$1&lt;&gt;0),IF(VLOOKUP($D20,$J$9:$DP$16,2+CC$1,FALSE)&lt;&gt;0,(COUNTIF('Présences, Excuses, et Tx P G'!$P19:CG19,$C20)/VLOOKUP($D20,$J$9:$DP$16,2+CC$1,FALSE)),),)</f>
        <v>0</v>
      </c>
      <c r="CD20" s="141">
        <f>IF(AND($D20&lt;&gt;0,CD$1&lt;&gt;0),IF(VLOOKUP($D20,$J$9:$DP$16,2+CD$1,FALSE)&lt;&gt;0,(COUNTIF('Présences, Excuses, et Tx P G'!$P19:CH19,$C20)/VLOOKUP($D20,$J$9:$DP$16,2+CD$1,FALSE)),),)</f>
        <v>0</v>
      </c>
      <c r="CE20" s="141">
        <f>IF(AND($D20&lt;&gt;0,CE$1&lt;&gt;0),IF(VLOOKUP($D20,$J$9:$DP$16,2+CE$1,FALSE)&lt;&gt;0,(COUNTIF('Présences, Excuses, et Tx P G'!$P19:CI19,$C20)/VLOOKUP($D20,$J$9:$DP$16,2+CE$1,FALSE)),),)</f>
        <v>0</v>
      </c>
      <c r="CF20" s="141">
        <f>IF(AND($D20&lt;&gt;0,CF$1&lt;&gt;0),IF(VLOOKUP($D20,$J$9:$DP$16,2+CF$1,FALSE)&lt;&gt;0,(COUNTIF('Présences, Excuses, et Tx P G'!$P19:CJ19,$C20)/VLOOKUP($D20,$J$9:$DP$16,2+CF$1,FALSE)),),)</f>
        <v>0</v>
      </c>
      <c r="CG20" s="141">
        <f>IF(AND($D20&lt;&gt;0,CG$1&lt;&gt;0),IF(VLOOKUP($D20,$J$9:$DP$16,2+CG$1,FALSE)&lt;&gt;0,(COUNTIF('Présences, Excuses, et Tx P G'!$P19:CK19,$C20)/VLOOKUP($D20,$J$9:$DP$16,2+CG$1,FALSE)),),)</f>
        <v>0</v>
      </c>
      <c r="CH20" s="141">
        <f>IF(AND($D20&lt;&gt;0,CH$1&lt;&gt;0),IF(VLOOKUP($D20,$J$9:$DP$16,2+CH$1,FALSE)&lt;&gt;0,(COUNTIF('Présences, Excuses, et Tx P G'!$P19:CL19,$C20)/VLOOKUP($D20,$J$9:$DP$16,2+CH$1,FALSE)),),)</f>
        <v>0</v>
      </c>
      <c r="CI20" s="141">
        <f>IF(AND($D20&lt;&gt;0,CI$1&lt;&gt;0),IF(VLOOKUP($D20,$J$9:$DP$16,2+CI$1,FALSE)&lt;&gt;0,(COUNTIF('Présences, Excuses, et Tx P G'!$P19:CM19,$C20)/VLOOKUP($D20,$J$9:$DP$16,2+CI$1,FALSE)),),)</f>
        <v>0</v>
      </c>
      <c r="CJ20" s="141">
        <f>IF(AND($D20&lt;&gt;0,CJ$1&lt;&gt;0),IF(VLOOKUP($D20,$J$9:$DP$16,2+CJ$1,FALSE)&lt;&gt;0,(COUNTIF('Présences, Excuses, et Tx P G'!$P19:CO19,$C20)/VLOOKUP($D20,$J$9:$DP$16,2+CJ$1,FALSE)),),)</f>
        <v>0</v>
      </c>
      <c r="CK20" s="141">
        <f>IF(AND($D20&lt;&gt;0,CK$1&lt;&gt;0),IF(VLOOKUP($D20,$J$9:$DP$16,2+CK$1,FALSE)&lt;&gt;0,(COUNTIF('Présences, Excuses, et Tx P G'!$P19:CP19,$C20)/VLOOKUP($D20,$J$9:$DP$16,2+CK$1,FALSE)),),)</f>
        <v>0</v>
      </c>
      <c r="CL20" s="141">
        <f>IF(AND($D20&lt;&gt;0,CL$1&lt;&gt;0),IF(VLOOKUP($D20,$J$9:$DP$16,2+CL$1,FALSE)&lt;&gt;0,(COUNTIF('Présences, Excuses, et Tx P G'!$P19:CQ19,$C20)/VLOOKUP($D20,$J$9:$DP$16,2+CL$1,FALSE)),),)</f>
        <v>0</v>
      </c>
      <c r="CM20" s="141">
        <f>IF(AND($D20&lt;&gt;0,CM$1&lt;&gt;0),IF(VLOOKUP($D20,$J$9:$DP$16,2+CM$1,FALSE)&lt;&gt;0,(COUNTIF('Présences, Excuses, et Tx P G'!$P19:CR19,$C20)/VLOOKUP($D20,$J$9:$DP$16,2+CM$1,FALSE)),),)</f>
        <v>0</v>
      </c>
      <c r="CN20" s="141">
        <f>IF(AND($D20&lt;&gt;0,CN$1&lt;&gt;0),IF(VLOOKUP($D20,$J$9:$DP$16,2+CN$1,FALSE)&lt;&gt;0,(COUNTIF('Présences, Excuses, et Tx P G'!$P19:CS19,$C20)/VLOOKUP($D20,$J$9:$DP$16,2+CN$1,FALSE)),),)</f>
        <v>0</v>
      </c>
      <c r="CO20" s="141">
        <f>IF(AND($D20&lt;&gt;0,CO$1&lt;&gt;0),IF(VLOOKUP($D20,$J$9:$DP$16,2+CO$1,FALSE)&lt;&gt;0,(COUNTIF('Présences, Excuses, et Tx P G'!$P19:CT19,$C20)/VLOOKUP($D20,$J$9:$DP$16,2+CO$1,FALSE)),),)</f>
        <v>0</v>
      </c>
      <c r="CP20" s="141">
        <f>IF(AND($D20&lt;&gt;0,CP$1&lt;&gt;0),IF(VLOOKUP($D20,$J$9:$DP$16,2+CP$1,FALSE)&lt;&gt;0,(COUNTIF('Présences, Excuses, et Tx P G'!$P19:CU19,$C20)/VLOOKUP($D20,$J$9:$DP$16,2+CP$1,FALSE)),),)</f>
        <v>0</v>
      </c>
      <c r="CQ20" s="141">
        <f>IF(AND($D20&lt;&gt;0,CQ$1&lt;&gt;0),IF(VLOOKUP($D20,$J$9:$DP$16,2+CQ$1,FALSE)&lt;&gt;0,(COUNTIF('Présences, Excuses, et Tx P G'!$P19:CU19,$C20)/VLOOKUP($D20,$J$9:$DP$16,2+CQ$1,FALSE)),),)</f>
        <v>0</v>
      </c>
      <c r="CR20" s="141">
        <f>IF(AND($D20&lt;&gt;0,CR$1&lt;&gt;0),IF(VLOOKUP($D20,$J$9:$DP$16,2+CR$1,FALSE)&lt;&gt;0,(COUNTIF('Présences, Excuses, et Tx P G'!$P19:CV19,$C20)/VLOOKUP($D20,$J$9:$DP$16,2+CR$1,FALSE)),),)</f>
        <v>0</v>
      </c>
      <c r="CS20" s="141">
        <f>IF(AND($D20&lt;&gt;0,CS$1&lt;&gt;0),IF(VLOOKUP($D20,$J$9:$DP$16,2+CS$1,FALSE)&lt;&gt;0,(COUNTIF('Présences, Excuses, et Tx P G'!$P19:CW19,$C20)/VLOOKUP($D20,$J$9:$DP$16,2+CS$1,FALSE)),),)</f>
        <v>0</v>
      </c>
      <c r="CT20" s="141">
        <f>IF(AND($D20&lt;&gt;0,CT$1&lt;&gt;0),IF(VLOOKUP($D20,$J$9:$DP$16,2+CT$1,FALSE)&lt;&gt;0,(COUNTIF('Présences, Excuses, et Tx P G'!$P19:CX19,$C20)/VLOOKUP($D20,$J$9:$DP$16,2+CT$1,FALSE)),),)</f>
        <v>0</v>
      </c>
      <c r="CU20" s="141">
        <f>IF(AND($D20&lt;&gt;0,CU$1&lt;&gt;0),IF(VLOOKUP($D20,$J$9:$DP$16,2+CU$1,FALSE)&lt;&gt;0,(COUNTIF('Présences, Excuses, et Tx P G'!$P19:CY19,$C20)/VLOOKUP($D20,$J$9:$DP$16,2+CU$1,FALSE)),),)</f>
        <v>0</v>
      </c>
      <c r="CV20" s="141">
        <f>IF(AND($D20&lt;&gt;0,CV$1&lt;&gt;0),IF(VLOOKUP($D20,$J$9:$DP$16,2+CV$1,FALSE)&lt;&gt;0,(COUNTIF('Présences, Excuses, et Tx P G'!$P19:CZ19,$C20)/VLOOKUP($D20,$J$9:$DP$16,2+CV$1,FALSE)),),)</f>
        <v>0</v>
      </c>
      <c r="CW20" s="141">
        <f>IF(AND($D20&lt;&gt;0,CW$1&lt;&gt;0),IF(VLOOKUP($D20,$J$9:$DP$16,2+CW$1,FALSE)&lt;&gt;0,(COUNTIF('Présences, Excuses, et Tx P G'!$P19:DA19,$C20)/VLOOKUP($D20,$J$9:$DP$16,2+CW$1,FALSE)),),)</f>
        <v>0</v>
      </c>
      <c r="CX20" s="141">
        <f>IF(AND($D20&lt;&gt;0,CX$1&lt;&gt;0),IF(VLOOKUP($D20,$J$9:$DP$16,2+CX$1,FALSE)&lt;&gt;0,(COUNTIF('Présences, Excuses, et Tx P G'!$P19:DB19,$C20)/VLOOKUP($D20,$J$9:$DP$16,2+CX$1,FALSE)),),)</f>
        <v>0</v>
      </c>
      <c r="CY20" s="141">
        <f>IF(AND($D20&lt;&gt;0,CY$1&lt;&gt;0),IF(VLOOKUP($D20,$J$9:$DP$16,2+CY$1,FALSE)&lt;&gt;0,(COUNTIF('Présences, Excuses, et Tx P G'!$P19:DC19,$C20)/VLOOKUP($D20,$J$9:$DP$16,2+CY$1,FALSE)),),)</f>
        <v>0</v>
      </c>
      <c r="CZ20" s="141">
        <f>IF(AND($D20&lt;&gt;0,CZ$1&lt;&gt;0),IF(VLOOKUP($D20,$J$9:$DP$16,2+CZ$1,FALSE)&lt;&gt;0,(COUNTIF('Présences, Excuses, et Tx P G'!$P19:DD19,$C20)/VLOOKUP($D20,$J$9:$DP$16,2+CZ$1,FALSE)),),)</f>
        <v>0</v>
      </c>
      <c r="DA20" s="141">
        <f>IF(AND($D20&lt;&gt;0,DA$1&lt;&gt;0),IF(VLOOKUP($D20,$J$9:$DP$16,2+DA$1,FALSE)&lt;&gt;0,(COUNTIF('Présences, Excuses, et Tx P G'!$P19:DE19,$C20)/VLOOKUP($D20,$J$9:$DP$16,2+DA$1,FALSE)),),)</f>
        <v>0</v>
      </c>
      <c r="DB20" s="141">
        <f>IF(AND($D20&lt;&gt;0,DB$1&lt;&gt;0),IF(VLOOKUP($D20,$J$9:$DP$16,2+DB$1,FALSE)&lt;&gt;0,(COUNTIF('Présences, Excuses, et Tx P G'!$P19:DF19,$C20)/VLOOKUP($D20,$J$9:$DP$16,2+DB$1,FALSE)),),)</f>
        <v>0</v>
      </c>
      <c r="DC20" s="141">
        <f>IF(AND($D20&lt;&gt;0,DC$1&lt;&gt;0),IF(VLOOKUP($D20,$J$9:$DP$16,2+DC$1,FALSE)&lt;&gt;0,(COUNTIF('Présences, Excuses, et Tx P G'!$P19:DG19,$C20)/VLOOKUP($D20,$J$9:$DP$16,2+DC$1,FALSE)),),)</f>
        <v>0</v>
      </c>
      <c r="DD20" s="141">
        <f>IF(AND($D20&lt;&gt;0,DD$1&lt;&gt;0),IF(VLOOKUP($D20,$J$9:$DP$16,2+DD$1,FALSE)&lt;&gt;0,(COUNTIF('Présences, Excuses, et Tx P G'!$P19:DH19,$C20)/VLOOKUP($D20,$J$9:$DP$16,2+DD$1,FALSE)),),)</f>
        <v>0</v>
      </c>
      <c r="DE20" s="141">
        <f>IF(AND($D20&lt;&gt;0,DE$1&lt;&gt;0),IF(VLOOKUP($D20,$J$9:$DP$16,2+DE$1,FALSE)&lt;&gt;0,(COUNTIF('Présences, Excuses, et Tx P G'!$P19:DI19,$C20)/VLOOKUP($D20,$J$9:$DP$16,2+DE$1,FALSE)),),)</f>
        <v>0</v>
      </c>
      <c r="DF20" s="141">
        <f>IF(AND($D20&lt;&gt;0,DF$1&lt;&gt;0),IF(VLOOKUP($D20,$J$9:$DP$16,2+DF$1,FALSE)&lt;&gt;0,(COUNTIF('Présences, Excuses, et Tx P G'!$P19:DJ19,$C20)/VLOOKUP($D20,$J$9:$DP$16,2+DF$1,FALSE)),),)</f>
        <v>0</v>
      </c>
      <c r="DG20" s="141">
        <f>IF(AND($D20&lt;&gt;0,DG$1&lt;&gt;0),IF(VLOOKUP($D20,$J$9:$DP$16,2+DG$1,FALSE)&lt;&gt;0,(COUNTIF('Présences, Excuses, et Tx P G'!$P19:DK19,$C20)/VLOOKUP($D20,$J$9:$DP$16,2+DG$1,FALSE)),),)</f>
        <v>0</v>
      </c>
      <c r="DH20" s="141">
        <f>IF(AND($D20&lt;&gt;0,DH$1&lt;&gt;0),IF(VLOOKUP($D20,$J$9:$DP$16,2+DH$1,FALSE)&lt;&gt;0,(COUNTIF('Présences, Excuses, et Tx P G'!$P19:DL19,$C20)/VLOOKUP($D20,$J$9:$DP$16,2+DH$1,FALSE)),),)</f>
        <v>0</v>
      </c>
      <c r="DI20" s="141">
        <f>IF(AND($D20&lt;&gt;0,DI$1&lt;&gt;0),IF(VLOOKUP($D20,$J$9:$DP$16,2+DI$1,FALSE)&lt;&gt;0,(COUNTIF('Présences, Excuses, et Tx P G'!$P19:DM19,$C20)/VLOOKUP($D20,$J$9:$DP$16,2+DI$1,FALSE)),),)</f>
        <v>0</v>
      </c>
      <c r="DJ20" s="141">
        <f>IF(AND($D20&lt;&gt;0,DJ$1&lt;&gt;0),IF(VLOOKUP($D20,$J$9:$DP$16,2+DJ$1,FALSE)&lt;&gt;0,(COUNTIF('Présences, Excuses, et Tx P G'!$P19:DN19,$C20)/VLOOKUP($D20,$J$9:$DP$16,2+DJ$1,FALSE)),),)</f>
        <v>0</v>
      </c>
      <c r="DK20" s="141">
        <f>IF(AND($D20&lt;&gt;0,DK$1&lt;&gt;0),IF(VLOOKUP($D20,$J$9:$DP$16,2+DK$1,FALSE)&lt;&gt;0,(COUNTIF('Présences, Excuses, et Tx P G'!$P19:DO19,$C20)/VLOOKUP($D20,$J$9:$DP$16,2+DK$1,FALSE)),),)</f>
        <v>0</v>
      </c>
      <c r="DL20" s="141">
        <f>IF(AND($D20&lt;&gt;0,DL$1&lt;&gt;0),IF(VLOOKUP($D20,$J$9:$DP$16,2+DL$1,FALSE)&lt;&gt;0,(COUNTIF('Présences, Excuses, et Tx P G'!$P19:DP19,$C20)/VLOOKUP($D20,$J$9:$DP$16,2+DL$1,FALSE)),),)</f>
        <v>0</v>
      </c>
      <c r="DM20" s="141">
        <f>IF(AND($D20&lt;&gt;0,DM$1&lt;&gt;0),IF(VLOOKUP($D20,$J$9:$DP$16,2+DM$1,FALSE)&lt;&gt;0,(COUNTIF('Présences, Excuses, et Tx P G'!$P19:DQ19,$C20)/VLOOKUP($D20,$J$9:$DP$16,2+DM$1,FALSE)),),)</f>
        <v>0</v>
      </c>
      <c r="DN20" s="141">
        <f>IF(AND($D20&lt;&gt;0,DN$1&lt;&gt;0),IF(VLOOKUP($D20,$J$9:$DP$16,2+DN$1,FALSE)&lt;&gt;0,(COUNTIF('Présences, Excuses, et Tx P G'!$P19:DR19,$C20)/VLOOKUP($D20,$J$9:$DP$16,2+DN$1,FALSE)),),)</f>
        <v>0</v>
      </c>
      <c r="DO20" s="141">
        <f>IF(AND($D20&lt;&gt;0,DO$1&lt;&gt;0),IF(VLOOKUP($D20,$J$9:$DP$16,2+DO$1,FALSE)&lt;&gt;0,(COUNTIF('Présences, Excuses, et Tx P G'!$P19:DS19,$C20)/VLOOKUP($D20,$J$9:$DP$16,2+DO$1,FALSE)),),)</f>
        <v>0</v>
      </c>
      <c r="DP20" s="141">
        <f>IF(AND($D20&lt;&gt;0,DP$1&lt;&gt;0),IF(VLOOKUP($D20,$J$9:$DP$16,2+DP$1,FALSE)&lt;&gt;0,(COUNTIF('Présences, Excuses, et Tx P G'!$P19:DT19,$C20)/VLOOKUP($D20,$J$9:$DP$16,2+DP$1,FALSE)),),)</f>
        <v>0</v>
      </c>
      <c r="DR20" s="22" t="str">
        <f t="shared" si="34"/>
        <v>BARTHÉLÉMY Fabricia</v>
      </c>
      <c r="DS20" s="26" t="str">
        <f t="shared" si="35"/>
        <v>S</v>
      </c>
      <c r="DT20" s="23">
        <f t="shared" si="36"/>
        <v>0.58536585365853655</v>
      </c>
    </row>
    <row r="21" spans="1:124" ht="14.4" customHeight="1">
      <c r="A21" s="11">
        <v>4</v>
      </c>
      <c r="B21" s="158" t="str">
        <f>Choristes!B5</f>
        <v>BERNAY Béatrice</v>
      </c>
      <c r="C21" s="26" t="str">
        <f>Choristes!C5</f>
        <v>S</v>
      </c>
      <c r="D21" s="26" t="str">
        <f>Choristes!G5</f>
        <v>FS</v>
      </c>
      <c r="E21" s="26"/>
      <c r="F21" s="26"/>
      <c r="G21" s="15"/>
      <c r="H21" s="15"/>
      <c r="I21" s="23">
        <f t="shared" si="32"/>
        <v>0.78048780487804881</v>
      </c>
      <c r="J21" s="23" t="str">
        <f t="shared" si="33"/>
        <v>B</v>
      </c>
      <c r="K21" s="60"/>
      <c r="L21" s="141">
        <f>IF(AND($D21&lt;&gt;0,L$1&lt;&gt;0),IF(VLOOKUP($D21,$J$9:$DP$16,2+L$1,FALSE)&lt;&gt;0,(COUNTIF('Présences, Excuses, et Tx P G'!$P20:P20,$C21)/VLOOKUP($D21,$J$9:$DP$16,2+L$1,FALSE)),),)</f>
        <v>1</v>
      </c>
      <c r="M21" s="141">
        <f>IF(AND($D21&lt;&gt;0,M$1&lt;&gt;0),IF(VLOOKUP($D21,$J$9:$DP$16,2+M$1,FALSE)&lt;&gt;0,(COUNTIF('Présences, Excuses, et Tx P G'!$P20:Q20,$C21)/VLOOKUP($D21,$J$9:$DP$16,2+M$1,FALSE)),),)</f>
        <v>0.5</v>
      </c>
      <c r="N21" s="141">
        <f>IF(AND($D21&lt;&gt;0,N$1&lt;&gt;0),IF(VLOOKUP($D21,$J$9:$DP$16,2+N$1,FALSE)&lt;&gt;0,(COUNTIF('Présences, Excuses, et Tx P G'!$P20:R20,$C21)/VLOOKUP($D21,$J$9:$DP$16,2+N$1,FALSE)),),)</f>
        <v>0.5</v>
      </c>
      <c r="O21" s="141">
        <f>IF(AND($D21&lt;&gt;0,O$1&lt;&gt;0),IF(VLOOKUP($D21,$J$9:$DP$16,2+O$1,FALSE)&lt;&gt;0,(COUNTIF('Présences, Excuses, et Tx P G'!$P20:S20,$C21)/VLOOKUP($D21,$J$9:$DP$16,2+O$1,FALSE)),),)</f>
        <v>0.66666666666666663</v>
      </c>
      <c r="P21" s="141">
        <f>IF(AND($D21&lt;&gt;0,P$1&lt;&gt;0),IF(VLOOKUP($D21,$J$9:$DP$16,2+P$1,FALSE)&lt;&gt;0,(COUNTIF('Présences, Excuses, et Tx P G'!$P20:T20,$C21)/VLOOKUP($D21,$J$9:$DP$16,2+P$1,FALSE)),),)</f>
        <v>0.66666666666666663</v>
      </c>
      <c r="Q21" s="141">
        <f>IF(AND($D21&lt;&gt;0,Q$1&lt;&gt;0),IF(VLOOKUP($D21,$J$9:$DP$16,2+Q$1,FALSE)&lt;&gt;0,(COUNTIF('Présences, Excuses, et Tx P G'!$P20:U20,$C21)/VLOOKUP($D21,$J$9:$DP$16,2+Q$1,FALSE)),),)</f>
        <v>0.75</v>
      </c>
      <c r="R21" s="141">
        <f>IF(AND($D21&lt;&gt;0,R$1&lt;&gt;0),IF(VLOOKUP($D21,$J$9:$DP$16,2+R$1,FALSE)&lt;&gt;0,(COUNTIF('Présences, Excuses, et Tx P G'!$P20:V20,$C21)/VLOOKUP($D21,$J$9:$DP$16,2+R$1,FALSE)),),)</f>
        <v>0.8</v>
      </c>
      <c r="S21" s="141">
        <f>IF(AND($D21&lt;&gt;0,S$1&lt;&gt;0),IF(VLOOKUP($D21,$J$9:$DP$16,2+S$1,FALSE)&lt;&gt;0,(COUNTIF('Présences, Excuses, et Tx P G'!$P20:W20,$C21)/VLOOKUP($D21,$J$9:$DP$16,2+S$1,FALSE)),),)</f>
        <v>0.83333333333333337</v>
      </c>
      <c r="T21" s="141">
        <f>IF(AND($D21&lt;&gt;0,T$1&lt;&gt;0),IF(VLOOKUP($D21,$J$9:$DP$16,2+T$1,FALSE)&lt;&gt;0,(COUNTIF('Présences, Excuses, et Tx P G'!$P20:X20,$C21)/VLOOKUP($D21,$J$9:$DP$16,2+T$1,FALSE)),),)</f>
        <v>0.8571428571428571</v>
      </c>
      <c r="U21" s="141">
        <f>IF(AND($D21&lt;&gt;0,U$1&lt;&gt;0),IF(VLOOKUP($D21,$J$9:$DP$16,2+U$1,FALSE)&lt;&gt;0,(COUNTIF('Présences, Excuses, et Tx P G'!$P20:Y20,$C21)/VLOOKUP($D21,$J$9:$DP$16,2+U$1,FALSE)),),)</f>
        <v>0.8571428571428571</v>
      </c>
      <c r="V21" s="141">
        <f>IF(AND($D21&lt;&gt;0,V$1&lt;&gt;0),IF(VLOOKUP($D21,$J$9:$DP$16,2+V$1,FALSE)&lt;&gt;0,(COUNTIF('Présences, Excuses, et Tx P G'!$P20:Z20,$C21)/VLOOKUP($D21,$J$9:$DP$16,2+V$1,FALSE)),),)</f>
        <v>0.875</v>
      </c>
      <c r="W21" s="141">
        <f>IF(AND($D21&lt;&gt;0,W$1&lt;&gt;0),IF(VLOOKUP($D21,$J$9:$DP$16,2+W$1,FALSE)&lt;&gt;0,(COUNTIF('Présences, Excuses, et Tx P G'!$P20:AA20,$C21)/VLOOKUP($D21,$J$9:$DP$16,2+W$1,FALSE)),),)</f>
        <v>0.875</v>
      </c>
      <c r="X21" s="141">
        <f>IF(AND($D21&lt;&gt;0,X$1&lt;&gt;0),IF(VLOOKUP($D21,$J$9:$DP$16,2+X$1,FALSE)&lt;&gt;0,(COUNTIF('Présences, Excuses, et Tx P G'!$P20:AB20,$C21)/VLOOKUP($D21,$J$9:$DP$16,2+X$1,FALSE)),),)</f>
        <v>0.88888888888888884</v>
      </c>
      <c r="Y21" s="141">
        <f>IF(AND($D21&lt;&gt;0,Y$1&lt;&gt;0),IF(VLOOKUP($D21,$J$9:$DP$16,2+Y$1,FALSE)&lt;&gt;0,(COUNTIF('Présences, Excuses, et Tx P G'!$P20:AC20,$C21)/VLOOKUP($D21,$J$9:$DP$16,2+Y$1,FALSE)),),)</f>
        <v>0.88888888888888884</v>
      </c>
      <c r="Z21" s="141">
        <f>IF(AND($D21&lt;&gt;0,Z$1&lt;&gt;0),IF(VLOOKUP($D21,$J$9:$DP$16,2+Z$1,FALSE)&lt;&gt;0,(COUNTIF('Présences, Excuses, et Tx P G'!$P20:AD20,$C21)/VLOOKUP($D21,$J$9:$DP$16,2+Z$1,FALSE)),),)</f>
        <v>0.9</v>
      </c>
      <c r="AA21" s="141">
        <f>IF(AND($D21&lt;&gt;0,AA$1&lt;&gt;0),IF(VLOOKUP($D21,$J$9:$DP$16,2+AA$1,FALSE)&lt;&gt;0,(COUNTIF('Présences, Excuses, et Tx P G'!$P20:AE20,$C21)/VLOOKUP($D21,$J$9:$DP$16,2+AA$1,FALSE)),),)</f>
        <v>0.9</v>
      </c>
      <c r="AB21" s="141">
        <f>IF(AND($D21&lt;&gt;0,AB$1&lt;&gt;0),IF(VLOOKUP($D21,$J$9:$DP$16,2+AB$1,FALSE)&lt;&gt;0,(COUNTIF('Présences, Excuses, et Tx P G'!$P20:AF20,$C21)/VLOOKUP($D21,$J$9:$DP$16,2+AB$1,FALSE)),),)</f>
        <v>0.90909090909090906</v>
      </c>
      <c r="AC21" s="141">
        <f>IF(AND($D21&lt;&gt;0,AC$1&lt;&gt;0),IF(VLOOKUP($D21,$J$9:$DP$16,2+AC$1,FALSE)&lt;&gt;0,(COUNTIF('Présences, Excuses, et Tx P G'!$P20:AG20,$C21)/VLOOKUP($D21,$J$9:$DP$16,2+AC$1,FALSE)),),)</f>
        <v>0.91666666666666663</v>
      </c>
      <c r="AD21" s="141">
        <f>IF(AND($D21&lt;&gt;0,AD$1&lt;&gt;0),IF(VLOOKUP($D21,$J$9:$DP$16,2+AD$1,FALSE)&lt;&gt;0,(COUNTIF('Présences, Excuses, et Tx P G'!$P20:AH20,$C21)/VLOOKUP($D21,$J$9:$DP$16,2+AD$1,FALSE)),),)</f>
        <v>0.91666666666666663</v>
      </c>
      <c r="AE21" s="141">
        <f>IF(AND($D21&lt;&gt;0,AE$1&lt;&gt;0),IF(VLOOKUP($D21,$J$9:$DP$16,2+AE$1,FALSE)&lt;&gt;0,(COUNTIF('Présences, Excuses, et Tx P G'!$P20:AI20,$C21)/VLOOKUP($D21,$J$9:$DP$16,2+AE$1,FALSE)),),)</f>
        <v>0.91666666666666663</v>
      </c>
      <c r="AF21" s="141">
        <f>IF(AND($D21&lt;&gt;0,AF$1&lt;&gt;0),IF(VLOOKUP($D21,$J$9:$DP$16,2+AF$1,FALSE)&lt;&gt;0,(COUNTIF('Présences, Excuses, et Tx P G'!$P20:AJ20,$C21)/VLOOKUP($D21,$J$9:$DP$16,2+AF$1,FALSE)),),)</f>
        <v>0.84615384615384615</v>
      </c>
      <c r="AG21" s="141">
        <f>IF(AND($D21&lt;&gt;0,AG$1&lt;&gt;0),IF(VLOOKUP($D21,$J$9:$DP$16,2+AG$1,FALSE)&lt;&gt;0,(COUNTIF('Présences, Excuses, et Tx P G'!$P20:AK20,$C21)/VLOOKUP($D21,$J$9:$DP$16,2+AG$1,FALSE)),),)</f>
        <v>0.84615384615384615</v>
      </c>
      <c r="AH21" s="141">
        <f>IF(AND($D21&lt;&gt;0,AH$1&lt;&gt;0),IF(VLOOKUP($D21,$J$9:$DP$16,2+AH$1,FALSE)&lt;&gt;0,(COUNTIF('Présences, Excuses, et Tx P G'!$P20:AL20,$C21)/VLOOKUP($D21,$J$9:$DP$16,2+AH$1,FALSE)),),)</f>
        <v>0.8571428571428571</v>
      </c>
      <c r="AI21" s="141">
        <f>IF(AND($D21&lt;&gt;0,AI$1&lt;&gt;0),IF(VLOOKUP($D21,$J$9:$DP$16,2+AI$1,FALSE)&lt;&gt;0,(COUNTIF('Présences, Excuses, et Tx P G'!$P20:AM20,$C21)/VLOOKUP($D21,$J$9:$DP$16,2+AI$1,FALSE)),),)</f>
        <v>0.8666666666666667</v>
      </c>
      <c r="AJ21" s="141">
        <f>IF(AND($D21&lt;&gt;0,AJ$1&lt;&gt;0),IF(VLOOKUP($D21,$J$9:$DP$16,2+AJ$1,FALSE)&lt;&gt;0,(COUNTIF('Présences, Excuses, et Tx P G'!$P20:AN20,$C21)/VLOOKUP($D21,$J$9:$DP$16,2+AJ$1,FALSE)),),)</f>
        <v>0.8125</v>
      </c>
      <c r="AK21" s="141">
        <f>IF(AND($D21&lt;&gt;0,AK$1&lt;&gt;0),IF(VLOOKUP($D21,$J$9:$DP$16,2+AK$1,FALSE)&lt;&gt;0,(COUNTIF('Présences, Excuses, et Tx P G'!$P20:AO20,$C21)/VLOOKUP($D21,$J$9:$DP$16,2+AK$1,FALSE)),),)</f>
        <v>0.8125</v>
      </c>
      <c r="AL21" s="141">
        <f>IF(AND($D21&lt;&gt;0,AL$1&lt;&gt;0),IF(VLOOKUP($D21,$J$9:$DP$16,2+AL$1,FALSE)&lt;&gt;0,(COUNTIF('Présences, Excuses, et Tx P G'!$P20:AP20,$C21)/VLOOKUP($D21,$J$9:$DP$16,2+AL$1,FALSE)),),)</f>
        <v>0.82352941176470584</v>
      </c>
      <c r="AM21" s="141">
        <f>IF(AND($D21&lt;&gt;0,AM$1&lt;&gt;0),IF(VLOOKUP($D21,$J$9:$DP$16,2+AM$1,FALSE)&lt;&gt;0,(COUNTIF('Présences, Excuses, et Tx P G'!$P20:AQ20,$C21)/VLOOKUP($D21,$J$9:$DP$16,2+AM$1,FALSE)),),)</f>
        <v>0.83333333333333337</v>
      </c>
      <c r="AN21" s="141">
        <f>IF(AND($D21&lt;&gt;0,AN$1&lt;&gt;0),IF(VLOOKUP($D21,$J$9:$DP$16,2+AN$1,FALSE)&lt;&gt;0,(COUNTIF('Présences, Excuses, et Tx P G'!$P20:AR20,$C21)/VLOOKUP($D21,$J$9:$DP$16,2+AN$1,FALSE)),),)</f>
        <v>0.84210526315789469</v>
      </c>
      <c r="AO21" s="141">
        <f>IF(AND($D21&lt;&gt;0,AO$1&lt;&gt;0),IF(VLOOKUP($D21,$J$9:$DP$16,2+AO$1,FALSE)&lt;&gt;0,(COUNTIF('Présences, Excuses, et Tx P G'!$P20:AS20,$C21)/VLOOKUP($D21,$J$9:$DP$16,2+AO$1,FALSE)),),)</f>
        <v>0.85</v>
      </c>
      <c r="AP21" s="141">
        <f>IF(AND($D21&lt;&gt;0,AP$1&lt;&gt;0),IF(VLOOKUP($D21,$J$9:$DP$16,2+AP$1,FALSE)&lt;&gt;0,(COUNTIF('Présences, Excuses, et Tx P G'!$P20:AT20,$C21)/VLOOKUP($D21,$J$9:$DP$16,2+AP$1,FALSE)),),)</f>
        <v>0.8571428571428571</v>
      </c>
      <c r="AQ21" s="141">
        <f>IF(AND($D21&lt;&gt;0,AQ$1&lt;&gt;0),IF(VLOOKUP($D21,$J$9:$DP$16,2+AQ$1,FALSE)&lt;&gt;0,(COUNTIF('Présences, Excuses, et Tx P G'!$P20:AU20,$C21)/VLOOKUP($D21,$J$9:$DP$16,2+AQ$1,FALSE)),),)</f>
        <v>0.8571428571428571</v>
      </c>
      <c r="AR21" s="141">
        <f>IF(AND($D21&lt;&gt;0,AR$1&lt;&gt;0),IF(VLOOKUP($D21,$J$9:$DP$16,2+AR$1,FALSE)&lt;&gt;0,(COUNTIF('Présences, Excuses, et Tx P G'!$P20:AV20,$C21)/VLOOKUP($D21,$J$9:$DP$16,2+AR$1,FALSE)),),)</f>
        <v>0.86363636363636365</v>
      </c>
      <c r="AS21" s="141">
        <f>IF(AND($D21&lt;&gt;0,AS$1&lt;&gt;0),IF(VLOOKUP($D21,$J$9:$DP$16,2+AS$1,FALSE)&lt;&gt;0,(COUNTIF('Présences, Excuses, et Tx P G'!$P20:AW20,$C21)/VLOOKUP($D21,$J$9:$DP$16,2+AS$1,FALSE)),),)</f>
        <v>0.86363636363636365</v>
      </c>
      <c r="AT21" s="141">
        <f>IF(AND($D21&lt;&gt;0,AT$1&lt;&gt;0),IF(VLOOKUP($D21,$J$9:$DP$16,2+AT$1,FALSE)&lt;&gt;0,(COUNTIF('Présences, Excuses, et Tx P G'!$P20:AX20,$C21)/VLOOKUP($D21,$J$9:$DP$16,2+AT$1,FALSE)),),)</f>
        <v>0.82608695652173914</v>
      </c>
      <c r="AU21" s="141">
        <f>IF(AND($D21&lt;&gt;0,AU$1&lt;&gt;0),IF(VLOOKUP($D21,$J$9:$DP$16,2+AU$1,FALSE)&lt;&gt;0,(COUNTIF('Présences, Excuses, et Tx P G'!$P20:AY20,$C21)/VLOOKUP($D21,$J$9:$DP$16,2+AU$1,FALSE)),),)</f>
        <v>0.82608695652173914</v>
      </c>
      <c r="AV21" s="141">
        <f>IF(AND($D21&lt;&gt;0,AV$1&lt;&gt;0),IF(VLOOKUP($D21,$J$9:$DP$16,2+AV$1,FALSE)&lt;&gt;0,(COUNTIF('Présences, Excuses, et Tx P G'!$P20:AZ20,$C21)/VLOOKUP($D21,$J$9:$DP$16,2+AV$1,FALSE)),),)</f>
        <v>0.83333333333333337</v>
      </c>
      <c r="AW21" s="141">
        <f>IF(AND($D21&lt;&gt;0,AW$1&lt;&gt;0),IF(VLOOKUP($D21,$J$9:$DP$16,2+AW$1,FALSE)&lt;&gt;0,(COUNTIF('Présences, Excuses, et Tx P G'!$P20:BA20,$C21)/VLOOKUP($D21,$J$9:$DP$16,2+AW$1,FALSE)),),)</f>
        <v>0.83333333333333337</v>
      </c>
      <c r="AX21" s="141">
        <f>IF(AND($D21&lt;&gt;0,AX$1&lt;&gt;0),IF(VLOOKUP($D21,$J$9:$DP$16,2+AX$1,FALSE)&lt;&gt;0,(COUNTIF('Présences, Excuses, et Tx P G'!$P20:BB20,$C21)/VLOOKUP($D21,$J$9:$DP$16,2+AX$1,FALSE)),),)</f>
        <v>0.83333333333333337</v>
      </c>
      <c r="AY21" s="141">
        <f>IF(AND($D21&lt;&gt;0,AY$1&lt;&gt;0),IF(VLOOKUP($D21,$J$9:$DP$16,2+AY$1,FALSE)&lt;&gt;0,(COUNTIF('Présences, Excuses, et Tx P G'!$P20:BC20,$C21)/VLOOKUP($D21,$J$9:$DP$16,2+AY$1,FALSE)),),)</f>
        <v>0.84</v>
      </c>
      <c r="AZ21" s="141">
        <f>IF(AND($D21&lt;&gt;0,AZ$1&lt;&gt;0),IF(VLOOKUP($D21,$J$9:$DP$16,2+AZ$1,FALSE)&lt;&gt;0,(COUNTIF('Présences, Excuses, et Tx P G'!$P20:BD20,$C21)/VLOOKUP($D21,$J$9:$DP$16,2+AZ$1,FALSE)),),)</f>
        <v>0.84</v>
      </c>
      <c r="BA21" s="141">
        <f>IF(AND($D21&lt;&gt;0,BA$1&lt;&gt;0),IF(VLOOKUP($D21,$J$9:$DP$16,2+BA$1,FALSE)&lt;&gt;0,(COUNTIF('Présences, Excuses, et Tx P G'!$P20:BE20,$C21)/VLOOKUP($D21,$J$9:$DP$16,2+BA$1,FALSE)),),)</f>
        <v>0.84615384615384615</v>
      </c>
      <c r="BB21" s="141">
        <f>IF(AND($D21&lt;&gt;0,BB$1&lt;&gt;0),IF(VLOOKUP($D21,$J$9:$DP$16,2+BB$1,FALSE)&lt;&gt;0,(COUNTIF('Présences, Excuses, et Tx P G'!$P20:BF20,$C21)/VLOOKUP($D21,$J$9:$DP$16,2+BB$1,FALSE)),),)</f>
        <v>0.85185185185185186</v>
      </c>
      <c r="BC21" s="141">
        <f>IF(AND($D21&lt;&gt;0,BC$1&lt;&gt;0),IF(VLOOKUP($D21,$J$9:$DP$16,2+BC$1,FALSE)&lt;&gt;0,(COUNTIF('Présences, Excuses, et Tx P G'!$P20:BG20,$C21)/VLOOKUP($D21,$J$9:$DP$16,2+BC$1,FALSE)),),)</f>
        <v>0.8571428571428571</v>
      </c>
      <c r="BD21" s="141">
        <f>IF(AND($D21&lt;&gt;0,BD$1&lt;&gt;0),IF(VLOOKUP($D21,$J$9:$DP$16,2+BD$1,FALSE)&lt;&gt;0,(COUNTIF('Présences, Excuses, et Tx P G'!$P20:BH20,$C21)/VLOOKUP($D21,$J$9:$DP$16,2+BD$1,FALSE)),),)</f>
        <v>0.86206896551724133</v>
      </c>
      <c r="BE21" s="141">
        <f>IF(AND($D21&lt;&gt;0,BE$1&lt;&gt;0),IF(VLOOKUP($D21,$J$9:$DP$16,2+BE$1,FALSE)&lt;&gt;0,(COUNTIF('Présences, Excuses, et Tx P G'!$P20:BI20,$C21)/VLOOKUP($D21,$J$9:$DP$16,2+BE$1,FALSE)),),)</f>
        <v>0.8666666666666667</v>
      </c>
      <c r="BF21" s="141">
        <f>IF(AND($D21&lt;&gt;0,BF$1&lt;&gt;0),IF(VLOOKUP($D21,$J$9:$DP$16,2+BF$1,FALSE)&lt;&gt;0,(COUNTIF('Présences, Excuses, et Tx P G'!$P20:BJ20,$C21)/VLOOKUP($D21,$J$9:$DP$16,2+BF$1,FALSE)),),)</f>
        <v>0.8666666666666667</v>
      </c>
      <c r="BG21" s="141">
        <f>IF(AND($D21&lt;&gt;0,BG$1&lt;&gt;0),IF(VLOOKUP($D21,$J$9:$DP$16,2+BG$1,FALSE)&lt;&gt;0,(COUNTIF('Présences, Excuses, et Tx P G'!$P20:BK20,$C21)/VLOOKUP($D21,$J$9:$DP$16,2+BG$1,FALSE)),),)</f>
        <v>0.8666666666666667</v>
      </c>
      <c r="BH21" s="141">
        <f>IF(AND($D21&lt;&gt;0,BH$1&lt;&gt;0),IF(VLOOKUP($D21,$J$9:$DP$16,2+BH$1,FALSE)&lt;&gt;0,(COUNTIF('Présences, Excuses, et Tx P G'!$P20:BL20,$C21)/VLOOKUP($D21,$J$9:$DP$16,2+BH$1,FALSE)),),)</f>
        <v>0.87096774193548387</v>
      </c>
      <c r="BI21" s="141">
        <f>IF(AND($D21&lt;&gt;0,BI$1&lt;&gt;0),IF(VLOOKUP($D21,$J$9:$DP$16,2+BI$1,FALSE)&lt;&gt;0,(COUNTIF('Présences, Excuses, et Tx P G'!$P20:BM20,$C21)/VLOOKUP($D21,$J$9:$DP$16,2+BI$1,FALSE)),),)</f>
        <v>0.84375</v>
      </c>
      <c r="BJ21" s="141">
        <f>IF(AND($D21&lt;&gt;0,BJ$1&lt;&gt;0),IF(VLOOKUP($D21,$J$9:$DP$16,2+BJ$1,FALSE)&lt;&gt;0,(COUNTIF('Présences, Excuses, et Tx P G'!$P20:BN20,$C21)/VLOOKUP($D21,$J$9:$DP$16,2+BJ$1,FALSE)),),)</f>
        <v>0.84375</v>
      </c>
      <c r="BK21" s="141">
        <f>IF(AND($D21&lt;&gt;0,BK$1&lt;&gt;0),IF(VLOOKUP($D21,$J$9:$DP$16,2+BK$1,FALSE)&lt;&gt;0,(COUNTIF('Présences, Excuses, et Tx P G'!$P20:BO20,$C21)/VLOOKUP($D21,$J$9:$DP$16,2+BK$1,FALSE)),),)</f>
        <v>0.84848484848484851</v>
      </c>
      <c r="BL21" s="141">
        <f>IF(AND($D21&lt;&gt;0,BL$1&lt;&gt;0),IF(VLOOKUP($D21,$J$9:$DP$16,2+BL$1,FALSE)&lt;&gt;0,(COUNTIF('Présences, Excuses, et Tx P G'!$P20:BP20,$C21)/VLOOKUP($D21,$J$9:$DP$16,2+BL$1,FALSE)),),)</f>
        <v>0.84848484848484851</v>
      </c>
      <c r="BM21" s="141">
        <f>IF(AND($D21&lt;&gt;0,BM$1&lt;&gt;0),IF(VLOOKUP($D21,$J$9:$DP$16,2+BM$1,FALSE)&lt;&gt;0,(COUNTIF('Présences, Excuses, et Tx P G'!$P20:BQ20,$C21)/VLOOKUP($D21,$J$9:$DP$16,2+BM$1,FALSE)),),)</f>
        <v>0.84848484848484851</v>
      </c>
      <c r="BN21" s="141">
        <f>IF(AND($D21&lt;&gt;0,BN$1&lt;&gt;0),IF(VLOOKUP($D21,$J$9:$DP$16,2+BN$1,FALSE)&lt;&gt;0,(COUNTIF('Présences, Excuses, et Tx P G'!$P20:BR20,$C21)/VLOOKUP($D21,$J$9:$DP$16,2+BN$1,FALSE)),),)</f>
        <v>0.82352941176470584</v>
      </c>
      <c r="BO21" s="141">
        <f>IF(AND($D21&lt;&gt;0,BO$1&lt;&gt;0),IF(VLOOKUP($D21,$J$9:$DP$16,2+BO$1,FALSE)&lt;&gt;0,(COUNTIF('Présences, Excuses, et Tx P G'!$P20:BS20,$C21)/VLOOKUP($D21,$J$9:$DP$16,2+BO$1,FALSE)),),)</f>
        <v>0.8</v>
      </c>
      <c r="BP21" s="141">
        <f>IF(AND($D21&lt;&gt;0,BP$1&lt;&gt;0),IF(VLOOKUP($D21,$J$9:$DP$16,2+BP$1,FALSE)&lt;&gt;0,(COUNTIF('Présences, Excuses, et Tx P G'!$P20:BT20,$C21)/VLOOKUP($D21,$J$9:$DP$16,2+BP$1,FALSE)),),)</f>
        <v>0.77777777777777779</v>
      </c>
      <c r="BQ21" s="141">
        <f>IF(AND($D21&lt;&gt;0,BQ$1&lt;&gt;0),IF(VLOOKUP($D21,$J$9:$DP$16,2+BQ$1,FALSE)&lt;&gt;0,(COUNTIF('Présences, Excuses, et Tx P G'!$P20:BU20,$C21)/VLOOKUP($D21,$J$9:$DP$16,2+BQ$1,FALSE)),),)</f>
        <v>0.77777777777777779</v>
      </c>
      <c r="BR21" s="141">
        <f>IF(AND($D21&lt;&gt;0,BR$1&lt;&gt;0),IF(VLOOKUP($D21,$J$9:$DP$16,2+BR$1,FALSE)&lt;&gt;0,(COUNTIF('Présences, Excuses, et Tx P G'!$P20:BV20,$C21)/VLOOKUP($D21,$J$9:$DP$16,2+BR$1,FALSE)),),)</f>
        <v>0.78378378378378377</v>
      </c>
      <c r="BS21" s="141">
        <f>IF(AND($D21&lt;&gt;0,BS$1&lt;&gt;0),IF(VLOOKUP($D21,$J$9:$DP$16,2+BS$1,FALSE)&lt;&gt;0,(COUNTIF('Présences, Excuses, et Tx P G'!$P20:BW20,$C21)/VLOOKUP($D21,$J$9:$DP$16,2+BS$1,FALSE)),),)</f>
        <v>0.78378378378378377</v>
      </c>
      <c r="BT21" s="141">
        <f>IF(AND($D21&lt;&gt;0,BT$1&lt;&gt;0),IF(VLOOKUP($D21,$J$9:$DP$16,2+BT$1,FALSE)&lt;&gt;0,(COUNTIF('Présences, Excuses, et Tx P G'!$P20:BX20,$C21)/VLOOKUP($D21,$J$9:$DP$16,2+BT$1,FALSE)),),)</f>
        <v>0.78378378378378377</v>
      </c>
      <c r="BU21" s="141">
        <f>IF(AND($D21&lt;&gt;0,BU$1&lt;&gt;0),IF(VLOOKUP($D21,$J$9:$DP$16,2+BU$1,FALSE)&lt;&gt;0,(COUNTIF('Présences, Excuses, et Tx P G'!$P20:BY20,$C21)/VLOOKUP($D21,$J$9:$DP$16,2+BU$1,FALSE)),),)</f>
        <v>0.78947368421052633</v>
      </c>
      <c r="BV21" s="141">
        <f>IF(AND($D21&lt;&gt;0,BV$1&lt;&gt;0),IF(VLOOKUP($D21,$J$9:$DP$16,2+BV$1,FALSE)&lt;&gt;0,(COUNTIF('Présences, Excuses, et Tx P G'!$P20:BZ20,$C21)/VLOOKUP($D21,$J$9:$DP$16,2+BV$1,FALSE)),),)</f>
        <v>0.79487179487179482</v>
      </c>
      <c r="BW21" s="141">
        <f>IF(AND($D21&lt;&gt;0,BW$1&lt;&gt;0),IF(VLOOKUP($D21,$J$9:$DP$16,2+BW$1,FALSE)&lt;&gt;0,(COUNTIF('Présences, Excuses, et Tx P G'!$P20:CA20,$C21)/VLOOKUP($D21,$J$9:$DP$16,2+BW$1,FALSE)),),)</f>
        <v>0.77500000000000002</v>
      </c>
      <c r="BX21" s="141">
        <f>IF(AND($D21&lt;&gt;0,BX$1&lt;&gt;0),IF(VLOOKUP($D21,$J$9:$DP$16,2+BX$1,FALSE)&lt;&gt;0,(COUNTIF('Présences, Excuses, et Tx P G'!$P20:CB20,$C21)/VLOOKUP($D21,$J$9:$DP$16,2+BX$1,FALSE)),),)</f>
        <v>0.77500000000000002</v>
      </c>
      <c r="BY21" s="141">
        <f>IF(AND($D21&lt;&gt;0,BY$1&lt;&gt;0),IF(VLOOKUP($D21,$J$9:$DP$16,2+BY$1,FALSE)&lt;&gt;0,(COUNTIF('Présences, Excuses, et Tx P G'!$P20:CC20,$C21)/VLOOKUP($D21,$J$9:$DP$16,2+BY$1,FALSE)),),)</f>
        <v>0.78048780487804881</v>
      </c>
      <c r="BZ21" s="141">
        <f>IF(AND($D21&lt;&gt;0,BZ$1&lt;&gt;0),IF(VLOOKUP($D21,$J$9:$DP$16,2+BZ$1,FALSE)&lt;&gt;0,(COUNTIF('Présences, Excuses, et Tx P G'!$P20:CD20,$C21)/VLOOKUP($D21,$J$9:$DP$16,2+BZ$1,FALSE)),),)</f>
        <v>0.7857142857142857</v>
      </c>
      <c r="CA21" s="141">
        <f>IF(AND($D21&lt;&gt;0,CA$1&lt;&gt;0),IF(VLOOKUP($D21,$J$9:$DP$16,2+CA$1,FALSE)&lt;&gt;0,(COUNTIF('Présences, Excuses, et Tx P G'!$P20:CE20,$C21)/VLOOKUP($D21,$J$9:$DP$16,2+CA$1,FALSE)),),)</f>
        <v>0.76744186046511631</v>
      </c>
      <c r="CB21" s="141">
        <f>IF(AND($D21&lt;&gt;0,CB$1&lt;&gt;0),IF(VLOOKUP($D21,$J$9:$DP$16,2+CB$1,FALSE)&lt;&gt;0,(COUNTIF('Présences, Excuses, et Tx P G'!$P20:CF20,$C21)/VLOOKUP($D21,$J$9:$DP$16,2+CB$1,FALSE)),),)</f>
        <v>0</v>
      </c>
      <c r="CC21" s="141">
        <f>IF(AND($D21&lt;&gt;0,CC$1&lt;&gt;0),IF(VLOOKUP($D21,$J$9:$DP$16,2+CC$1,FALSE)&lt;&gt;0,(COUNTIF('Présences, Excuses, et Tx P G'!$P20:CG20,$C21)/VLOOKUP($D21,$J$9:$DP$16,2+CC$1,FALSE)),),)</f>
        <v>0</v>
      </c>
      <c r="CD21" s="141">
        <f>IF(AND($D21&lt;&gt;0,CD$1&lt;&gt;0),IF(VLOOKUP($D21,$J$9:$DP$16,2+CD$1,FALSE)&lt;&gt;0,(COUNTIF('Présences, Excuses, et Tx P G'!$P20:CH20,$C21)/VLOOKUP($D21,$J$9:$DP$16,2+CD$1,FALSE)),),)</f>
        <v>0</v>
      </c>
      <c r="CE21" s="141">
        <f>IF(AND($D21&lt;&gt;0,CE$1&lt;&gt;0),IF(VLOOKUP($D21,$J$9:$DP$16,2+CE$1,FALSE)&lt;&gt;0,(COUNTIF('Présences, Excuses, et Tx P G'!$P20:CI20,$C21)/VLOOKUP($D21,$J$9:$DP$16,2+CE$1,FALSE)),),)</f>
        <v>0</v>
      </c>
      <c r="CF21" s="141">
        <f>IF(AND($D21&lt;&gt;0,CF$1&lt;&gt;0),IF(VLOOKUP($D21,$J$9:$DP$16,2+CF$1,FALSE)&lt;&gt;0,(COUNTIF('Présences, Excuses, et Tx P G'!$P20:CJ20,$C21)/VLOOKUP($D21,$J$9:$DP$16,2+CF$1,FALSE)),),)</f>
        <v>0</v>
      </c>
      <c r="CG21" s="141">
        <f>IF(AND($D21&lt;&gt;0,CG$1&lt;&gt;0),IF(VLOOKUP($D21,$J$9:$DP$16,2+CG$1,FALSE)&lt;&gt;0,(COUNTIF('Présences, Excuses, et Tx P G'!$P20:CK20,$C21)/VLOOKUP($D21,$J$9:$DP$16,2+CG$1,FALSE)),),)</f>
        <v>0</v>
      </c>
      <c r="CH21" s="141">
        <f>IF(AND($D21&lt;&gt;0,CH$1&lt;&gt;0),IF(VLOOKUP($D21,$J$9:$DP$16,2+CH$1,FALSE)&lt;&gt;0,(COUNTIF('Présences, Excuses, et Tx P G'!$P20:CL20,$C21)/VLOOKUP($D21,$J$9:$DP$16,2+CH$1,FALSE)),),)</f>
        <v>0</v>
      </c>
      <c r="CI21" s="141">
        <f>IF(AND($D21&lt;&gt;0,CI$1&lt;&gt;0),IF(VLOOKUP($D21,$J$9:$DP$16,2+CI$1,FALSE)&lt;&gt;0,(COUNTIF('Présences, Excuses, et Tx P G'!$P20:CM20,$C21)/VLOOKUP($D21,$J$9:$DP$16,2+CI$1,FALSE)),),)</f>
        <v>0</v>
      </c>
      <c r="CJ21" s="141">
        <f>IF(AND($D21&lt;&gt;0,CJ$1&lt;&gt;0),IF(VLOOKUP($D21,$J$9:$DP$16,2+CJ$1,FALSE)&lt;&gt;0,(COUNTIF('Présences, Excuses, et Tx P G'!$P20:CO20,$C21)/VLOOKUP($D21,$J$9:$DP$16,2+CJ$1,FALSE)),),)</f>
        <v>0</v>
      </c>
      <c r="CK21" s="141">
        <f>IF(AND($D21&lt;&gt;0,CK$1&lt;&gt;0),IF(VLOOKUP($D21,$J$9:$DP$16,2+CK$1,FALSE)&lt;&gt;0,(COUNTIF('Présences, Excuses, et Tx P G'!$P20:CP20,$C21)/VLOOKUP($D21,$J$9:$DP$16,2+CK$1,FALSE)),),)</f>
        <v>0</v>
      </c>
      <c r="CL21" s="141">
        <f>IF(AND($D21&lt;&gt;0,CL$1&lt;&gt;0),IF(VLOOKUP($D21,$J$9:$DP$16,2+CL$1,FALSE)&lt;&gt;0,(COUNTIF('Présences, Excuses, et Tx P G'!$P20:CQ20,$C21)/VLOOKUP($D21,$J$9:$DP$16,2+CL$1,FALSE)),),)</f>
        <v>0</v>
      </c>
      <c r="CM21" s="141">
        <f>IF(AND($D21&lt;&gt;0,CM$1&lt;&gt;0),IF(VLOOKUP($D21,$J$9:$DP$16,2+CM$1,FALSE)&lt;&gt;0,(COUNTIF('Présences, Excuses, et Tx P G'!$P20:CR20,$C21)/VLOOKUP($D21,$J$9:$DP$16,2+CM$1,FALSE)),),)</f>
        <v>0</v>
      </c>
      <c r="CN21" s="141">
        <f>IF(AND($D21&lt;&gt;0,CN$1&lt;&gt;0),IF(VLOOKUP($D21,$J$9:$DP$16,2+CN$1,FALSE)&lt;&gt;0,(COUNTIF('Présences, Excuses, et Tx P G'!$P20:CS20,$C21)/VLOOKUP($D21,$J$9:$DP$16,2+CN$1,FALSE)),),)</f>
        <v>0</v>
      </c>
      <c r="CO21" s="141">
        <f>IF(AND($D21&lt;&gt;0,CO$1&lt;&gt;0),IF(VLOOKUP($D21,$J$9:$DP$16,2+CO$1,FALSE)&lt;&gt;0,(COUNTIF('Présences, Excuses, et Tx P G'!$P20:CT20,$C21)/VLOOKUP($D21,$J$9:$DP$16,2+CO$1,FALSE)),),)</f>
        <v>0</v>
      </c>
      <c r="CP21" s="141">
        <f>IF(AND($D21&lt;&gt;0,CP$1&lt;&gt;0),IF(VLOOKUP($D21,$J$9:$DP$16,2+CP$1,FALSE)&lt;&gt;0,(COUNTIF('Présences, Excuses, et Tx P G'!$P20:CU20,$C21)/VLOOKUP($D21,$J$9:$DP$16,2+CP$1,FALSE)),),)</f>
        <v>0</v>
      </c>
      <c r="CQ21" s="141">
        <f>IF(AND($D21&lt;&gt;0,CQ$1&lt;&gt;0),IF(VLOOKUP($D21,$J$9:$DP$16,2+CQ$1,FALSE)&lt;&gt;0,(COUNTIF('Présences, Excuses, et Tx P G'!$P20:CU20,$C21)/VLOOKUP($D21,$J$9:$DP$16,2+CQ$1,FALSE)),),)</f>
        <v>0</v>
      </c>
      <c r="CR21" s="141">
        <f>IF(AND($D21&lt;&gt;0,CR$1&lt;&gt;0),IF(VLOOKUP($D21,$J$9:$DP$16,2+CR$1,FALSE)&lt;&gt;0,(COUNTIF('Présences, Excuses, et Tx P G'!$P20:CV20,$C21)/VLOOKUP($D21,$J$9:$DP$16,2+CR$1,FALSE)),),)</f>
        <v>0</v>
      </c>
      <c r="CS21" s="141">
        <f>IF(AND($D21&lt;&gt;0,CS$1&lt;&gt;0),IF(VLOOKUP($D21,$J$9:$DP$16,2+CS$1,FALSE)&lt;&gt;0,(COUNTIF('Présences, Excuses, et Tx P G'!$P20:CW20,$C21)/VLOOKUP($D21,$J$9:$DP$16,2+CS$1,FALSE)),),)</f>
        <v>0</v>
      </c>
      <c r="CT21" s="141">
        <f>IF(AND($D21&lt;&gt;0,CT$1&lt;&gt;0),IF(VLOOKUP($D21,$J$9:$DP$16,2+CT$1,FALSE)&lt;&gt;0,(COUNTIF('Présences, Excuses, et Tx P G'!$P20:CX20,$C21)/VLOOKUP($D21,$J$9:$DP$16,2+CT$1,FALSE)),),)</f>
        <v>0</v>
      </c>
      <c r="CU21" s="141">
        <f>IF(AND($D21&lt;&gt;0,CU$1&lt;&gt;0),IF(VLOOKUP($D21,$J$9:$DP$16,2+CU$1,FALSE)&lt;&gt;0,(COUNTIF('Présences, Excuses, et Tx P G'!$P20:CY20,$C21)/VLOOKUP($D21,$J$9:$DP$16,2+CU$1,FALSE)),),)</f>
        <v>0</v>
      </c>
      <c r="CV21" s="141">
        <f>IF(AND($D21&lt;&gt;0,CV$1&lt;&gt;0),IF(VLOOKUP($D21,$J$9:$DP$16,2+CV$1,FALSE)&lt;&gt;0,(COUNTIF('Présences, Excuses, et Tx P G'!$P20:CZ20,$C21)/VLOOKUP($D21,$J$9:$DP$16,2+CV$1,FALSE)),),)</f>
        <v>0</v>
      </c>
      <c r="CW21" s="141">
        <f>IF(AND($D21&lt;&gt;0,CW$1&lt;&gt;0),IF(VLOOKUP($D21,$J$9:$DP$16,2+CW$1,FALSE)&lt;&gt;0,(COUNTIF('Présences, Excuses, et Tx P G'!$P20:DA20,$C21)/VLOOKUP($D21,$J$9:$DP$16,2+CW$1,FALSE)),),)</f>
        <v>0</v>
      </c>
      <c r="CX21" s="141">
        <f>IF(AND($D21&lt;&gt;0,CX$1&lt;&gt;0),IF(VLOOKUP($D21,$J$9:$DP$16,2+CX$1,FALSE)&lt;&gt;0,(COUNTIF('Présences, Excuses, et Tx P G'!$P20:DB20,$C21)/VLOOKUP($D21,$J$9:$DP$16,2+CX$1,FALSE)),),)</f>
        <v>0</v>
      </c>
      <c r="CY21" s="141">
        <f>IF(AND($D21&lt;&gt;0,CY$1&lt;&gt;0),IF(VLOOKUP($D21,$J$9:$DP$16,2+CY$1,FALSE)&lt;&gt;0,(COUNTIF('Présences, Excuses, et Tx P G'!$P20:DC20,$C21)/VLOOKUP($D21,$J$9:$DP$16,2+CY$1,FALSE)),),)</f>
        <v>0</v>
      </c>
      <c r="CZ21" s="141">
        <f>IF(AND($D21&lt;&gt;0,CZ$1&lt;&gt;0),IF(VLOOKUP($D21,$J$9:$DP$16,2+CZ$1,FALSE)&lt;&gt;0,(COUNTIF('Présences, Excuses, et Tx P G'!$P20:DD20,$C21)/VLOOKUP($D21,$J$9:$DP$16,2+CZ$1,FALSE)),),)</f>
        <v>0</v>
      </c>
      <c r="DA21" s="141">
        <f>IF(AND($D21&lt;&gt;0,DA$1&lt;&gt;0),IF(VLOOKUP($D21,$J$9:$DP$16,2+DA$1,FALSE)&lt;&gt;0,(COUNTIF('Présences, Excuses, et Tx P G'!$P20:DE20,$C21)/VLOOKUP($D21,$J$9:$DP$16,2+DA$1,FALSE)),),)</f>
        <v>0</v>
      </c>
      <c r="DB21" s="141">
        <f>IF(AND($D21&lt;&gt;0,DB$1&lt;&gt;0),IF(VLOOKUP($D21,$J$9:$DP$16,2+DB$1,FALSE)&lt;&gt;0,(COUNTIF('Présences, Excuses, et Tx P G'!$P20:DF20,$C21)/VLOOKUP($D21,$J$9:$DP$16,2+DB$1,FALSE)),),)</f>
        <v>0</v>
      </c>
      <c r="DC21" s="141">
        <f>IF(AND($D21&lt;&gt;0,DC$1&lt;&gt;0),IF(VLOOKUP($D21,$J$9:$DP$16,2+DC$1,FALSE)&lt;&gt;0,(COUNTIF('Présences, Excuses, et Tx P G'!$P20:DG20,$C21)/VLOOKUP($D21,$J$9:$DP$16,2+DC$1,FALSE)),),)</f>
        <v>0</v>
      </c>
      <c r="DD21" s="141">
        <f>IF(AND($D21&lt;&gt;0,DD$1&lt;&gt;0),IF(VLOOKUP($D21,$J$9:$DP$16,2+DD$1,FALSE)&lt;&gt;0,(COUNTIF('Présences, Excuses, et Tx P G'!$P20:DH20,$C21)/VLOOKUP($D21,$J$9:$DP$16,2+DD$1,FALSE)),),)</f>
        <v>0</v>
      </c>
      <c r="DE21" s="141">
        <f>IF(AND($D21&lt;&gt;0,DE$1&lt;&gt;0),IF(VLOOKUP($D21,$J$9:$DP$16,2+DE$1,FALSE)&lt;&gt;0,(COUNTIF('Présences, Excuses, et Tx P G'!$P20:DI20,$C21)/VLOOKUP($D21,$J$9:$DP$16,2+DE$1,FALSE)),),)</f>
        <v>0</v>
      </c>
      <c r="DF21" s="141">
        <f>IF(AND($D21&lt;&gt;0,DF$1&lt;&gt;0),IF(VLOOKUP($D21,$J$9:$DP$16,2+DF$1,FALSE)&lt;&gt;0,(COUNTIF('Présences, Excuses, et Tx P G'!$P20:DJ20,$C21)/VLOOKUP($D21,$J$9:$DP$16,2+DF$1,FALSE)),),)</f>
        <v>0</v>
      </c>
      <c r="DG21" s="141">
        <f>IF(AND($D21&lt;&gt;0,DG$1&lt;&gt;0),IF(VLOOKUP($D21,$J$9:$DP$16,2+DG$1,FALSE)&lt;&gt;0,(COUNTIF('Présences, Excuses, et Tx P G'!$P20:DK20,$C21)/VLOOKUP($D21,$J$9:$DP$16,2+DG$1,FALSE)),),)</f>
        <v>0</v>
      </c>
      <c r="DH21" s="141">
        <f>IF(AND($D21&lt;&gt;0,DH$1&lt;&gt;0),IF(VLOOKUP($D21,$J$9:$DP$16,2+DH$1,FALSE)&lt;&gt;0,(COUNTIF('Présences, Excuses, et Tx P G'!$P20:DL20,$C21)/VLOOKUP($D21,$J$9:$DP$16,2+DH$1,FALSE)),),)</f>
        <v>0</v>
      </c>
      <c r="DI21" s="141">
        <f>IF(AND($D21&lt;&gt;0,DI$1&lt;&gt;0),IF(VLOOKUP($D21,$J$9:$DP$16,2+DI$1,FALSE)&lt;&gt;0,(COUNTIF('Présences, Excuses, et Tx P G'!$P20:DM20,$C21)/VLOOKUP($D21,$J$9:$DP$16,2+DI$1,FALSE)),),)</f>
        <v>0</v>
      </c>
      <c r="DJ21" s="141">
        <f>IF(AND($D21&lt;&gt;0,DJ$1&lt;&gt;0),IF(VLOOKUP($D21,$J$9:$DP$16,2+DJ$1,FALSE)&lt;&gt;0,(COUNTIF('Présences, Excuses, et Tx P G'!$P20:DN20,$C21)/VLOOKUP($D21,$J$9:$DP$16,2+DJ$1,FALSE)),),)</f>
        <v>0</v>
      </c>
      <c r="DK21" s="141">
        <f>IF(AND($D21&lt;&gt;0,DK$1&lt;&gt;0),IF(VLOOKUP($D21,$J$9:$DP$16,2+DK$1,FALSE)&lt;&gt;0,(COUNTIF('Présences, Excuses, et Tx P G'!$P20:DO20,$C21)/VLOOKUP($D21,$J$9:$DP$16,2+DK$1,FALSE)),),)</f>
        <v>0</v>
      </c>
      <c r="DL21" s="141">
        <f>IF(AND($D21&lt;&gt;0,DL$1&lt;&gt;0),IF(VLOOKUP($D21,$J$9:$DP$16,2+DL$1,FALSE)&lt;&gt;0,(COUNTIF('Présences, Excuses, et Tx P G'!$P20:DP20,$C21)/VLOOKUP($D21,$J$9:$DP$16,2+DL$1,FALSE)),),)</f>
        <v>0</v>
      </c>
      <c r="DM21" s="141">
        <f>IF(AND($D21&lt;&gt;0,DM$1&lt;&gt;0),IF(VLOOKUP($D21,$J$9:$DP$16,2+DM$1,FALSE)&lt;&gt;0,(COUNTIF('Présences, Excuses, et Tx P G'!$P20:DQ20,$C21)/VLOOKUP($D21,$J$9:$DP$16,2+DM$1,FALSE)),),)</f>
        <v>0</v>
      </c>
      <c r="DN21" s="141">
        <f>IF(AND($D21&lt;&gt;0,DN$1&lt;&gt;0),IF(VLOOKUP($D21,$J$9:$DP$16,2+DN$1,FALSE)&lt;&gt;0,(COUNTIF('Présences, Excuses, et Tx P G'!$P20:DR20,$C21)/VLOOKUP($D21,$J$9:$DP$16,2+DN$1,FALSE)),),)</f>
        <v>0</v>
      </c>
      <c r="DO21" s="141">
        <f>IF(AND($D21&lt;&gt;0,DO$1&lt;&gt;0),IF(VLOOKUP($D21,$J$9:$DP$16,2+DO$1,FALSE)&lt;&gt;0,(COUNTIF('Présences, Excuses, et Tx P G'!$P20:DS20,$C21)/VLOOKUP($D21,$J$9:$DP$16,2+DO$1,FALSE)),),)</f>
        <v>0</v>
      </c>
      <c r="DP21" s="141">
        <f>IF(AND($D21&lt;&gt;0,DP$1&lt;&gt;0),IF(VLOOKUP($D21,$J$9:$DP$16,2+DP$1,FALSE)&lt;&gt;0,(COUNTIF('Présences, Excuses, et Tx P G'!$P20:DT20,$C21)/VLOOKUP($D21,$J$9:$DP$16,2+DP$1,FALSE)),),)</f>
        <v>0</v>
      </c>
      <c r="DR21" s="22" t="str">
        <f t="shared" si="34"/>
        <v>BERNAY Béatrice</v>
      </c>
      <c r="DS21" s="26" t="str">
        <f t="shared" si="35"/>
        <v>S</v>
      </c>
      <c r="DT21" s="23">
        <f t="shared" si="36"/>
        <v>0.78048780487804881</v>
      </c>
    </row>
    <row r="22" spans="1:124" ht="14.4" customHeight="1">
      <c r="A22" s="11">
        <v>5</v>
      </c>
      <c r="B22" s="158" t="str">
        <f>Choristes!B6</f>
        <v xml:space="preserve">BLEYNIE Chantal </v>
      </c>
      <c r="C22" s="26" t="str">
        <f>Choristes!C6</f>
        <v>A</v>
      </c>
      <c r="D22" s="26" t="str">
        <f>Choristes!G6</f>
        <v>FS</v>
      </c>
      <c r="E22" s="26"/>
      <c r="F22" s="26"/>
      <c r="G22" s="15"/>
      <c r="H22" s="15"/>
      <c r="I22" s="23">
        <f t="shared" si="32"/>
        <v>0.80487804878048785</v>
      </c>
      <c r="J22" s="23" t="str">
        <f t="shared" si="33"/>
        <v>B</v>
      </c>
      <c r="K22" s="60"/>
      <c r="L22" s="141">
        <f>IF(AND($D22&lt;&gt;0,L$1&lt;&gt;0),IF(VLOOKUP($D22,$J$9:$DP$16,2+L$1,FALSE)&lt;&gt;0,(COUNTIF('Présences, Excuses, et Tx P G'!$P21:P21,$C22)/VLOOKUP($D22,$J$9:$DP$16,2+L$1,FALSE)),),)</f>
        <v>1</v>
      </c>
      <c r="M22" s="141">
        <f>IF(AND($D22&lt;&gt;0,M$1&lt;&gt;0),IF(VLOOKUP($D22,$J$9:$DP$16,2+M$1,FALSE)&lt;&gt;0,(COUNTIF('Présences, Excuses, et Tx P G'!$P21:Q21,$C22)/VLOOKUP($D22,$J$9:$DP$16,2+M$1,FALSE)),),)</f>
        <v>1</v>
      </c>
      <c r="N22" s="141">
        <f>IF(AND($D22&lt;&gt;0,N$1&lt;&gt;0),IF(VLOOKUP($D22,$J$9:$DP$16,2+N$1,FALSE)&lt;&gt;0,(COUNTIF('Présences, Excuses, et Tx P G'!$P21:R21,$C22)/VLOOKUP($D22,$J$9:$DP$16,2+N$1,FALSE)),),)</f>
        <v>1</v>
      </c>
      <c r="O22" s="141">
        <f>IF(AND($D22&lt;&gt;0,O$1&lt;&gt;0),IF(VLOOKUP($D22,$J$9:$DP$16,2+O$1,FALSE)&lt;&gt;0,(COUNTIF('Présences, Excuses, et Tx P G'!$P21:S21,$C22)/VLOOKUP($D22,$J$9:$DP$16,2+O$1,FALSE)),),)</f>
        <v>1</v>
      </c>
      <c r="P22" s="141">
        <f>IF(AND($D22&lt;&gt;0,P$1&lt;&gt;0),IF(VLOOKUP($D22,$J$9:$DP$16,2+P$1,FALSE)&lt;&gt;0,(COUNTIF('Présences, Excuses, et Tx P G'!$P21:T21,$C22)/VLOOKUP($D22,$J$9:$DP$16,2+P$1,FALSE)),),)</f>
        <v>1</v>
      </c>
      <c r="Q22" s="141">
        <f>IF(AND($D22&lt;&gt;0,Q$1&lt;&gt;0),IF(VLOOKUP($D22,$J$9:$DP$16,2+Q$1,FALSE)&lt;&gt;0,(COUNTIF('Présences, Excuses, et Tx P G'!$P21:U21,$C22)/VLOOKUP($D22,$J$9:$DP$16,2+Q$1,FALSE)),),)</f>
        <v>1</v>
      </c>
      <c r="R22" s="141">
        <f>IF(AND($D22&lt;&gt;0,R$1&lt;&gt;0),IF(VLOOKUP($D22,$J$9:$DP$16,2+R$1,FALSE)&lt;&gt;0,(COUNTIF('Présences, Excuses, et Tx P G'!$P21:V21,$C22)/VLOOKUP($D22,$J$9:$DP$16,2+R$1,FALSE)),),)</f>
        <v>0.8</v>
      </c>
      <c r="S22" s="141">
        <f>IF(AND($D22&lt;&gt;0,S$1&lt;&gt;0),IF(VLOOKUP($D22,$J$9:$DP$16,2+S$1,FALSE)&lt;&gt;0,(COUNTIF('Présences, Excuses, et Tx P G'!$P21:W21,$C22)/VLOOKUP($D22,$J$9:$DP$16,2+S$1,FALSE)),),)</f>
        <v>0.66666666666666663</v>
      </c>
      <c r="T22" s="141">
        <f>IF(AND($D22&lt;&gt;0,T$1&lt;&gt;0),IF(VLOOKUP($D22,$J$9:$DP$16,2+T$1,FALSE)&lt;&gt;0,(COUNTIF('Présences, Excuses, et Tx P G'!$P21:X21,$C22)/VLOOKUP($D22,$J$9:$DP$16,2+T$1,FALSE)),),)</f>
        <v>0.5714285714285714</v>
      </c>
      <c r="U22" s="141">
        <f>IF(AND($D22&lt;&gt;0,U$1&lt;&gt;0),IF(VLOOKUP($D22,$J$9:$DP$16,2+U$1,FALSE)&lt;&gt;0,(COUNTIF('Présences, Excuses, et Tx P G'!$P21:Y21,$C22)/VLOOKUP($D22,$J$9:$DP$16,2+U$1,FALSE)),),)</f>
        <v>0.5714285714285714</v>
      </c>
      <c r="V22" s="141">
        <f>IF(AND($D22&lt;&gt;0,V$1&lt;&gt;0),IF(VLOOKUP($D22,$J$9:$DP$16,2+V$1,FALSE)&lt;&gt;0,(COUNTIF('Présences, Excuses, et Tx P G'!$P21:Z21,$C22)/VLOOKUP($D22,$J$9:$DP$16,2+V$1,FALSE)),),)</f>
        <v>0.5</v>
      </c>
      <c r="W22" s="141">
        <f>IF(AND($D22&lt;&gt;0,W$1&lt;&gt;0),IF(VLOOKUP($D22,$J$9:$DP$16,2+W$1,FALSE)&lt;&gt;0,(COUNTIF('Présences, Excuses, et Tx P G'!$P21:AA21,$C22)/VLOOKUP($D22,$J$9:$DP$16,2+W$1,FALSE)),),)</f>
        <v>0.5</v>
      </c>
      <c r="X22" s="141">
        <f>IF(AND($D22&lt;&gt;0,X$1&lt;&gt;0),IF(VLOOKUP($D22,$J$9:$DP$16,2+X$1,FALSE)&lt;&gt;0,(COUNTIF('Présences, Excuses, et Tx P G'!$P21:AB21,$C22)/VLOOKUP($D22,$J$9:$DP$16,2+X$1,FALSE)),),)</f>
        <v>0.55555555555555558</v>
      </c>
      <c r="Y22" s="141">
        <f>IF(AND($D22&lt;&gt;0,Y$1&lt;&gt;0),IF(VLOOKUP($D22,$J$9:$DP$16,2+Y$1,FALSE)&lt;&gt;0,(COUNTIF('Présences, Excuses, et Tx P G'!$P21:AC21,$C22)/VLOOKUP($D22,$J$9:$DP$16,2+Y$1,FALSE)),),)</f>
        <v>0.55555555555555558</v>
      </c>
      <c r="Z22" s="141">
        <f>IF(AND($D22&lt;&gt;0,Z$1&lt;&gt;0),IF(VLOOKUP($D22,$J$9:$DP$16,2+Z$1,FALSE)&lt;&gt;0,(COUNTIF('Présences, Excuses, et Tx P G'!$P21:AD21,$C22)/VLOOKUP($D22,$J$9:$DP$16,2+Z$1,FALSE)),),)</f>
        <v>0.6</v>
      </c>
      <c r="AA22" s="141">
        <f>IF(AND($D22&lt;&gt;0,AA$1&lt;&gt;0),IF(VLOOKUP($D22,$J$9:$DP$16,2+AA$1,FALSE)&lt;&gt;0,(COUNTIF('Présences, Excuses, et Tx P G'!$P21:AE21,$C22)/VLOOKUP($D22,$J$9:$DP$16,2+AA$1,FALSE)),),)</f>
        <v>0.6</v>
      </c>
      <c r="AB22" s="141">
        <f>IF(AND($D22&lt;&gt;0,AB$1&lt;&gt;0),IF(VLOOKUP($D22,$J$9:$DP$16,2+AB$1,FALSE)&lt;&gt;0,(COUNTIF('Présences, Excuses, et Tx P G'!$P21:AF21,$C22)/VLOOKUP($D22,$J$9:$DP$16,2+AB$1,FALSE)),),)</f>
        <v>0.63636363636363635</v>
      </c>
      <c r="AC22" s="141">
        <f>IF(AND($D22&lt;&gt;0,AC$1&lt;&gt;0),IF(VLOOKUP($D22,$J$9:$DP$16,2+AC$1,FALSE)&lt;&gt;0,(COUNTIF('Présences, Excuses, et Tx P G'!$P21:AG21,$C22)/VLOOKUP($D22,$J$9:$DP$16,2+AC$1,FALSE)),),)</f>
        <v>0.66666666666666663</v>
      </c>
      <c r="AD22" s="141">
        <f>IF(AND($D22&lt;&gt;0,AD$1&lt;&gt;0),IF(VLOOKUP($D22,$J$9:$DP$16,2+AD$1,FALSE)&lt;&gt;0,(COUNTIF('Présences, Excuses, et Tx P G'!$P21:AH21,$C22)/VLOOKUP($D22,$J$9:$DP$16,2+AD$1,FALSE)),),)</f>
        <v>0.66666666666666663</v>
      </c>
      <c r="AE22" s="141">
        <f>IF(AND($D22&lt;&gt;0,AE$1&lt;&gt;0),IF(VLOOKUP($D22,$J$9:$DP$16,2+AE$1,FALSE)&lt;&gt;0,(COUNTIF('Présences, Excuses, et Tx P G'!$P21:AI21,$C22)/VLOOKUP($D22,$J$9:$DP$16,2+AE$1,FALSE)),),)</f>
        <v>0.66666666666666663</v>
      </c>
      <c r="AF22" s="141">
        <f>IF(AND($D22&lt;&gt;0,AF$1&lt;&gt;0),IF(VLOOKUP($D22,$J$9:$DP$16,2+AF$1,FALSE)&lt;&gt;0,(COUNTIF('Présences, Excuses, et Tx P G'!$P21:AJ21,$C22)/VLOOKUP($D22,$J$9:$DP$16,2+AF$1,FALSE)),),)</f>
        <v>0.69230769230769229</v>
      </c>
      <c r="AG22" s="141">
        <f>IF(AND($D22&lt;&gt;0,AG$1&lt;&gt;0),IF(VLOOKUP($D22,$J$9:$DP$16,2+AG$1,FALSE)&lt;&gt;0,(COUNTIF('Présences, Excuses, et Tx P G'!$P21:AK21,$C22)/VLOOKUP($D22,$J$9:$DP$16,2+AG$1,FALSE)),),)</f>
        <v>0.69230769230769229</v>
      </c>
      <c r="AH22" s="141">
        <f>IF(AND($D22&lt;&gt;0,AH$1&lt;&gt;0),IF(VLOOKUP($D22,$J$9:$DP$16,2+AH$1,FALSE)&lt;&gt;0,(COUNTIF('Présences, Excuses, et Tx P G'!$P21:AL21,$C22)/VLOOKUP($D22,$J$9:$DP$16,2+AH$1,FALSE)),),)</f>
        <v>0.7142857142857143</v>
      </c>
      <c r="AI22" s="141">
        <f>IF(AND($D22&lt;&gt;0,AI$1&lt;&gt;0),IF(VLOOKUP($D22,$J$9:$DP$16,2+AI$1,FALSE)&lt;&gt;0,(COUNTIF('Présences, Excuses, et Tx P G'!$P21:AM21,$C22)/VLOOKUP($D22,$J$9:$DP$16,2+AI$1,FALSE)),),)</f>
        <v>0.73333333333333328</v>
      </c>
      <c r="AJ22" s="141">
        <f>IF(AND($D22&lt;&gt;0,AJ$1&lt;&gt;0),IF(VLOOKUP($D22,$J$9:$DP$16,2+AJ$1,FALSE)&lt;&gt;0,(COUNTIF('Présences, Excuses, et Tx P G'!$P21:AN21,$C22)/VLOOKUP($D22,$J$9:$DP$16,2+AJ$1,FALSE)),),)</f>
        <v>0.75</v>
      </c>
      <c r="AK22" s="141">
        <f>IF(AND($D22&lt;&gt;0,AK$1&lt;&gt;0),IF(VLOOKUP($D22,$J$9:$DP$16,2+AK$1,FALSE)&lt;&gt;0,(COUNTIF('Présences, Excuses, et Tx P G'!$P21:AO21,$C22)/VLOOKUP($D22,$J$9:$DP$16,2+AK$1,FALSE)),),)</f>
        <v>0.75</v>
      </c>
      <c r="AL22" s="141">
        <f>IF(AND($D22&lt;&gt;0,AL$1&lt;&gt;0),IF(VLOOKUP($D22,$J$9:$DP$16,2+AL$1,FALSE)&lt;&gt;0,(COUNTIF('Présences, Excuses, et Tx P G'!$P21:AP21,$C22)/VLOOKUP($D22,$J$9:$DP$16,2+AL$1,FALSE)),),)</f>
        <v>0.76470588235294112</v>
      </c>
      <c r="AM22" s="141">
        <f>IF(AND($D22&lt;&gt;0,AM$1&lt;&gt;0),IF(VLOOKUP($D22,$J$9:$DP$16,2+AM$1,FALSE)&lt;&gt;0,(COUNTIF('Présences, Excuses, et Tx P G'!$P21:AQ21,$C22)/VLOOKUP($D22,$J$9:$DP$16,2+AM$1,FALSE)),),)</f>
        <v>0.77777777777777779</v>
      </c>
      <c r="AN22" s="141">
        <f>IF(AND($D22&lt;&gt;0,AN$1&lt;&gt;0),IF(VLOOKUP($D22,$J$9:$DP$16,2+AN$1,FALSE)&lt;&gt;0,(COUNTIF('Présences, Excuses, et Tx P G'!$P21:AR21,$C22)/VLOOKUP($D22,$J$9:$DP$16,2+AN$1,FALSE)),),)</f>
        <v>0.73684210526315785</v>
      </c>
      <c r="AO22" s="141">
        <f>IF(AND($D22&lt;&gt;0,AO$1&lt;&gt;0),IF(VLOOKUP($D22,$J$9:$DP$16,2+AO$1,FALSE)&lt;&gt;0,(COUNTIF('Présences, Excuses, et Tx P G'!$P21:AS21,$C22)/VLOOKUP($D22,$J$9:$DP$16,2+AO$1,FALSE)),),)</f>
        <v>0.7</v>
      </c>
      <c r="AP22" s="141">
        <f>IF(AND($D22&lt;&gt;0,AP$1&lt;&gt;0),IF(VLOOKUP($D22,$J$9:$DP$16,2+AP$1,FALSE)&lt;&gt;0,(COUNTIF('Présences, Excuses, et Tx P G'!$P21:AT21,$C22)/VLOOKUP($D22,$J$9:$DP$16,2+AP$1,FALSE)),),)</f>
        <v>0.66666666666666663</v>
      </c>
      <c r="AQ22" s="141">
        <f>IF(AND($D22&lt;&gt;0,AQ$1&lt;&gt;0),IF(VLOOKUP($D22,$J$9:$DP$16,2+AQ$1,FALSE)&lt;&gt;0,(COUNTIF('Présences, Excuses, et Tx P G'!$P21:AU21,$C22)/VLOOKUP($D22,$J$9:$DP$16,2+AQ$1,FALSE)),),)</f>
        <v>0.66666666666666663</v>
      </c>
      <c r="AR22" s="141">
        <f>IF(AND($D22&lt;&gt;0,AR$1&lt;&gt;0),IF(VLOOKUP($D22,$J$9:$DP$16,2+AR$1,FALSE)&lt;&gt;0,(COUNTIF('Présences, Excuses, et Tx P G'!$P21:AV21,$C22)/VLOOKUP($D22,$J$9:$DP$16,2+AR$1,FALSE)),),)</f>
        <v>0.68181818181818177</v>
      </c>
      <c r="AS22" s="141">
        <f>IF(AND($D22&lt;&gt;0,AS$1&lt;&gt;0),IF(VLOOKUP($D22,$J$9:$DP$16,2+AS$1,FALSE)&lt;&gt;0,(COUNTIF('Présences, Excuses, et Tx P G'!$P21:AW21,$C22)/VLOOKUP($D22,$J$9:$DP$16,2+AS$1,FALSE)),),)</f>
        <v>0.68181818181818177</v>
      </c>
      <c r="AT22" s="141">
        <f>IF(AND($D22&lt;&gt;0,AT$1&lt;&gt;0),IF(VLOOKUP($D22,$J$9:$DP$16,2+AT$1,FALSE)&lt;&gt;0,(COUNTIF('Présences, Excuses, et Tx P G'!$P21:AX21,$C22)/VLOOKUP($D22,$J$9:$DP$16,2+AT$1,FALSE)),),)</f>
        <v>0.69565217391304346</v>
      </c>
      <c r="AU22" s="141">
        <f>IF(AND($D22&lt;&gt;0,AU$1&lt;&gt;0),IF(VLOOKUP($D22,$J$9:$DP$16,2+AU$1,FALSE)&lt;&gt;0,(COUNTIF('Présences, Excuses, et Tx P G'!$P21:AY21,$C22)/VLOOKUP($D22,$J$9:$DP$16,2+AU$1,FALSE)),),)</f>
        <v>0.69565217391304346</v>
      </c>
      <c r="AV22" s="141">
        <f>IF(AND($D22&lt;&gt;0,AV$1&lt;&gt;0),IF(VLOOKUP($D22,$J$9:$DP$16,2+AV$1,FALSE)&lt;&gt;0,(COUNTIF('Présences, Excuses, et Tx P G'!$P21:AZ21,$C22)/VLOOKUP($D22,$J$9:$DP$16,2+AV$1,FALSE)),),)</f>
        <v>0.70833333333333337</v>
      </c>
      <c r="AW22" s="141">
        <f>IF(AND($D22&lt;&gt;0,AW$1&lt;&gt;0),IF(VLOOKUP($D22,$J$9:$DP$16,2+AW$1,FALSE)&lt;&gt;0,(COUNTIF('Présences, Excuses, et Tx P G'!$P21:BA21,$C22)/VLOOKUP($D22,$J$9:$DP$16,2+AW$1,FALSE)),),)</f>
        <v>0.70833333333333337</v>
      </c>
      <c r="AX22" s="141">
        <f>IF(AND($D22&lt;&gt;0,AX$1&lt;&gt;0),IF(VLOOKUP($D22,$J$9:$DP$16,2+AX$1,FALSE)&lt;&gt;0,(COUNTIF('Présences, Excuses, et Tx P G'!$P21:BB21,$C22)/VLOOKUP($D22,$J$9:$DP$16,2+AX$1,FALSE)),),)</f>
        <v>0.70833333333333337</v>
      </c>
      <c r="AY22" s="141">
        <f>IF(AND($D22&lt;&gt;0,AY$1&lt;&gt;0),IF(VLOOKUP($D22,$J$9:$DP$16,2+AY$1,FALSE)&lt;&gt;0,(COUNTIF('Présences, Excuses, et Tx P G'!$P21:BC21,$C22)/VLOOKUP($D22,$J$9:$DP$16,2+AY$1,FALSE)),),)</f>
        <v>0.72</v>
      </c>
      <c r="AZ22" s="141">
        <f>IF(AND($D22&lt;&gt;0,AZ$1&lt;&gt;0),IF(VLOOKUP($D22,$J$9:$DP$16,2+AZ$1,FALSE)&lt;&gt;0,(COUNTIF('Présences, Excuses, et Tx P G'!$P21:BD21,$C22)/VLOOKUP($D22,$J$9:$DP$16,2+AZ$1,FALSE)),),)</f>
        <v>0.72</v>
      </c>
      <c r="BA22" s="141">
        <f>IF(AND($D22&lt;&gt;0,BA$1&lt;&gt;0),IF(VLOOKUP($D22,$J$9:$DP$16,2+BA$1,FALSE)&lt;&gt;0,(COUNTIF('Présences, Excuses, et Tx P G'!$P21:BE21,$C22)/VLOOKUP($D22,$J$9:$DP$16,2+BA$1,FALSE)),),)</f>
        <v>0.73076923076923073</v>
      </c>
      <c r="BB22" s="141">
        <f>IF(AND($D22&lt;&gt;0,BB$1&lt;&gt;0),IF(VLOOKUP($D22,$J$9:$DP$16,2+BB$1,FALSE)&lt;&gt;0,(COUNTIF('Présences, Excuses, et Tx P G'!$P21:BF21,$C22)/VLOOKUP($D22,$J$9:$DP$16,2+BB$1,FALSE)),),)</f>
        <v>0.7407407407407407</v>
      </c>
      <c r="BC22" s="141">
        <f>IF(AND($D22&lt;&gt;0,BC$1&lt;&gt;0),IF(VLOOKUP($D22,$J$9:$DP$16,2+BC$1,FALSE)&lt;&gt;0,(COUNTIF('Présences, Excuses, et Tx P G'!$P21:BG21,$C22)/VLOOKUP($D22,$J$9:$DP$16,2+BC$1,FALSE)),),)</f>
        <v>0.75</v>
      </c>
      <c r="BD22" s="141">
        <f>IF(AND($D22&lt;&gt;0,BD$1&lt;&gt;0),IF(VLOOKUP($D22,$J$9:$DP$16,2+BD$1,FALSE)&lt;&gt;0,(COUNTIF('Présences, Excuses, et Tx P G'!$P21:BH21,$C22)/VLOOKUP($D22,$J$9:$DP$16,2+BD$1,FALSE)),),)</f>
        <v>0.75862068965517238</v>
      </c>
      <c r="BE22" s="141">
        <f>IF(AND($D22&lt;&gt;0,BE$1&lt;&gt;0),IF(VLOOKUP($D22,$J$9:$DP$16,2+BE$1,FALSE)&lt;&gt;0,(COUNTIF('Présences, Excuses, et Tx P G'!$P21:BI21,$C22)/VLOOKUP($D22,$J$9:$DP$16,2+BE$1,FALSE)),),)</f>
        <v>0.76666666666666672</v>
      </c>
      <c r="BF22" s="141">
        <f>IF(AND($D22&lt;&gt;0,BF$1&lt;&gt;0),IF(VLOOKUP($D22,$J$9:$DP$16,2+BF$1,FALSE)&lt;&gt;0,(COUNTIF('Présences, Excuses, et Tx P G'!$P21:BJ21,$C22)/VLOOKUP($D22,$J$9:$DP$16,2+BF$1,FALSE)),),)</f>
        <v>0.76666666666666672</v>
      </c>
      <c r="BG22" s="141">
        <f>IF(AND($D22&lt;&gt;0,BG$1&lt;&gt;0),IF(VLOOKUP($D22,$J$9:$DP$16,2+BG$1,FALSE)&lt;&gt;0,(COUNTIF('Présences, Excuses, et Tx P G'!$P21:BK21,$C22)/VLOOKUP($D22,$J$9:$DP$16,2+BG$1,FALSE)),),)</f>
        <v>0.76666666666666672</v>
      </c>
      <c r="BH22" s="141">
        <f>IF(AND($D22&lt;&gt;0,BH$1&lt;&gt;0),IF(VLOOKUP($D22,$J$9:$DP$16,2+BH$1,FALSE)&lt;&gt;0,(COUNTIF('Présences, Excuses, et Tx P G'!$P21:BL21,$C22)/VLOOKUP($D22,$J$9:$DP$16,2+BH$1,FALSE)),),)</f>
        <v>0.77419354838709675</v>
      </c>
      <c r="BI22" s="141">
        <f>IF(AND($D22&lt;&gt;0,BI$1&lt;&gt;0),IF(VLOOKUP($D22,$J$9:$DP$16,2+BI$1,FALSE)&lt;&gt;0,(COUNTIF('Présences, Excuses, et Tx P G'!$P21:BM21,$C22)/VLOOKUP($D22,$J$9:$DP$16,2+BI$1,FALSE)),),)</f>
        <v>0.78125</v>
      </c>
      <c r="BJ22" s="141">
        <f>IF(AND($D22&lt;&gt;0,BJ$1&lt;&gt;0),IF(VLOOKUP($D22,$J$9:$DP$16,2+BJ$1,FALSE)&lt;&gt;0,(COUNTIF('Présences, Excuses, et Tx P G'!$P21:BN21,$C22)/VLOOKUP($D22,$J$9:$DP$16,2+BJ$1,FALSE)),),)</f>
        <v>0.78125</v>
      </c>
      <c r="BK22" s="141">
        <f>IF(AND($D22&lt;&gt;0,BK$1&lt;&gt;0),IF(VLOOKUP($D22,$J$9:$DP$16,2+BK$1,FALSE)&lt;&gt;0,(COUNTIF('Présences, Excuses, et Tx P G'!$P21:BO21,$C22)/VLOOKUP($D22,$J$9:$DP$16,2+BK$1,FALSE)),),)</f>
        <v>0.78787878787878785</v>
      </c>
      <c r="BL22" s="141">
        <f>IF(AND($D22&lt;&gt;0,BL$1&lt;&gt;0),IF(VLOOKUP($D22,$J$9:$DP$16,2+BL$1,FALSE)&lt;&gt;0,(COUNTIF('Présences, Excuses, et Tx P G'!$P21:BP21,$C22)/VLOOKUP($D22,$J$9:$DP$16,2+BL$1,FALSE)),),)</f>
        <v>0.78787878787878785</v>
      </c>
      <c r="BM22" s="141">
        <f>IF(AND($D22&lt;&gt;0,BM$1&lt;&gt;0),IF(VLOOKUP($D22,$J$9:$DP$16,2+BM$1,FALSE)&lt;&gt;0,(COUNTIF('Présences, Excuses, et Tx P G'!$P21:BQ21,$C22)/VLOOKUP($D22,$J$9:$DP$16,2+BM$1,FALSE)),),)</f>
        <v>0.78787878787878785</v>
      </c>
      <c r="BN22" s="141">
        <f>IF(AND($D22&lt;&gt;0,BN$1&lt;&gt;0),IF(VLOOKUP($D22,$J$9:$DP$16,2+BN$1,FALSE)&lt;&gt;0,(COUNTIF('Présences, Excuses, et Tx P G'!$P21:BR21,$C22)/VLOOKUP($D22,$J$9:$DP$16,2+BN$1,FALSE)),),)</f>
        <v>0.79411764705882348</v>
      </c>
      <c r="BO22" s="141">
        <f>IF(AND($D22&lt;&gt;0,BO$1&lt;&gt;0),IF(VLOOKUP($D22,$J$9:$DP$16,2+BO$1,FALSE)&lt;&gt;0,(COUNTIF('Présences, Excuses, et Tx P G'!$P21:BS21,$C22)/VLOOKUP($D22,$J$9:$DP$16,2+BO$1,FALSE)),),)</f>
        <v>0.8</v>
      </c>
      <c r="BP22" s="141">
        <f>IF(AND($D22&lt;&gt;0,BP$1&lt;&gt;0),IF(VLOOKUP($D22,$J$9:$DP$16,2+BP$1,FALSE)&lt;&gt;0,(COUNTIF('Présences, Excuses, et Tx P G'!$P21:BT21,$C22)/VLOOKUP($D22,$J$9:$DP$16,2+BP$1,FALSE)),),)</f>
        <v>0.80555555555555558</v>
      </c>
      <c r="BQ22" s="141">
        <f>IF(AND($D22&lt;&gt;0,BQ$1&lt;&gt;0),IF(VLOOKUP($D22,$J$9:$DP$16,2+BQ$1,FALSE)&lt;&gt;0,(COUNTIF('Présences, Excuses, et Tx P G'!$P21:BU21,$C22)/VLOOKUP($D22,$J$9:$DP$16,2+BQ$1,FALSE)),),)</f>
        <v>0.80555555555555558</v>
      </c>
      <c r="BR22" s="141">
        <f>IF(AND($D22&lt;&gt;0,BR$1&lt;&gt;0),IF(VLOOKUP($D22,$J$9:$DP$16,2+BR$1,FALSE)&lt;&gt;0,(COUNTIF('Présences, Excuses, et Tx P G'!$P21:BV21,$C22)/VLOOKUP($D22,$J$9:$DP$16,2+BR$1,FALSE)),),)</f>
        <v>0.78378378378378377</v>
      </c>
      <c r="BS22" s="141">
        <f>IF(AND($D22&lt;&gt;0,BS$1&lt;&gt;0),IF(VLOOKUP($D22,$J$9:$DP$16,2+BS$1,FALSE)&lt;&gt;0,(COUNTIF('Présences, Excuses, et Tx P G'!$P21:BW21,$C22)/VLOOKUP($D22,$J$9:$DP$16,2+BS$1,FALSE)),),)</f>
        <v>0.78378378378378377</v>
      </c>
      <c r="BT22" s="141">
        <f>IF(AND($D22&lt;&gt;0,BT$1&lt;&gt;0),IF(VLOOKUP($D22,$J$9:$DP$16,2+BT$1,FALSE)&lt;&gt;0,(COUNTIF('Présences, Excuses, et Tx P G'!$P21:BX21,$C22)/VLOOKUP($D22,$J$9:$DP$16,2+BT$1,FALSE)),),)</f>
        <v>0.78378378378378377</v>
      </c>
      <c r="BU22" s="141">
        <f>IF(AND($D22&lt;&gt;0,BU$1&lt;&gt;0),IF(VLOOKUP($D22,$J$9:$DP$16,2+BU$1,FALSE)&lt;&gt;0,(COUNTIF('Présences, Excuses, et Tx P G'!$P21:BY21,$C22)/VLOOKUP($D22,$J$9:$DP$16,2+BU$1,FALSE)),),)</f>
        <v>0.78947368421052633</v>
      </c>
      <c r="BV22" s="141">
        <f>IF(AND($D22&lt;&gt;0,BV$1&lt;&gt;0),IF(VLOOKUP($D22,$J$9:$DP$16,2+BV$1,FALSE)&lt;&gt;0,(COUNTIF('Présences, Excuses, et Tx P G'!$P21:BZ21,$C22)/VLOOKUP($D22,$J$9:$DP$16,2+BV$1,FALSE)),),)</f>
        <v>0.79487179487179482</v>
      </c>
      <c r="BW22" s="141">
        <f>IF(AND($D22&lt;&gt;0,BW$1&lt;&gt;0),IF(VLOOKUP($D22,$J$9:$DP$16,2+BW$1,FALSE)&lt;&gt;0,(COUNTIF('Présences, Excuses, et Tx P G'!$P21:CA21,$C22)/VLOOKUP($D22,$J$9:$DP$16,2+BW$1,FALSE)),),)</f>
        <v>0.8</v>
      </c>
      <c r="BX22" s="141">
        <f>IF(AND($D22&lt;&gt;0,BX$1&lt;&gt;0),IF(VLOOKUP($D22,$J$9:$DP$16,2+BX$1,FALSE)&lt;&gt;0,(COUNTIF('Présences, Excuses, et Tx P G'!$P21:CB21,$C22)/VLOOKUP($D22,$J$9:$DP$16,2+BX$1,FALSE)),),)</f>
        <v>0.8</v>
      </c>
      <c r="BY22" s="141">
        <f>IF(AND($D22&lt;&gt;0,BY$1&lt;&gt;0),IF(VLOOKUP($D22,$J$9:$DP$16,2+BY$1,FALSE)&lt;&gt;0,(COUNTIF('Présences, Excuses, et Tx P G'!$P21:CC21,$C22)/VLOOKUP($D22,$J$9:$DP$16,2+BY$1,FALSE)),),)</f>
        <v>0.80487804878048785</v>
      </c>
      <c r="BZ22" s="141">
        <f>IF(AND($D22&lt;&gt;0,BZ$1&lt;&gt;0),IF(VLOOKUP($D22,$J$9:$DP$16,2+BZ$1,FALSE)&lt;&gt;0,(COUNTIF('Présences, Excuses, et Tx P G'!$P21:CD21,$C22)/VLOOKUP($D22,$J$9:$DP$16,2+BZ$1,FALSE)),),)</f>
        <v>0.80952380952380953</v>
      </c>
      <c r="CA22" s="141">
        <f>IF(AND($D22&lt;&gt;0,CA$1&lt;&gt;0),IF(VLOOKUP($D22,$J$9:$DP$16,2+CA$1,FALSE)&lt;&gt;0,(COUNTIF('Présences, Excuses, et Tx P G'!$P21:CE21,$C22)/VLOOKUP($D22,$J$9:$DP$16,2+CA$1,FALSE)),),)</f>
        <v>0.79069767441860461</v>
      </c>
      <c r="CB22" s="141">
        <f>IF(AND($D22&lt;&gt;0,CB$1&lt;&gt;0),IF(VLOOKUP($D22,$J$9:$DP$16,2+CB$1,FALSE)&lt;&gt;0,(COUNTIF('Présences, Excuses, et Tx P G'!$P21:CF21,$C22)/VLOOKUP($D22,$J$9:$DP$16,2+CB$1,FALSE)),),)</f>
        <v>0</v>
      </c>
      <c r="CC22" s="141">
        <f>IF(AND($D22&lt;&gt;0,CC$1&lt;&gt;0),IF(VLOOKUP($D22,$J$9:$DP$16,2+CC$1,FALSE)&lt;&gt;0,(COUNTIF('Présences, Excuses, et Tx P G'!$P21:CG21,$C22)/VLOOKUP($D22,$J$9:$DP$16,2+CC$1,FALSE)),),)</f>
        <v>0</v>
      </c>
      <c r="CD22" s="141">
        <f>IF(AND($D22&lt;&gt;0,CD$1&lt;&gt;0),IF(VLOOKUP($D22,$J$9:$DP$16,2+CD$1,FALSE)&lt;&gt;0,(COUNTIF('Présences, Excuses, et Tx P G'!$P21:CH21,$C22)/VLOOKUP($D22,$J$9:$DP$16,2+CD$1,FALSE)),),)</f>
        <v>0</v>
      </c>
      <c r="CE22" s="141">
        <f>IF(AND($D22&lt;&gt;0,CE$1&lt;&gt;0),IF(VLOOKUP($D22,$J$9:$DP$16,2+CE$1,FALSE)&lt;&gt;0,(COUNTIF('Présences, Excuses, et Tx P G'!$P21:CI21,$C22)/VLOOKUP($D22,$J$9:$DP$16,2+CE$1,FALSE)),),)</f>
        <v>0</v>
      </c>
      <c r="CF22" s="141">
        <f>IF(AND($D22&lt;&gt;0,CF$1&lt;&gt;0),IF(VLOOKUP($D22,$J$9:$DP$16,2+CF$1,FALSE)&lt;&gt;0,(COUNTIF('Présences, Excuses, et Tx P G'!$P21:CJ21,$C22)/VLOOKUP($D22,$J$9:$DP$16,2+CF$1,FALSE)),),)</f>
        <v>0</v>
      </c>
      <c r="CG22" s="141">
        <f>IF(AND($D22&lt;&gt;0,CG$1&lt;&gt;0),IF(VLOOKUP($D22,$J$9:$DP$16,2+CG$1,FALSE)&lt;&gt;0,(COUNTIF('Présences, Excuses, et Tx P G'!$P21:CK21,$C22)/VLOOKUP($D22,$J$9:$DP$16,2+CG$1,FALSE)),),)</f>
        <v>0</v>
      </c>
      <c r="CH22" s="141">
        <f>IF(AND($D22&lt;&gt;0,CH$1&lt;&gt;0),IF(VLOOKUP($D22,$J$9:$DP$16,2+CH$1,FALSE)&lt;&gt;0,(COUNTIF('Présences, Excuses, et Tx P G'!$P21:CL21,$C22)/VLOOKUP($D22,$J$9:$DP$16,2+CH$1,FALSE)),),)</f>
        <v>0</v>
      </c>
      <c r="CI22" s="141">
        <f>IF(AND($D22&lt;&gt;0,CI$1&lt;&gt;0),IF(VLOOKUP($D22,$J$9:$DP$16,2+CI$1,FALSE)&lt;&gt;0,(COUNTIF('Présences, Excuses, et Tx P G'!$P21:CM21,$C22)/VLOOKUP($D22,$J$9:$DP$16,2+CI$1,FALSE)),),)</f>
        <v>0</v>
      </c>
      <c r="CJ22" s="141">
        <f>IF(AND($D22&lt;&gt;0,CJ$1&lt;&gt;0),IF(VLOOKUP($D22,$J$9:$DP$16,2+CJ$1,FALSE)&lt;&gt;0,(COUNTIF('Présences, Excuses, et Tx P G'!$P21:CO21,$C22)/VLOOKUP($D22,$J$9:$DP$16,2+CJ$1,FALSE)),),)</f>
        <v>0</v>
      </c>
      <c r="CK22" s="141">
        <f>IF(AND($D22&lt;&gt;0,CK$1&lt;&gt;0),IF(VLOOKUP($D22,$J$9:$DP$16,2+CK$1,FALSE)&lt;&gt;0,(COUNTIF('Présences, Excuses, et Tx P G'!$P21:CP21,$C22)/VLOOKUP($D22,$J$9:$DP$16,2+CK$1,FALSE)),),)</f>
        <v>0</v>
      </c>
      <c r="CL22" s="141">
        <f>IF(AND($D22&lt;&gt;0,CL$1&lt;&gt;0),IF(VLOOKUP($D22,$J$9:$DP$16,2+CL$1,FALSE)&lt;&gt;0,(COUNTIF('Présences, Excuses, et Tx P G'!$P21:CQ21,$C22)/VLOOKUP($D22,$J$9:$DP$16,2+CL$1,FALSE)),),)</f>
        <v>0</v>
      </c>
      <c r="CM22" s="141">
        <f>IF(AND($D22&lt;&gt;0,CM$1&lt;&gt;0),IF(VLOOKUP($D22,$J$9:$DP$16,2+CM$1,FALSE)&lt;&gt;0,(COUNTIF('Présences, Excuses, et Tx P G'!$P21:CR21,$C22)/VLOOKUP($D22,$J$9:$DP$16,2+CM$1,FALSE)),),)</f>
        <v>0</v>
      </c>
      <c r="CN22" s="141">
        <f>IF(AND($D22&lt;&gt;0,CN$1&lt;&gt;0),IF(VLOOKUP($D22,$J$9:$DP$16,2+CN$1,FALSE)&lt;&gt;0,(COUNTIF('Présences, Excuses, et Tx P G'!$P21:CS21,$C22)/VLOOKUP($D22,$J$9:$DP$16,2+CN$1,FALSE)),),)</f>
        <v>0</v>
      </c>
      <c r="CO22" s="141">
        <f>IF(AND($D22&lt;&gt;0,CO$1&lt;&gt;0),IF(VLOOKUP($D22,$J$9:$DP$16,2+CO$1,FALSE)&lt;&gt;0,(COUNTIF('Présences, Excuses, et Tx P G'!$P21:CT21,$C22)/VLOOKUP($D22,$J$9:$DP$16,2+CO$1,FALSE)),),)</f>
        <v>0</v>
      </c>
      <c r="CP22" s="141">
        <f>IF(AND($D22&lt;&gt;0,CP$1&lt;&gt;0),IF(VLOOKUP($D22,$J$9:$DP$16,2+CP$1,FALSE)&lt;&gt;0,(COUNTIF('Présences, Excuses, et Tx P G'!$P21:CU21,$C22)/VLOOKUP($D22,$J$9:$DP$16,2+CP$1,FALSE)),),)</f>
        <v>0</v>
      </c>
      <c r="CQ22" s="141">
        <f>IF(AND($D22&lt;&gt;0,CQ$1&lt;&gt;0),IF(VLOOKUP($D22,$J$9:$DP$16,2+CQ$1,FALSE)&lt;&gt;0,(COUNTIF('Présences, Excuses, et Tx P G'!$P21:CU21,$C22)/VLOOKUP($D22,$J$9:$DP$16,2+CQ$1,FALSE)),),)</f>
        <v>0</v>
      </c>
      <c r="CR22" s="141">
        <f>IF(AND($D22&lt;&gt;0,CR$1&lt;&gt;0),IF(VLOOKUP($D22,$J$9:$DP$16,2+CR$1,FALSE)&lt;&gt;0,(COUNTIF('Présences, Excuses, et Tx P G'!$P21:CV21,$C22)/VLOOKUP($D22,$J$9:$DP$16,2+CR$1,FALSE)),),)</f>
        <v>0</v>
      </c>
      <c r="CS22" s="141">
        <f>IF(AND($D22&lt;&gt;0,CS$1&lt;&gt;0),IF(VLOOKUP($D22,$J$9:$DP$16,2+CS$1,FALSE)&lt;&gt;0,(COUNTIF('Présences, Excuses, et Tx P G'!$P21:CW21,$C22)/VLOOKUP($D22,$J$9:$DP$16,2+CS$1,FALSE)),),)</f>
        <v>0</v>
      </c>
      <c r="CT22" s="141">
        <f>IF(AND($D22&lt;&gt;0,CT$1&lt;&gt;0),IF(VLOOKUP($D22,$J$9:$DP$16,2+CT$1,FALSE)&lt;&gt;0,(COUNTIF('Présences, Excuses, et Tx P G'!$P21:CX21,$C22)/VLOOKUP($D22,$J$9:$DP$16,2+CT$1,FALSE)),),)</f>
        <v>0</v>
      </c>
      <c r="CU22" s="141">
        <f>IF(AND($D22&lt;&gt;0,CU$1&lt;&gt;0),IF(VLOOKUP($D22,$J$9:$DP$16,2+CU$1,FALSE)&lt;&gt;0,(COUNTIF('Présences, Excuses, et Tx P G'!$P21:CY21,$C22)/VLOOKUP($D22,$J$9:$DP$16,2+CU$1,FALSE)),),)</f>
        <v>0</v>
      </c>
      <c r="CV22" s="141">
        <f>IF(AND($D22&lt;&gt;0,CV$1&lt;&gt;0),IF(VLOOKUP($D22,$J$9:$DP$16,2+CV$1,FALSE)&lt;&gt;0,(COUNTIF('Présences, Excuses, et Tx P G'!$P21:CZ21,$C22)/VLOOKUP($D22,$J$9:$DP$16,2+CV$1,FALSE)),),)</f>
        <v>0</v>
      </c>
      <c r="CW22" s="141">
        <f>IF(AND($D22&lt;&gt;0,CW$1&lt;&gt;0),IF(VLOOKUP($D22,$J$9:$DP$16,2+CW$1,FALSE)&lt;&gt;0,(COUNTIF('Présences, Excuses, et Tx P G'!$P21:DA21,$C22)/VLOOKUP($D22,$J$9:$DP$16,2+CW$1,FALSE)),),)</f>
        <v>0</v>
      </c>
      <c r="CX22" s="141">
        <f>IF(AND($D22&lt;&gt;0,CX$1&lt;&gt;0),IF(VLOOKUP($D22,$J$9:$DP$16,2+CX$1,FALSE)&lt;&gt;0,(COUNTIF('Présences, Excuses, et Tx P G'!$P21:DB21,$C22)/VLOOKUP($D22,$J$9:$DP$16,2+CX$1,FALSE)),),)</f>
        <v>0</v>
      </c>
      <c r="CY22" s="141">
        <f>IF(AND($D22&lt;&gt;0,CY$1&lt;&gt;0),IF(VLOOKUP($D22,$J$9:$DP$16,2+CY$1,FALSE)&lt;&gt;0,(COUNTIF('Présences, Excuses, et Tx P G'!$P21:DC21,$C22)/VLOOKUP($D22,$J$9:$DP$16,2+CY$1,FALSE)),),)</f>
        <v>0</v>
      </c>
      <c r="CZ22" s="141">
        <f>IF(AND($D22&lt;&gt;0,CZ$1&lt;&gt;0),IF(VLOOKUP($D22,$J$9:$DP$16,2+CZ$1,FALSE)&lt;&gt;0,(COUNTIF('Présences, Excuses, et Tx P G'!$P21:DD21,$C22)/VLOOKUP($D22,$J$9:$DP$16,2+CZ$1,FALSE)),),)</f>
        <v>0</v>
      </c>
      <c r="DA22" s="141">
        <f>IF(AND($D22&lt;&gt;0,DA$1&lt;&gt;0),IF(VLOOKUP($D22,$J$9:$DP$16,2+DA$1,FALSE)&lt;&gt;0,(COUNTIF('Présences, Excuses, et Tx P G'!$P21:DE21,$C22)/VLOOKUP($D22,$J$9:$DP$16,2+DA$1,FALSE)),),)</f>
        <v>0</v>
      </c>
      <c r="DB22" s="141">
        <f>IF(AND($D22&lt;&gt;0,DB$1&lt;&gt;0),IF(VLOOKUP($D22,$J$9:$DP$16,2+DB$1,FALSE)&lt;&gt;0,(COUNTIF('Présences, Excuses, et Tx P G'!$P21:DF21,$C22)/VLOOKUP($D22,$J$9:$DP$16,2+DB$1,FALSE)),),)</f>
        <v>0</v>
      </c>
      <c r="DC22" s="141">
        <f>IF(AND($D22&lt;&gt;0,DC$1&lt;&gt;0),IF(VLOOKUP($D22,$J$9:$DP$16,2+DC$1,FALSE)&lt;&gt;0,(COUNTIF('Présences, Excuses, et Tx P G'!$P21:DG21,$C22)/VLOOKUP($D22,$J$9:$DP$16,2+DC$1,FALSE)),),)</f>
        <v>0</v>
      </c>
      <c r="DD22" s="141">
        <f>IF(AND($D22&lt;&gt;0,DD$1&lt;&gt;0),IF(VLOOKUP($D22,$J$9:$DP$16,2+DD$1,FALSE)&lt;&gt;0,(COUNTIF('Présences, Excuses, et Tx P G'!$P21:DH21,$C22)/VLOOKUP($D22,$J$9:$DP$16,2+DD$1,FALSE)),),)</f>
        <v>0</v>
      </c>
      <c r="DE22" s="141">
        <f>IF(AND($D22&lt;&gt;0,DE$1&lt;&gt;0),IF(VLOOKUP($D22,$J$9:$DP$16,2+DE$1,FALSE)&lt;&gt;0,(COUNTIF('Présences, Excuses, et Tx P G'!$P21:DI21,$C22)/VLOOKUP($D22,$J$9:$DP$16,2+DE$1,FALSE)),),)</f>
        <v>0</v>
      </c>
      <c r="DF22" s="141">
        <f>IF(AND($D22&lt;&gt;0,DF$1&lt;&gt;0),IF(VLOOKUP($D22,$J$9:$DP$16,2+DF$1,FALSE)&lt;&gt;0,(COUNTIF('Présences, Excuses, et Tx P G'!$P21:DJ21,$C22)/VLOOKUP($D22,$J$9:$DP$16,2+DF$1,FALSE)),),)</f>
        <v>0</v>
      </c>
      <c r="DG22" s="141">
        <f>IF(AND($D22&lt;&gt;0,DG$1&lt;&gt;0),IF(VLOOKUP($D22,$J$9:$DP$16,2+DG$1,FALSE)&lt;&gt;0,(COUNTIF('Présences, Excuses, et Tx P G'!$P21:DK21,$C22)/VLOOKUP($D22,$J$9:$DP$16,2+DG$1,FALSE)),),)</f>
        <v>0</v>
      </c>
      <c r="DH22" s="141">
        <f>IF(AND($D22&lt;&gt;0,DH$1&lt;&gt;0),IF(VLOOKUP($D22,$J$9:$DP$16,2+DH$1,FALSE)&lt;&gt;0,(COUNTIF('Présences, Excuses, et Tx P G'!$P21:DL21,$C22)/VLOOKUP($D22,$J$9:$DP$16,2+DH$1,FALSE)),),)</f>
        <v>0</v>
      </c>
      <c r="DI22" s="141">
        <f>IF(AND($D22&lt;&gt;0,DI$1&lt;&gt;0),IF(VLOOKUP($D22,$J$9:$DP$16,2+DI$1,FALSE)&lt;&gt;0,(COUNTIF('Présences, Excuses, et Tx P G'!$P21:DM21,$C22)/VLOOKUP($D22,$J$9:$DP$16,2+DI$1,FALSE)),),)</f>
        <v>0</v>
      </c>
      <c r="DJ22" s="141">
        <f>IF(AND($D22&lt;&gt;0,DJ$1&lt;&gt;0),IF(VLOOKUP($D22,$J$9:$DP$16,2+DJ$1,FALSE)&lt;&gt;0,(COUNTIF('Présences, Excuses, et Tx P G'!$P21:DN21,$C22)/VLOOKUP($D22,$J$9:$DP$16,2+DJ$1,FALSE)),),)</f>
        <v>0</v>
      </c>
      <c r="DK22" s="141">
        <f>IF(AND($D22&lt;&gt;0,DK$1&lt;&gt;0),IF(VLOOKUP($D22,$J$9:$DP$16,2+DK$1,FALSE)&lt;&gt;0,(COUNTIF('Présences, Excuses, et Tx P G'!$P21:DO21,$C22)/VLOOKUP($D22,$J$9:$DP$16,2+DK$1,FALSE)),),)</f>
        <v>0</v>
      </c>
      <c r="DL22" s="141">
        <f>IF(AND($D22&lt;&gt;0,DL$1&lt;&gt;0),IF(VLOOKUP($D22,$J$9:$DP$16,2+DL$1,FALSE)&lt;&gt;0,(COUNTIF('Présences, Excuses, et Tx P G'!$P21:DP21,$C22)/VLOOKUP($D22,$J$9:$DP$16,2+DL$1,FALSE)),),)</f>
        <v>0</v>
      </c>
      <c r="DM22" s="141">
        <f>IF(AND($D22&lt;&gt;0,DM$1&lt;&gt;0),IF(VLOOKUP($D22,$J$9:$DP$16,2+DM$1,FALSE)&lt;&gt;0,(COUNTIF('Présences, Excuses, et Tx P G'!$P21:DQ21,$C22)/VLOOKUP($D22,$J$9:$DP$16,2+DM$1,FALSE)),),)</f>
        <v>0</v>
      </c>
      <c r="DN22" s="141">
        <f>IF(AND($D22&lt;&gt;0,DN$1&lt;&gt;0),IF(VLOOKUP($D22,$J$9:$DP$16,2+DN$1,FALSE)&lt;&gt;0,(COUNTIF('Présences, Excuses, et Tx P G'!$P21:DR21,$C22)/VLOOKUP($D22,$J$9:$DP$16,2+DN$1,FALSE)),),)</f>
        <v>0</v>
      </c>
      <c r="DO22" s="141">
        <f>IF(AND($D22&lt;&gt;0,DO$1&lt;&gt;0),IF(VLOOKUP($D22,$J$9:$DP$16,2+DO$1,FALSE)&lt;&gt;0,(COUNTIF('Présences, Excuses, et Tx P G'!$P21:DS21,$C22)/VLOOKUP($D22,$J$9:$DP$16,2+DO$1,FALSE)),),)</f>
        <v>0</v>
      </c>
      <c r="DP22" s="141">
        <f>IF(AND($D22&lt;&gt;0,DP$1&lt;&gt;0),IF(VLOOKUP($D22,$J$9:$DP$16,2+DP$1,FALSE)&lt;&gt;0,(COUNTIF('Présences, Excuses, et Tx P G'!$P21:DT21,$C22)/VLOOKUP($D22,$J$9:$DP$16,2+DP$1,FALSE)),),)</f>
        <v>0</v>
      </c>
      <c r="DR22" s="22" t="str">
        <f t="shared" si="34"/>
        <v xml:space="preserve">BLEYNIE Chantal </v>
      </c>
      <c r="DS22" s="26" t="str">
        <f t="shared" si="35"/>
        <v>A</v>
      </c>
      <c r="DT22" s="23">
        <f t="shared" si="36"/>
        <v>0.80487804878048785</v>
      </c>
    </row>
    <row r="23" spans="1:124" ht="14.4" customHeight="1">
      <c r="A23" s="11">
        <v>6</v>
      </c>
      <c r="B23" s="158" t="str">
        <f>Choristes!B7</f>
        <v>BRIDIER Michel</v>
      </c>
      <c r="C23" s="26" t="str">
        <f>Choristes!C7</f>
        <v>B</v>
      </c>
      <c r="D23" s="26" t="str">
        <f>Choristes!G7</f>
        <v>HR</v>
      </c>
      <c r="E23" s="26"/>
      <c r="F23" s="26"/>
      <c r="G23" s="15"/>
      <c r="H23" s="15"/>
      <c r="I23" s="23">
        <f t="shared" si="32"/>
        <v>0.90697674418604646</v>
      </c>
      <c r="J23" s="23" t="str">
        <f t="shared" si="33"/>
        <v>B</v>
      </c>
      <c r="K23" s="60"/>
      <c r="L23" s="141">
        <f>IF(AND($D23&lt;&gt;0,L$1&lt;&gt;0),IF(VLOOKUP($D23,$J$9:$DP$16,2+L$1,FALSE)&lt;&gt;0,(COUNTIF('Présences, Excuses, et Tx P G'!$P22:P22,$C23)/VLOOKUP($D23,$J$9:$DP$16,2+L$1,FALSE)),),)</f>
        <v>1</v>
      </c>
      <c r="M23" s="141">
        <f>IF(AND($D23&lt;&gt;0,M$1&lt;&gt;0),IF(VLOOKUP($D23,$J$9:$DP$16,2+M$1,FALSE)&lt;&gt;0,(COUNTIF('Présences, Excuses, et Tx P G'!$P22:Q22,$C23)/VLOOKUP($D23,$J$9:$DP$16,2+M$1,FALSE)),),)</f>
        <v>1</v>
      </c>
      <c r="N23" s="141">
        <f>IF(AND($D23&lt;&gt;0,N$1&lt;&gt;0),IF(VLOOKUP($D23,$J$9:$DP$16,2+N$1,FALSE)&lt;&gt;0,(COUNTIF('Présences, Excuses, et Tx P G'!$P22:R22,$C23)/VLOOKUP($D23,$J$9:$DP$16,2+N$1,FALSE)),),)</f>
        <v>1</v>
      </c>
      <c r="O23" s="141">
        <f>IF(AND($D23&lt;&gt;0,O$1&lt;&gt;0),IF(VLOOKUP($D23,$J$9:$DP$16,2+O$1,FALSE)&lt;&gt;0,(COUNTIF('Présences, Excuses, et Tx P G'!$P22:S22,$C23)/VLOOKUP($D23,$J$9:$DP$16,2+O$1,FALSE)),),)</f>
        <v>1</v>
      </c>
      <c r="P23" s="141">
        <f>IF(AND($D23&lt;&gt;0,P$1&lt;&gt;0),IF(VLOOKUP($D23,$J$9:$DP$16,2+P$1,FALSE)&lt;&gt;0,(COUNTIF('Présences, Excuses, et Tx P G'!$P22:T22,$C23)/VLOOKUP($D23,$J$9:$DP$16,2+P$1,FALSE)),),)</f>
        <v>1</v>
      </c>
      <c r="Q23" s="141">
        <f>IF(AND($D23&lt;&gt;0,Q$1&lt;&gt;0),IF(VLOOKUP($D23,$J$9:$DP$16,2+Q$1,FALSE)&lt;&gt;0,(COUNTIF('Présences, Excuses, et Tx P G'!$P22:U22,$C23)/VLOOKUP($D23,$J$9:$DP$16,2+Q$1,FALSE)),),)</f>
        <v>1</v>
      </c>
      <c r="R23" s="141">
        <f>IF(AND($D23&lt;&gt;0,R$1&lt;&gt;0),IF(VLOOKUP($D23,$J$9:$DP$16,2+R$1,FALSE)&lt;&gt;0,(COUNTIF('Présences, Excuses, et Tx P G'!$P22:V22,$C23)/VLOOKUP($D23,$J$9:$DP$16,2+R$1,FALSE)),),)</f>
        <v>1</v>
      </c>
      <c r="S23" s="141">
        <f>IF(AND($D23&lt;&gt;0,S$1&lt;&gt;0),IF(VLOOKUP($D23,$J$9:$DP$16,2+S$1,FALSE)&lt;&gt;0,(COUNTIF('Présences, Excuses, et Tx P G'!$P22:W22,$C23)/VLOOKUP($D23,$J$9:$DP$16,2+S$1,FALSE)),),)</f>
        <v>0.83333333333333337</v>
      </c>
      <c r="T23" s="141">
        <f>IF(AND($D23&lt;&gt;0,T$1&lt;&gt;0),IF(VLOOKUP($D23,$J$9:$DP$16,2+T$1,FALSE)&lt;&gt;0,(COUNTIF('Présences, Excuses, et Tx P G'!$P22:X22,$C23)/VLOOKUP($D23,$J$9:$DP$16,2+T$1,FALSE)),),)</f>
        <v>0.8571428571428571</v>
      </c>
      <c r="U23" s="141">
        <f>IF(AND($D23&lt;&gt;0,U$1&lt;&gt;0),IF(VLOOKUP($D23,$J$9:$DP$16,2+U$1,FALSE)&lt;&gt;0,(COUNTIF('Présences, Excuses, et Tx P G'!$P22:Y22,$C23)/VLOOKUP($D23,$J$9:$DP$16,2+U$1,FALSE)),),)</f>
        <v>0.875</v>
      </c>
      <c r="V23" s="141">
        <f>IF(AND($D23&lt;&gt;0,V$1&lt;&gt;0),IF(VLOOKUP($D23,$J$9:$DP$16,2+V$1,FALSE)&lt;&gt;0,(COUNTIF('Présences, Excuses, et Tx P G'!$P22:Z22,$C23)/VLOOKUP($D23,$J$9:$DP$16,2+V$1,FALSE)),),)</f>
        <v>0.875</v>
      </c>
      <c r="W23" s="141">
        <f>IF(AND($D23&lt;&gt;0,W$1&lt;&gt;0),IF(VLOOKUP($D23,$J$9:$DP$16,2+W$1,FALSE)&lt;&gt;0,(COUNTIF('Présences, Excuses, et Tx P G'!$P22:AA22,$C23)/VLOOKUP($D23,$J$9:$DP$16,2+W$1,FALSE)),),)</f>
        <v>0.88888888888888884</v>
      </c>
      <c r="X23" s="141">
        <f>IF(AND($D23&lt;&gt;0,X$1&lt;&gt;0),IF(VLOOKUP($D23,$J$9:$DP$16,2+X$1,FALSE)&lt;&gt;0,(COUNTIF('Présences, Excuses, et Tx P G'!$P22:AB22,$C23)/VLOOKUP($D23,$J$9:$DP$16,2+X$1,FALSE)),),)</f>
        <v>0.88888888888888884</v>
      </c>
      <c r="Y23" s="141">
        <f>IF(AND($D23&lt;&gt;0,Y$1&lt;&gt;0),IF(VLOOKUP($D23,$J$9:$DP$16,2+Y$1,FALSE)&lt;&gt;0,(COUNTIF('Présences, Excuses, et Tx P G'!$P22:AC22,$C23)/VLOOKUP($D23,$J$9:$DP$16,2+Y$1,FALSE)),),)</f>
        <v>0.9</v>
      </c>
      <c r="Z23" s="141">
        <f>IF(AND($D23&lt;&gt;0,Z$1&lt;&gt;0),IF(VLOOKUP($D23,$J$9:$DP$16,2+Z$1,FALSE)&lt;&gt;0,(COUNTIF('Présences, Excuses, et Tx P G'!$P22:AD22,$C23)/VLOOKUP($D23,$J$9:$DP$16,2+Z$1,FALSE)),),)</f>
        <v>0.9</v>
      </c>
      <c r="AA23" s="141">
        <f>IF(AND($D23&lt;&gt;0,AA$1&lt;&gt;0),IF(VLOOKUP($D23,$J$9:$DP$16,2+AA$1,FALSE)&lt;&gt;0,(COUNTIF('Présences, Excuses, et Tx P G'!$P22:AE22,$C23)/VLOOKUP($D23,$J$9:$DP$16,2+AA$1,FALSE)),),)</f>
        <v>0.9</v>
      </c>
      <c r="AB23" s="141">
        <f>IF(AND($D23&lt;&gt;0,AB$1&lt;&gt;0),IF(VLOOKUP($D23,$J$9:$DP$16,2+AB$1,FALSE)&lt;&gt;0,(COUNTIF('Présences, Excuses, et Tx P G'!$P22:AF22,$C23)/VLOOKUP($D23,$J$9:$DP$16,2+AB$1,FALSE)),),)</f>
        <v>0.90909090909090906</v>
      </c>
      <c r="AC23" s="141">
        <f>IF(AND($D23&lt;&gt;0,AC$1&lt;&gt;0),IF(VLOOKUP($D23,$J$9:$DP$16,2+AC$1,FALSE)&lt;&gt;0,(COUNTIF('Présences, Excuses, et Tx P G'!$P22:AG22,$C23)/VLOOKUP($D23,$J$9:$DP$16,2+AC$1,FALSE)),),)</f>
        <v>0.91666666666666663</v>
      </c>
      <c r="AD23" s="141">
        <f>IF(AND($D23&lt;&gt;0,AD$1&lt;&gt;0),IF(VLOOKUP($D23,$J$9:$DP$16,2+AD$1,FALSE)&lt;&gt;0,(COUNTIF('Présences, Excuses, et Tx P G'!$P22:AH22,$C23)/VLOOKUP($D23,$J$9:$DP$16,2+AD$1,FALSE)),),)</f>
        <v>0.84615384615384615</v>
      </c>
      <c r="AE23" s="141">
        <f>IF(AND($D23&lt;&gt;0,AE$1&lt;&gt;0),IF(VLOOKUP($D23,$J$9:$DP$16,2+AE$1,FALSE)&lt;&gt;0,(COUNTIF('Présences, Excuses, et Tx P G'!$P22:AI22,$C23)/VLOOKUP($D23,$J$9:$DP$16,2+AE$1,FALSE)),),)</f>
        <v>0.7857142857142857</v>
      </c>
      <c r="AF23" s="141">
        <f>IF(AND($D23&lt;&gt;0,AF$1&lt;&gt;0),IF(VLOOKUP($D23,$J$9:$DP$16,2+AF$1,FALSE)&lt;&gt;0,(COUNTIF('Présences, Excuses, et Tx P G'!$P22:AJ22,$C23)/VLOOKUP($D23,$J$9:$DP$16,2+AF$1,FALSE)),),)</f>
        <v>0.7857142857142857</v>
      </c>
      <c r="AG23" s="141">
        <f>IF(AND($D23&lt;&gt;0,AG$1&lt;&gt;0),IF(VLOOKUP($D23,$J$9:$DP$16,2+AG$1,FALSE)&lt;&gt;0,(COUNTIF('Présences, Excuses, et Tx P G'!$P22:AK22,$C23)/VLOOKUP($D23,$J$9:$DP$16,2+AG$1,FALSE)),),)</f>
        <v>0.8</v>
      </c>
      <c r="AH23" s="141">
        <f>IF(AND($D23&lt;&gt;0,AH$1&lt;&gt;0),IF(VLOOKUP($D23,$J$9:$DP$16,2+AH$1,FALSE)&lt;&gt;0,(COUNTIF('Présences, Excuses, et Tx P G'!$P22:AL22,$C23)/VLOOKUP($D23,$J$9:$DP$16,2+AH$1,FALSE)),),)</f>
        <v>0.8125</v>
      </c>
      <c r="AI23" s="141">
        <f>IF(AND($D23&lt;&gt;0,AI$1&lt;&gt;0),IF(VLOOKUP($D23,$J$9:$DP$16,2+AI$1,FALSE)&lt;&gt;0,(COUNTIF('Présences, Excuses, et Tx P G'!$P22:AM22,$C23)/VLOOKUP($D23,$J$9:$DP$16,2+AI$1,FALSE)),),)</f>
        <v>0.82352941176470584</v>
      </c>
      <c r="AJ23" s="141">
        <f>IF(AND($D23&lt;&gt;0,AJ$1&lt;&gt;0),IF(VLOOKUP($D23,$J$9:$DP$16,2+AJ$1,FALSE)&lt;&gt;0,(COUNTIF('Présences, Excuses, et Tx P G'!$P22:AN22,$C23)/VLOOKUP($D23,$J$9:$DP$16,2+AJ$1,FALSE)),),)</f>
        <v>0.83333333333333337</v>
      </c>
      <c r="AK23" s="141">
        <f>IF(AND($D23&lt;&gt;0,AK$1&lt;&gt;0),IF(VLOOKUP($D23,$J$9:$DP$16,2+AK$1,FALSE)&lt;&gt;0,(COUNTIF('Présences, Excuses, et Tx P G'!$P22:AO22,$C23)/VLOOKUP($D23,$J$9:$DP$16,2+AK$1,FALSE)),),)</f>
        <v>0.84210526315789469</v>
      </c>
      <c r="AL23" s="141">
        <f>IF(AND($D23&lt;&gt;0,AL$1&lt;&gt;0),IF(VLOOKUP($D23,$J$9:$DP$16,2+AL$1,FALSE)&lt;&gt;0,(COUNTIF('Présences, Excuses, et Tx P G'!$P22:AP22,$C23)/VLOOKUP($D23,$J$9:$DP$16,2+AL$1,FALSE)),),)</f>
        <v>0.84210526315789469</v>
      </c>
      <c r="AM23" s="141">
        <f>IF(AND($D23&lt;&gt;0,AM$1&lt;&gt;0),IF(VLOOKUP($D23,$J$9:$DP$16,2+AM$1,FALSE)&lt;&gt;0,(COUNTIF('Présences, Excuses, et Tx P G'!$P22:AQ22,$C23)/VLOOKUP($D23,$J$9:$DP$16,2+AM$1,FALSE)),),)</f>
        <v>0.8</v>
      </c>
      <c r="AN23" s="141">
        <f>IF(AND($D23&lt;&gt;0,AN$1&lt;&gt;0),IF(VLOOKUP($D23,$J$9:$DP$16,2+AN$1,FALSE)&lt;&gt;0,(COUNTIF('Présences, Excuses, et Tx P G'!$P22:AR22,$C23)/VLOOKUP($D23,$J$9:$DP$16,2+AN$1,FALSE)),),)</f>
        <v>0.80952380952380953</v>
      </c>
      <c r="AO23" s="141">
        <f>IF(AND($D23&lt;&gt;0,AO$1&lt;&gt;0),IF(VLOOKUP($D23,$J$9:$DP$16,2+AO$1,FALSE)&lt;&gt;0,(COUNTIF('Présences, Excuses, et Tx P G'!$P22:AS22,$C23)/VLOOKUP($D23,$J$9:$DP$16,2+AO$1,FALSE)),),)</f>
        <v>0.81818181818181823</v>
      </c>
      <c r="AP23" s="141">
        <f>IF(AND($D23&lt;&gt;0,AP$1&lt;&gt;0),IF(VLOOKUP($D23,$J$9:$DP$16,2+AP$1,FALSE)&lt;&gt;0,(COUNTIF('Présences, Excuses, et Tx P G'!$P22:AT22,$C23)/VLOOKUP($D23,$J$9:$DP$16,2+AP$1,FALSE)),),)</f>
        <v>0.82608695652173914</v>
      </c>
      <c r="AQ23" s="141">
        <f>IF(AND($D23&lt;&gt;0,AQ$1&lt;&gt;0),IF(VLOOKUP($D23,$J$9:$DP$16,2+AQ$1,FALSE)&lt;&gt;0,(COUNTIF('Présences, Excuses, et Tx P G'!$P22:AU22,$C23)/VLOOKUP($D23,$J$9:$DP$16,2+AQ$1,FALSE)),),)</f>
        <v>0.83333333333333337</v>
      </c>
      <c r="AR23" s="141">
        <f>IF(AND($D23&lt;&gt;0,AR$1&lt;&gt;0),IF(VLOOKUP($D23,$J$9:$DP$16,2+AR$1,FALSE)&lt;&gt;0,(COUNTIF('Présences, Excuses, et Tx P G'!$P22:AV22,$C23)/VLOOKUP($D23,$J$9:$DP$16,2+AR$1,FALSE)),),)</f>
        <v>0.83333333333333337</v>
      </c>
      <c r="AS23" s="141">
        <f>IF(AND($D23&lt;&gt;0,AS$1&lt;&gt;0),IF(VLOOKUP($D23,$J$9:$DP$16,2+AS$1,FALSE)&lt;&gt;0,(COUNTIF('Présences, Excuses, et Tx P G'!$P22:AW22,$C23)/VLOOKUP($D23,$J$9:$DP$16,2+AS$1,FALSE)),),)</f>
        <v>0.83333333333333337</v>
      </c>
      <c r="AT23" s="141">
        <f>IF(AND($D23&lt;&gt;0,AT$1&lt;&gt;0),IF(VLOOKUP($D23,$J$9:$DP$16,2+AT$1,FALSE)&lt;&gt;0,(COUNTIF('Présences, Excuses, et Tx P G'!$P22:AX22,$C23)/VLOOKUP($D23,$J$9:$DP$16,2+AT$1,FALSE)),),)</f>
        <v>0.84</v>
      </c>
      <c r="AU23" s="141">
        <f>IF(AND($D23&lt;&gt;0,AU$1&lt;&gt;0),IF(VLOOKUP($D23,$J$9:$DP$16,2+AU$1,FALSE)&lt;&gt;0,(COUNTIF('Présences, Excuses, et Tx P G'!$P22:AY22,$C23)/VLOOKUP($D23,$J$9:$DP$16,2+AU$1,FALSE)),),)</f>
        <v>0.84</v>
      </c>
      <c r="AV23" s="141">
        <f>IF(AND($D23&lt;&gt;0,AV$1&lt;&gt;0),IF(VLOOKUP($D23,$J$9:$DP$16,2+AV$1,FALSE)&lt;&gt;0,(COUNTIF('Présences, Excuses, et Tx P G'!$P22:AZ22,$C23)/VLOOKUP($D23,$J$9:$DP$16,2+AV$1,FALSE)),),)</f>
        <v>0.84615384615384615</v>
      </c>
      <c r="AW23" s="141">
        <f>IF(AND($D23&lt;&gt;0,AW$1&lt;&gt;0),IF(VLOOKUP($D23,$J$9:$DP$16,2+AW$1,FALSE)&lt;&gt;0,(COUNTIF('Présences, Excuses, et Tx P G'!$P22:BA22,$C23)/VLOOKUP($D23,$J$9:$DP$16,2+AW$1,FALSE)),),)</f>
        <v>0.84615384615384615</v>
      </c>
      <c r="AX23" s="141">
        <f>IF(AND($D23&lt;&gt;0,AX$1&lt;&gt;0),IF(VLOOKUP($D23,$J$9:$DP$16,2+AX$1,FALSE)&lt;&gt;0,(COUNTIF('Présences, Excuses, et Tx P G'!$P22:BB22,$C23)/VLOOKUP($D23,$J$9:$DP$16,2+AX$1,FALSE)),),)</f>
        <v>0.85185185185185186</v>
      </c>
      <c r="AY23" s="141">
        <f>IF(AND($D23&lt;&gt;0,AY$1&lt;&gt;0),IF(VLOOKUP($D23,$J$9:$DP$16,2+AY$1,FALSE)&lt;&gt;0,(COUNTIF('Présences, Excuses, et Tx P G'!$P22:BC22,$C23)/VLOOKUP($D23,$J$9:$DP$16,2+AY$1,FALSE)),),)</f>
        <v>0.85185185185185186</v>
      </c>
      <c r="AZ23" s="141">
        <f>IF(AND($D23&lt;&gt;0,AZ$1&lt;&gt;0),IF(VLOOKUP($D23,$J$9:$DP$16,2+AZ$1,FALSE)&lt;&gt;0,(COUNTIF('Présences, Excuses, et Tx P G'!$P22:BD22,$C23)/VLOOKUP($D23,$J$9:$DP$16,2+AZ$1,FALSE)),),)</f>
        <v>0.8571428571428571</v>
      </c>
      <c r="BA23" s="141">
        <f>IF(AND($D23&lt;&gt;0,BA$1&lt;&gt;0),IF(VLOOKUP($D23,$J$9:$DP$16,2+BA$1,FALSE)&lt;&gt;0,(COUNTIF('Présences, Excuses, et Tx P G'!$P22:BE22,$C23)/VLOOKUP($D23,$J$9:$DP$16,2+BA$1,FALSE)),),)</f>
        <v>0.8571428571428571</v>
      </c>
      <c r="BB23" s="141">
        <f>IF(AND($D23&lt;&gt;0,BB$1&lt;&gt;0),IF(VLOOKUP($D23,$J$9:$DP$16,2+BB$1,FALSE)&lt;&gt;0,(COUNTIF('Présences, Excuses, et Tx P G'!$P22:BF22,$C23)/VLOOKUP($D23,$J$9:$DP$16,2+BB$1,FALSE)),),)</f>
        <v>0.86206896551724133</v>
      </c>
      <c r="BC23" s="141">
        <f>IF(AND($D23&lt;&gt;0,BC$1&lt;&gt;0),IF(VLOOKUP($D23,$J$9:$DP$16,2+BC$1,FALSE)&lt;&gt;0,(COUNTIF('Présences, Excuses, et Tx P G'!$P22:BG22,$C23)/VLOOKUP($D23,$J$9:$DP$16,2+BC$1,FALSE)),),)</f>
        <v>0.8666666666666667</v>
      </c>
      <c r="BD23" s="141">
        <f>IF(AND($D23&lt;&gt;0,BD$1&lt;&gt;0),IF(VLOOKUP($D23,$J$9:$DP$16,2+BD$1,FALSE)&lt;&gt;0,(COUNTIF('Présences, Excuses, et Tx P G'!$P22:BH22,$C23)/VLOOKUP($D23,$J$9:$DP$16,2+BD$1,FALSE)),),)</f>
        <v>0.87096774193548387</v>
      </c>
      <c r="BE23" s="141">
        <f>IF(AND($D23&lt;&gt;0,BE$1&lt;&gt;0),IF(VLOOKUP($D23,$J$9:$DP$16,2+BE$1,FALSE)&lt;&gt;0,(COUNTIF('Présences, Excuses, et Tx P G'!$P22:BI22,$C23)/VLOOKUP($D23,$J$9:$DP$16,2+BE$1,FALSE)),),)</f>
        <v>0.875</v>
      </c>
      <c r="BF23" s="141">
        <f>IF(AND($D23&lt;&gt;0,BF$1&lt;&gt;0),IF(VLOOKUP($D23,$J$9:$DP$16,2+BF$1,FALSE)&lt;&gt;0,(COUNTIF('Présences, Excuses, et Tx P G'!$P22:BJ22,$C23)/VLOOKUP($D23,$J$9:$DP$16,2+BF$1,FALSE)),),)</f>
        <v>0.875</v>
      </c>
      <c r="BG23" s="141">
        <f>IF(AND($D23&lt;&gt;0,BG$1&lt;&gt;0),IF(VLOOKUP($D23,$J$9:$DP$16,2+BG$1,FALSE)&lt;&gt;0,(COUNTIF('Présences, Excuses, et Tx P G'!$P22:BK22,$C23)/VLOOKUP($D23,$J$9:$DP$16,2+BG$1,FALSE)),),)</f>
        <v>0.87878787878787878</v>
      </c>
      <c r="BH23" s="141">
        <f>IF(AND($D23&lt;&gt;0,BH$1&lt;&gt;0),IF(VLOOKUP($D23,$J$9:$DP$16,2+BH$1,FALSE)&lt;&gt;0,(COUNTIF('Présences, Excuses, et Tx P G'!$P22:BL22,$C23)/VLOOKUP($D23,$J$9:$DP$16,2+BH$1,FALSE)),),)</f>
        <v>0.87878787878787878</v>
      </c>
      <c r="BI23" s="141">
        <f>IF(AND($D23&lt;&gt;0,BI$1&lt;&gt;0),IF(VLOOKUP($D23,$J$9:$DP$16,2+BI$1,FALSE)&lt;&gt;0,(COUNTIF('Présences, Excuses, et Tx P G'!$P22:BM22,$C23)/VLOOKUP($D23,$J$9:$DP$16,2+BI$1,FALSE)),),)</f>
        <v>0.88235294117647056</v>
      </c>
      <c r="BJ23" s="141">
        <f>IF(AND($D23&lt;&gt;0,BJ$1&lt;&gt;0),IF(VLOOKUP($D23,$J$9:$DP$16,2+BJ$1,FALSE)&lt;&gt;0,(COUNTIF('Présences, Excuses, et Tx P G'!$P22:BN22,$C23)/VLOOKUP($D23,$J$9:$DP$16,2+BJ$1,FALSE)),),)</f>
        <v>0.88571428571428568</v>
      </c>
      <c r="BK23" s="141">
        <f>IF(AND($D23&lt;&gt;0,BK$1&lt;&gt;0),IF(VLOOKUP($D23,$J$9:$DP$16,2+BK$1,FALSE)&lt;&gt;0,(COUNTIF('Présences, Excuses, et Tx P G'!$P22:BO22,$C23)/VLOOKUP($D23,$J$9:$DP$16,2+BK$1,FALSE)),),)</f>
        <v>0.88571428571428568</v>
      </c>
      <c r="BL23" s="141">
        <f>IF(AND($D23&lt;&gt;0,BL$1&lt;&gt;0),IF(VLOOKUP($D23,$J$9:$DP$16,2+BL$1,FALSE)&lt;&gt;0,(COUNTIF('Présences, Excuses, et Tx P G'!$P22:BP22,$C23)/VLOOKUP($D23,$J$9:$DP$16,2+BL$1,FALSE)),),)</f>
        <v>0.88571428571428568</v>
      </c>
      <c r="BM23" s="141">
        <f>IF(AND($D23&lt;&gt;0,BM$1&lt;&gt;0),IF(VLOOKUP($D23,$J$9:$DP$16,2+BM$1,FALSE)&lt;&gt;0,(COUNTIF('Présences, Excuses, et Tx P G'!$P22:BQ22,$C23)/VLOOKUP($D23,$J$9:$DP$16,2+BM$1,FALSE)),),)</f>
        <v>0.88571428571428568</v>
      </c>
      <c r="BN23" s="141">
        <f>IF(AND($D23&lt;&gt;0,BN$1&lt;&gt;0),IF(VLOOKUP($D23,$J$9:$DP$16,2+BN$1,FALSE)&lt;&gt;0,(COUNTIF('Présences, Excuses, et Tx P G'!$P22:BR22,$C23)/VLOOKUP($D23,$J$9:$DP$16,2+BN$1,FALSE)),),)</f>
        <v>0.88888888888888884</v>
      </c>
      <c r="BO23" s="141">
        <f>IF(AND($D23&lt;&gt;0,BO$1&lt;&gt;0),IF(VLOOKUP($D23,$J$9:$DP$16,2+BO$1,FALSE)&lt;&gt;0,(COUNTIF('Présences, Excuses, et Tx P G'!$P22:BS22,$C23)/VLOOKUP($D23,$J$9:$DP$16,2+BO$1,FALSE)),),)</f>
        <v>0.89189189189189189</v>
      </c>
      <c r="BP23" s="141">
        <f>IF(AND($D23&lt;&gt;0,BP$1&lt;&gt;0),IF(VLOOKUP($D23,$J$9:$DP$16,2+BP$1,FALSE)&lt;&gt;0,(COUNTIF('Présences, Excuses, et Tx P G'!$P22:BT22,$C23)/VLOOKUP($D23,$J$9:$DP$16,2+BP$1,FALSE)),),)</f>
        <v>0.89473684210526316</v>
      </c>
      <c r="BQ23" s="141">
        <f>IF(AND($D23&lt;&gt;0,BQ$1&lt;&gt;0),IF(VLOOKUP($D23,$J$9:$DP$16,2+BQ$1,FALSE)&lt;&gt;0,(COUNTIF('Présences, Excuses, et Tx P G'!$P22:BU22,$C23)/VLOOKUP($D23,$J$9:$DP$16,2+BQ$1,FALSE)),),)</f>
        <v>0.89743589743589747</v>
      </c>
      <c r="BR23" s="141">
        <f>IF(AND($D23&lt;&gt;0,BR$1&lt;&gt;0),IF(VLOOKUP($D23,$J$9:$DP$16,2+BR$1,FALSE)&lt;&gt;0,(COUNTIF('Présences, Excuses, et Tx P G'!$P22:BV22,$C23)/VLOOKUP($D23,$J$9:$DP$16,2+BR$1,FALSE)),),)</f>
        <v>0.89743589743589747</v>
      </c>
      <c r="BS23" s="141">
        <f>IF(AND($D23&lt;&gt;0,BS$1&lt;&gt;0),IF(VLOOKUP($D23,$J$9:$DP$16,2+BS$1,FALSE)&lt;&gt;0,(COUNTIF('Présences, Excuses, et Tx P G'!$P22:BW22,$C23)/VLOOKUP($D23,$J$9:$DP$16,2+BS$1,FALSE)),),)</f>
        <v>0.89743589743589747</v>
      </c>
      <c r="BT23" s="141">
        <f>IF(AND($D23&lt;&gt;0,BT$1&lt;&gt;0),IF(VLOOKUP($D23,$J$9:$DP$16,2+BT$1,FALSE)&lt;&gt;0,(COUNTIF('Présences, Excuses, et Tx P G'!$P22:BX22,$C23)/VLOOKUP($D23,$J$9:$DP$16,2+BT$1,FALSE)),),)</f>
        <v>0.89743589743589747</v>
      </c>
      <c r="BU23" s="141">
        <f>IF(AND($D23&lt;&gt;0,BU$1&lt;&gt;0),IF(VLOOKUP($D23,$J$9:$DP$16,2+BU$1,FALSE)&lt;&gt;0,(COUNTIF('Présences, Excuses, et Tx P G'!$P22:BY22,$C23)/VLOOKUP($D23,$J$9:$DP$16,2+BU$1,FALSE)),),)</f>
        <v>0.9</v>
      </c>
      <c r="BV23" s="141">
        <f>IF(AND($D23&lt;&gt;0,BV$1&lt;&gt;0),IF(VLOOKUP($D23,$J$9:$DP$16,2+BV$1,FALSE)&lt;&gt;0,(COUNTIF('Présences, Excuses, et Tx P G'!$P22:BZ22,$C23)/VLOOKUP($D23,$J$9:$DP$16,2+BV$1,FALSE)),),)</f>
        <v>0.90243902439024393</v>
      </c>
      <c r="BW23" s="141">
        <f>IF(AND($D23&lt;&gt;0,BW$1&lt;&gt;0),IF(VLOOKUP($D23,$J$9:$DP$16,2+BW$1,FALSE)&lt;&gt;0,(COUNTIF('Présences, Excuses, et Tx P G'!$P22:CA22,$C23)/VLOOKUP($D23,$J$9:$DP$16,2+BW$1,FALSE)),),)</f>
        <v>0.90476190476190477</v>
      </c>
      <c r="BX23" s="141">
        <f>IF(AND($D23&lt;&gt;0,BX$1&lt;&gt;0),IF(VLOOKUP($D23,$J$9:$DP$16,2+BX$1,FALSE)&lt;&gt;0,(COUNTIF('Présences, Excuses, et Tx P G'!$P22:CB22,$C23)/VLOOKUP($D23,$J$9:$DP$16,2+BX$1,FALSE)),),)</f>
        <v>0.90697674418604646</v>
      </c>
      <c r="BY23" s="141">
        <f>IF(AND($D23&lt;&gt;0,BY$1&lt;&gt;0),IF(VLOOKUP($D23,$J$9:$DP$16,2+BY$1,FALSE)&lt;&gt;0,(COUNTIF('Présences, Excuses, et Tx P G'!$P22:CC22,$C23)/VLOOKUP($D23,$J$9:$DP$16,2+BY$1,FALSE)),),)</f>
        <v>0.90697674418604646</v>
      </c>
      <c r="BZ23" s="141">
        <f>IF(AND($D23&lt;&gt;0,BZ$1&lt;&gt;0),IF(VLOOKUP($D23,$J$9:$DP$16,2+BZ$1,FALSE)&lt;&gt;0,(COUNTIF('Présences, Excuses, et Tx P G'!$P22:CD22,$C23)/VLOOKUP($D23,$J$9:$DP$16,2+BZ$1,FALSE)),),)</f>
        <v>0.90909090909090906</v>
      </c>
      <c r="CA23" s="141">
        <f>IF(AND($D23&lt;&gt;0,CA$1&lt;&gt;0),IF(VLOOKUP($D23,$J$9:$DP$16,2+CA$1,FALSE)&lt;&gt;0,(COUNTIF('Présences, Excuses, et Tx P G'!$P22:CE22,$C23)/VLOOKUP($D23,$J$9:$DP$16,2+CA$1,FALSE)),),)</f>
        <v>0.88888888888888884</v>
      </c>
      <c r="CB23" s="141">
        <f>IF(AND($D23&lt;&gt;0,CB$1&lt;&gt;0),IF(VLOOKUP($D23,$J$9:$DP$16,2+CB$1,FALSE)&lt;&gt;0,(COUNTIF('Présences, Excuses, et Tx P G'!$P22:CF22,$C23)/VLOOKUP($D23,$J$9:$DP$16,2+CB$1,FALSE)),),)</f>
        <v>0</v>
      </c>
      <c r="CC23" s="141">
        <f>IF(AND($D23&lt;&gt;0,CC$1&lt;&gt;0),IF(VLOOKUP($D23,$J$9:$DP$16,2+CC$1,FALSE)&lt;&gt;0,(COUNTIF('Présences, Excuses, et Tx P G'!$P22:CG22,$C23)/VLOOKUP($D23,$J$9:$DP$16,2+CC$1,FALSE)),),)</f>
        <v>0</v>
      </c>
      <c r="CD23" s="141">
        <f>IF(AND($D23&lt;&gt;0,CD$1&lt;&gt;0),IF(VLOOKUP($D23,$J$9:$DP$16,2+CD$1,FALSE)&lt;&gt;0,(COUNTIF('Présences, Excuses, et Tx P G'!$P22:CH22,$C23)/VLOOKUP($D23,$J$9:$DP$16,2+CD$1,FALSE)),),)</f>
        <v>0</v>
      </c>
      <c r="CE23" s="141">
        <f>IF(AND($D23&lt;&gt;0,CE$1&lt;&gt;0),IF(VLOOKUP($D23,$J$9:$DP$16,2+CE$1,FALSE)&lt;&gt;0,(COUNTIF('Présences, Excuses, et Tx P G'!$P22:CI22,$C23)/VLOOKUP($D23,$J$9:$DP$16,2+CE$1,FALSE)),),)</f>
        <v>0</v>
      </c>
      <c r="CF23" s="141">
        <f>IF(AND($D23&lt;&gt;0,CF$1&lt;&gt;0),IF(VLOOKUP($D23,$J$9:$DP$16,2+CF$1,FALSE)&lt;&gt;0,(COUNTIF('Présences, Excuses, et Tx P G'!$P22:CJ22,$C23)/VLOOKUP($D23,$J$9:$DP$16,2+CF$1,FALSE)),),)</f>
        <v>0</v>
      </c>
      <c r="CG23" s="141">
        <f>IF(AND($D23&lt;&gt;0,CG$1&lt;&gt;0),IF(VLOOKUP($D23,$J$9:$DP$16,2+CG$1,FALSE)&lt;&gt;0,(COUNTIF('Présences, Excuses, et Tx P G'!$P22:CK22,$C23)/VLOOKUP($D23,$J$9:$DP$16,2+CG$1,FALSE)),),)</f>
        <v>0</v>
      </c>
      <c r="CH23" s="141">
        <f>IF(AND($D23&lt;&gt;0,CH$1&lt;&gt;0),IF(VLOOKUP($D23,$J$9:$DP$16,2+CH$1,FALSE)&lt;&gt;0,(COUNTIF('Présences, Excuses, et Tx P G'!$P22:CL22,$C23)/VLOOKUP($D23,$J$9:$DP$16,2+CH$1,FALSE)),),)</f>
        <v>0</v>
      </c>
      <c r="CI23" s="141">
        <f>IF(AND($D23&lt;&gt;0,CI$1&lt;&gt;0),IF(VLOOKUP($D23,$J$9:$DP$16,2+CI$1,FALSE)&lt;&gt;0,(COUNTIF('Présences, Excuses, et Tx P G'!$P22:CM22,$C23)/VLOOKUP($D23,$J$9:$DP$16,2+CI$1,FALSE)),),)</f>
        <v>0</v>
      </c>
      <c r="CJ23" s="141">
        <f>IF(AND($D23&lt;&gt;0,CJ$1&lt;&gt;0),IF(VLOOKUP($D23,$J$9:$DP$16,2+CJ$1,FALSE)&lt;&gt;0,(COUNTIF('Présences, Excuses, et Tx P G'!$P22:CO22,$C23)/VLOOKUP($D23,$J$9:$DP$16,2+CJ$1,FALSE)),),)</f>
        <v>0</v>
      </c>
      <c r="CK23" s="141">
        <f>IF(AND($D23&lt;&gt;0,CK$1&lt;&gt;0),IF(VLOOKUP($D23,$J$9:$DP$16,2+CK$1,FALSE)&lt;&gt;0,(COUNTIF('Présences, Excuses, et Tx P G'!$P22:CP22,$C23)/VLOOKUP($D23,$J$9:$DP$16,2+CK$1,FALSE)),),)</f>
        <v>0</v>
      </c>
      <c r="CL23" s="141">
        <f>IF(AND($D23&lt;&gt;0,CL$1&lt;&gt;0),IF(VLOOKUP($D23,$J$9:$DP$16,2+CL$1,FALSE)&lt;&gt;0,(COUNTIF('Présences, Excuses, et Tx P G'!$P22:CQ22,$C23)/VLOOKUP($D23,$J$9:$DP$16,2+CL$1,FALSE)),),)</f>
        <v>0</v>
      </c>
      <c r="CM23" s="141">
        <f>IF(AND($D23&lt;&gt;0,CM$1&lt;&gt;0),IF(VLOOKUP($D23,$J$9:$DP$16,2+CM$1,FALSE)&lt;&gt;0,(COUNTIF('Présences, Excuses, et Tx P G'!$P22:CR22,$C23)/VLOOKUP($D23,$J$9:$DP$16,2+CM$1,FALSE)),),)</f>
        <v>0</v>
      </c>
      <c r="CN23" s="141">
        <f>IF(AND($D23&lt;&gt;0,CN$1&lt;&gt;0),IF(VLOOKUP($D23,$J$9:$DP$16,2+CN$1,FALSE)&lt;&gt;0,(COUNTIF('Présences, Excuses, et Tx P G'!$P22:CS22,$C23)/VLOOKUP($D23,$J$9:$DP$16,2+CN$1,FALSE)),),)</f>
        <v>0</v>
      </c>
      <c r="CO23" s="141">
        <f>IF(AND($D23&lt;&gt;0,CO$1&lt;&gt;0),IF(VLOOKUP($D23,$J$9:$DP$16,2+CO$1,FALSE)&lt;&gt;0,(COUNTIF('Présences, Excuses, et Tx P G'!$P22:CT22,$C23)/VLOOKUP($D23,$J$9:$DP$16,2+CO$1,FALSE)),),)</f>
        <v>0</v>
      </c>
      <c r="CP23" s="141">
        <f>IF(AND($D23&lt;&gt;0,CP$1&lt;&gt;0),IF(VLOOKUP($D23,$J$9:$DP$16,2+CP$1,FALSE)&lt;&gt;0,(COUNTIF('Présences, Excuses, et Tx P G'!$P22:CU22,$C23)/VLOOKUP($D23,$J$9:$DP$16,2+CP$1,FALSE)),),)</f>
        <v>0</v>
      </c>
      <c r="CQ23" s="141">
        <f>IF(AND($D23&lt;&gt;0,CQ$1&lt;&gt;0),IF(VLOOKUP($D23,$J$9:$DP$16,2+CQ$1,FALSE)&lt;&gt;0,(COUNTIF('Présences, Excuses, et Tx P G'!$P22:CU22,$C23)/VLOOKUP($D23,$J$9:$DP$16,2+CQ$1,FALSE)),),)</f>
        <v>0</v>
      </c>
      <c r="CR23" s="141">
        <f>IF(AND($D23&lt;&gt;0,CR$1&lt;&gt;0),IF(VLOOKUP($D23,$J$9:$DP$16,2+CR$1,FALSE)&lt;&gt;0,(COUNTIF('Présences, Excuses, et Tx P G'!$P22:CV22,$C23)/VLOOKUP($D23,$J$9:$DP$16,2+CR$1,FALSE)),),)</f>
        <v>0</v>
      </c>
      <c r="CS23" s="141">
        <f>IF(AND($D23&lt;&gt;0,CS$1&lt;&gt;0),IF(VLOOKUP($D23,$J$9:$DP$16,2+CS$1,FALSE)&lt;&gt;0,(COUNTIF('Présences, Excuses, et Tx P G'!$P22:CW22,$C23)/VLOOKUP($D23,$J$9:$DP$16,2+CS$1,FALSE)),),)</f>
        <v>0</v>
      </c>
      <c r="CT23" s="141">
        <f>IF(AND($D23&lt;&gt;0,CT$1&lt;&gt;0),IF(VLOOKUP($D23,$J$9:$DP$16,2+CT$1,FALSE)&lt;&gt;0,(COUNTIF('Présences, Excuses, et Tx P G'!$P22:CX22,$C23)/VLOOKUP($D23,$J$9:$DP$16,2+CT$1,FALSE)),),)</f>
        <v>0</v>
      </c>
      <c r="CU23" s="141">
        <f>IF(AND($D23&lt;&gt;0,CU$1&lt;&gt;0),IF(VLOOKUP($D23,$J$9:$DP$16,2+CU$1,FALSE)&lt;&gt;0,(COUNTIF('Présences, Excuses, et Tx P G'!$P22:CY22,$C23)/VLOOKUP($D23,$J$9:$DP$16,2+CU$1,FALSE)),),)</f>
        <v>0</v>
      </c>
      <c r="CV23" s="141">
        <f>IF(AND($D23&lt;&gt;0,CV$1&lt;&gt;0),IF(VLOOKUP($D23,$J$9:$DP$16,2+CV$1,FALSE)&lt;&gt;0,(COUNTIF('Présences, Excuses, et Tx P G'!$P22:CZ22,$C23)/VLOOKUP($D23,$J$9:$DP$16,2+CV$1,FALSE)),),)</f>
        <v>0</v>
      </c>
      <c r="CW23" s="141">
        <f>IF(AND($D23&lt;&gt;0,CW$1&lt;&gt;0),IF(VLOOKUP($D23,$J$9:$DP$16,2+CW$1,FALSE)&lt;&gt;0,(COUNTIF('Présences, Excuses, et Tx P G'!$P22:DA22,$C23)/VLOOKUP($D23,$J$9:$DP$16,2+CW$1,FALSE)),),)</f>
        <v>0</v>
      </c>
      <c r="CX23" s="141">
        <f>IF(AND($D23&lt;&gt;0,CX$1&lt;&gt;0),IF(VLOOKUP($D23,$J$9:$DP$16,2+CX$1,FALSE)&lt;&gt;0,(COUNTIF('Présences, Excuses, et Tx P G'!$P22:DB22,$C23)/VLOOKUP($D23,$J$9:$DP$16,2+CX$1,FALSE)),),)</f>
        <v>0</v>
      </c>
      <c r="CY23" s="141">
        <f>IF(AND($D23&lt;&gt;0,CY$1&lt;&gt;0),IF(VLOOKUP($D23,$J$9:$DP$16,2+CY$1,FALSE)&lt;&gt;0,(COUNTIF('Présences, Excuses, et Tx P G'!$P22:DC22,$C23)/VLOOKUP($D23,$J$9:$DP$16,2+CY$1,FALSE)),),)</f>
        <v>0</v>
      </c>
      <c r="CZ23" s="141">
        <f>IF(AND($D23&lt;&gt;0,CZ$1&lt;&gt;0),IF(VLOOKUP($D23,$J$9:$DP$16,2+CZ$1,FALSE)&lt;&gt;0,(COUNTIF('Présences, Excuses, et Tx P G'!$P22:DD22,$C23)/VLOOKUP($D23,$J$9:$DP$16,2+CZ$1,FALSE)),),)</f>
        <v>0</v>
      </c>
      <c r="DA23" s="141">
        <f>IF(AND($D23&lt;&gt;0,DA$1&lt;&gt;0),IF(VLOOKUP($D23,$J$9:$DP$16,2+DA$1,FALSE)&lt;&gt;0,(COUNTIF('Présences, Excuses, et Tx P G'!$P22:DE22,$C23)/VLOOKUP($D23,$J$9:$DP$16,2+DA$1,FALSE)),),)</f>
        <v>0</v>
      </c>
      <c r="DB23" s="141">
        <f>IF(AND($D23&lt;&gt;0,DB$1&lt;&gt;0),IF(VLOOKUP($D23,$J$9:$DP$16,2+DB$1,FALSE)&lt;&gt;0,(COUNTIF('Présences, Excuses, et Tx P G'!$P22:DF22,$C23)/VLOOKUP($D23,$J$9:$DP$16,2+DB$1,FALSE)),),)</f>
        <v>0</v>
      </c>
      <c r="DC23" s="141">
        <f>IF(AND($D23&lt;&gt;0,DC$1&lt;&gt;0),IF(VLOOKUP($D23,$J$9:$DP$16,2+DC$1,FALSE)&lt;&gt;0,(COUNTIF('Présences, Excuses, et Tx P G'!$P22:DG22,$C23)/VLOOKUP($D23,$J$9:$DP$16,2+DC$1,FALSE)),),)</f>
        <v>0</v>
      </c>
      <c r="DD23" s="141">
        <f>IF(AND($D23&lt;&gt;0,DD$1&lt;&gt;0),IF(VLOOKUP($D23,$J$9:$DP$16,2+DD$1,FALSE)&lt;&gt;0,(COUNTIF('Présences, Excuses, et Tx P G'!$P22:DH22,$C23)/VLOOKUP($D23,$J$9:$DP$16,2+DD$1,FALSE)),),)</f>
        <v>0</v>
      </c>
      <c r="DE23" s="141">
        <f>IF(AND($D23&lt;&gt;0,DE$1&lt;&gt;0),IF(VLOOKUP($D23,$J$9:$DP$16,2+DE$1,FALSE)&lt;&gt;0,(COUNTIF('Présences, Excuses, et Tx P G'!$P22:DI22,$C23)/VLOOKUP($D23,$J$9:$DP$16,2+DE$1,FALSE)),),)</f>
        <v>0</v>
      </c>
      <c r="DF23" s="141">
        <f>IF(AND($D23&lt;&gt;0,DF$1&lt;&gt;0),IF(VLOOKUP($D23,$J$9:$DP$16,2+DF$1,FALSE)&lt;&gt;0,(COUNTIF('Présences, Excuses, et Tx P G'!$P22:DJ22,$C23)/VLOOKUP($D23,$J$9:$DP$16,2+DF$1,FALSE)),),)</f>
        <v>0</v>
      </c>
      <c r="DG23" s="141">
        <f>IF(AND($D23&lt;&gt;0,DG$1&lt;&gt;0),IF(VLOOKUP($D23,$J$9:$DP$16,2+DG$1,FALSE)&lt;&gt;0,(COUNTIF('Présences, Excuses, et Tx P G'!$P22:DK22,$C23)/VLOOKUP($D23,$J$9:$DP$16,2+DG$1,FALSE)),),)</f>
        <v>0</v>
      </c>
      <c r="DH23" s="141">
        <f>IF(AND($D23&lt;&gt;0,DH$1&lt;&gt;0),IF(VLOOKUP($D23,$J$9:$DP$16,2+DH$1,FALSE)&lt;&gt;0,(COUNTIF('Présences, Excuses, et Tx P G'!$P22:DL22,$C23)/VLOOKUP($D23,$J$9:$DP$16,2+DH$1,FALSE)),),)</f>
        <v>0</v>
      </c>
      <c r="DI23" s="141">
        <f>IF(AND($D23&lt;&gt;0,DI$1&lt;&gt;0),IF(VLOOKUP($D23,$J$9:$DP$16,2+DI$1,FALSE)&lt;&gt;0,(COUNTIF('Présences, Excuses, et Tx P G'!$P22:DM22,$C23)/VLOOKUP($D23,$J$9:$DP$16,2+DI$1,FALSE)),),)</f>
        <v>0</v>
      </c>
      <c r="DJ23" s="141">
        <f>IF(AND($D23&lt;&gt;0,DJ$1&lt;&gt;0),IF(VLOOKUP($D23,$J$9:$DP$16,2+DJ$1,FALSE)&lt;&gt;0,(COUNTIF('Présences, Excuses, et Tx P G'!$P22:DN22,$C23)/VLOOKUP($D23,$J$9:$DP$16,2+DJ$1,FALSE)),),)</f>
        <v>0</v>
      </c>
      <c r="DK23" s="141">
        <f>IF(AND($D23&lt;&gt;0,DK$1&lt;&gt;0),IF(VLOOKUP($D23,$J$9:$DP$16,2+DK$1,FALSE)&lt;&gt;0,(COUNTIF('Présences, Excuses, et Tx P G'!$P22:DO22,$C23)/VLOOKUP($D23,$J$9:$DP$16,2+DK$1,FALSE)),),)</f>
        <v>0</v>
      </c>
      <c r="DL23" s="141">
        <f>IF(AND($D23&lt;&gt;0,DL$1&lt;&gt;0),IF(VLOOKUP($D23,$J$9:$DP$16,2+DL$1,FALSE)&lt;&gt;0,(COUNTIF('Présences, Excuses, et Tx P G'!$P22:DP22,$C23)/VLOOKUP($D23,$J$9:$DP$16,2+DL$1,FALSE)),),)</f>
        <v>0</v>
      </c>
      <c r="DM23" s="141">
        <f>IF(AND($D23&lt;&gt;0,DM$1&lt;&gt;0),IF(VLOOKUP($D23,$J$9:$DP$16,2+DM$1,FALSE)&lt;&gt;0,(COUNTIF('Présences, Excuses, et Tx P G'!$P22:DQ22,$C23)/VLOOKUP($D23,$J$9:$DP$16,2+DM$1,FALSE)),),)</f>
        <v>0</v>
      </c>
      <c r="DN23" s="141">
        <f>IF(AND($D23&lt;&gt;0,DN$1&lt;&gt;0),IF(VLOOKUP($D23,$J$9:$DP$16,2+DN$1,FALSE)&lt;&gt;0,(COUNTIF('Présences, Excuses, et Tx P G'!$P22:DR22,$C23)/VLOOKUP($D23,$J$9:$DP$16,2+DN$1,FALSE)),),)</f>
        <v>0</v>
      </c>
      <c r="DO23" s="141">
        <f>IF(AND($D23&lt;&gt;0,DO$1&lt;&gt;0),IF(VLOOKUP($D23,$J$9:$DP$16,2+DO$1,FALSE)&lt;&gt;0,(COUNTIF('Présences, Excuses, et Tx P G'!$P22:DS22,$C23)/VLOOKUP($D23,$J$9:$DP$16,2+DO$1,FALSE)),),)</f>
        <v>0</v>
      </c>
      <c r="DP23" s="141">
        <f>IF(AND($D23&lt;&gt;0,DP$1&lt;&gt;0),IF(VLOOKUP($D23,$J$9:$DP$16,2+DP$1,FALSE)&lt;&gt;0,(COUNTIF('Présences, Excuses, et Tx P G'!$P22:DT22,$C23)/VLOOKUP($D23,$J$9:$DP$16,2+DP$1,FALSE)),),)</f>
        <v>0</v>
      </c>
      <c r="DR23" s="80" t="str">
        <f t="shared" si="34"/>
        <v>BRIDIER Michel</v>
      </c>
      <c r="DS23" s="26" t="str">
        <f t="shared" si="35"/>
        <v>B</v>
      </c>
      <c r="DT23" s="23">
        <f t="shared" si="36"/>
        <v>0.90697674418604646</v>
      </c>
    </row>
    <row r="24" spans="1:124" ht="14.4" customHeight="1">
      <c r="A24" s="11">
        <v>7</v>
      </c>
      <c r="B24" s="158" t="str">
        <f>Choristes!B8</f>
        <v>CALVÈS Catherine</v>
      </c>
      <c r="C24" s="26" t="str">
        <f>Choristes!C8</f>
        <v>S</v>
      </c>
      <c r="D24" s="26" t="str">
        <f>Choristes!G8</f>
        <v>FS</v>
      </c>
      <c r="E24" s="26"/>
      <c r="F24" s="26"/>
      <c r="G24" s="15"/>
      <c r="H24" s="15"/>
      <c r="I24" s="23">
        <f t="shared" si="32"/>
        <v>0.90243902439024393</v>
      </c>
      <c r="J24" s="23" t="str">
        <f t="shared" si="33"/>
        <v>B</v>
      </c>
      <c r="K24" s="60"/>
      <c r="L24" s="141">
        <f>IF(AND($D24&lt;&gt;0,L$1&lt;&gt;0),IF(VLOOKUP($D24,$J$9:$DP$16,2+L$1,FALSE)&lt;&gt;0,(COUNTIF('Présences, Excuses, et Tx P G'!$P23:P23,$C24)/VLOOKUP($D24,$J$9:$DP$16,2+L$1,FALSE)),),)</f>
        <v>1</v>
      </c>
      <c r="M24" s="141">
        <f>IF(AND($D24&lt;&gt;0,M$1&lt;&gt;0),IF(VLOOKUP($D24,$J$9:$DP$16,2+M$1,FALSE)&lt;&gt;0,(COUNTIF('Présences, Excuses, et Tx P G'!$P23:Q23,$C24)/VLOOKUP($D24,$J$9:$DP$16,2+M$1,FALSE)),),)</f>
        <v>1</v>
      </c>
      <c r="N24" s="141">
        <f>IF(AND($D24&lt;&gt;0,N$1&lt;&gt;0),IF(VLOOKUP($D24,$J$9:$DP$16,2+N$1,FALSE)&lt;&gt;0,(COUNTIF('Présences, Excuses, et Tx P G'!$P23:R23,$C24)/VLOOKUP($D24,$J$9:$DP$16,2+N$1,FALSE)),),)</f>
        <v>1</v>
      </c>
      <c r="O24" s="141">
        <f>IF(AND($D24&lt;&gt;0,O$1&lt;&gt;0),IF(VLOOKUP($D24,$J$9:$DP$16,2+O$1,FALSE)&lt;&gt;0,(COUNTIF('Présences, Excuses, et Tx P G'!$P23:S23,$C24)/VLOOKUP($D24,$J$9:$DP$16,2+O$1,FALSE)),),)</f>
        <v>1</v>
      </c>
      <c r="P24" s="141">
        <f>IF(AND($D24&lt;&gt;0,P$1&lt;&gt;0),IF(VLOOKUP($D24,$J$9:$DP$16,2+P$1,FALSE)&lt;&gt;0,(COUNTIF('Présences, Excuses, et Tx P G'!$P23:T23,$C24)/VLOOKUP($D24,$J$9:$DP$16,2+P$1,FALSE)),),)</f>
        <v>1</v>
      </c>
      <c r="Q24" s="141">
        <f>IF(AND($D24&lt;&gt;0,Q$1&lt;&gt;0),IF(VLOOKUP($D24,$J$9:$DP$16,2+Q$1,FALSE)&lt;&gt;0,(COUNTIF('Présences, Excuses, et Tx P G'!$P23:U23,$C24)/VLOOKUP($D24,$J$9:$DP$16,2+Q$1,FALSE)),),)</f>
        <v>0.75</v>
      </c>
      <c r="R24" s="141">
        <f>IF(AND($D24&lt;&gt;0,R$1&lt;&gt;0),IF(VLOOKUP($D24,$J$9:$DP$16,2+R$1,FALSE)&lt;&gt;0,(COUNTIF('Présences, Excuses, et Tx P G'!$P23:V23,$C24)/VLOOKUP($D24,$J$9:$DP$16,2+R$1,FALSE)),),)</f>
        <v>0.8</v>
      </c>
      <c r="S24" s="141">
        <f>IF(AND($D24&lt;&gt;0,S$1&lt;&gt;0),IF(VLOOKUP($D24,$J$9:$DP$16,2+S$1,FALSE)&lt;&gt;0,(COUNTIF('Présences, Excuses, et Tx P G'!$P23:W23,$C24)/VLOOKUP($D24,$J$9:$DP$16,2+S$1,FALSE)),),)</f>
        <v>0.83333333333333337</v>
      </c>
      <c r="T24" s="141">
        <f>IF(AND($D24&lt;&gt;0,T$1&lt;&gt;0),IF(VLOOKUP($D24,$J$9:$DP$16,2+T$1,FALSE)&lt;&gt;0,(COUNTIF('Présences, Excuses, et Tx P G'!$P23:X23,$C24)/VLOOKUP($D24,$J$9:$DP$16,2+T$1,FALSE)),),)</f>
        <v>0.8571428571428571</v>
      </c>
      <c r="U24" s="141">
        <f>IF(AND($D24&lt;&gt;0,U$1&lt;&gt;0),IF(VLOOKUP($D24,$J$9:$DP$16,2+U$1,FALSE)&lt;&gt;0,(COUNTIF('Présences, Excuses, et Tx P G'!$P23:Y23,$C24)/VLOOKUP($D24,$J$9:$DP$16,2+U$1,FALSE)),),)</f>
        <v>0.8571428571428571</v>
      </c>
      <c r="V24" s="141">
        <f>IF(AND($D24&lt;&gt;0,V$1&lt;&gt;0),IF(VLOOKUP($D24,$J$9:$DP$16,2+V$1,FALSE)&lt;&gt;0,(COUNTIF('Présences, Excuses, et Tx P G'!$P23:Z23,$C24)/VLOOKUP($D24,$J$9:$DP$16,2+V$1,FALSE)),),)</f>
        <v>0.875</v>
      </c>
      <c r="W24" s="141">
        <f>IF(AND($D24&lt;&gt;0,W$1&lt;&gt;0),IF(VLOOKUP($D24,$J$9:$DP$16,2+W$1,FALSE)&lt;&gt;0,(COUNTIF('Présences, Excuses, et Tx P G'!$P23:AA23,$C24)/VLOOKUP($D24,$J$9:$DP$16,2+W$1,FALSE)),),)</f>
        <v>0.875</v>
      </c>
      <c r="X24" s="141">
        <f>IF(AND($D24&lt;&gt;0,X$1&lt;&gt;0),IF(VLOOKUP($D24,$J$9:$DP$16,2+X$1,FALSE)&lt;&gt;0,(COUNTIF('Présences, Excuses, et Tx P G'!$P23:AB23,$C24)/VLOOKUP($D24,$J$9:$DP$16,2+X$1,FALSE)),),)</f>
        <v>0.77777777777777779</v>
      </c>
      <c r="Y24" s="141">
        <f>IF(AND($D24&lt;&gt;0,Y$1&lt;&gt;0),IF(VLOOKUP($D24,$J$9:$DP$16,2+Y$1,FALSE)&lt;&gt;0,(COUNTIF('Présences, Excuses, et Tx P G'!$P23:AC23,$C24)/VLOOKUP($D24,$J$9:$DP$16,2+Y$1,FALSE)),),)</f>
        <v>0.77777777777777779</v>
      </c>
      <c r="Z24" s="141">
        <f>IF(AND($D24&lt;&gt;0,Z$1&lt;&gt;0),IF(VLOOKUP($D24,$J$9:$DP$16,2+Z$1,FALSE)&lt;&gt;0,(COUNTIF('Présences, Excuses, et Tx P G'!$P23:AD23,$C24)/VLOOKUP($D24,$J$9:$DP$16,2+Z$1,FALSE)),),)</f>
        <v>0.8</v>
      </c>
      <c r="AA24" s="141">
        <f>IF(AND($D24&lt;&gt;0,AA$1&lt;&gt;0),IF(VLOOKUP($D24,$J$9:$DP$16,2+AA$1,FALSE)&lt;&gt;0,(COUNTIF('Présences, Excuses, et Tx P G'!$P23:AE23,$C24)/VLOOKUP($D24,$J$9:$DP$16,2+AA$1,FALSE)),),)</f>
        <v>0.8</v>
      </c>
      <c r="AB24" s="141">
        <f>IF(AND($D24&lt;&gt;0,AB$1&lt;&gt;0),IF(VLOOKUP($D24,$J$9:$DP$16,2+AB$1,FALSE)&lt;&gt;0,(COUNTIF('Présences, Excuses, et Tx P G'!$P23:AF23,$C24)/VLOOKUP($D24,$J$9:$DP$16,2+AB$1,FALSE)),),)</f>
        <v>0.81818181818181823</v>
      </c>
      <c r="AC24" s="141">
        <f>IF(AND($D24&lt;&gt;0,AC$1&lt;&gt;0),IF(VLOOKUP($D24,$J$9:$DP$16,2+AC$1,FALSE)&lt;&gt;0,(COUNTIF('Présences, Excuses, et Tx P G'!$P23:AG23,$C24)/VLOOKUP($D24,$J$9:$DP$16,2+AC$1,FALSE)),),)</f>
        <v>0.83333333333333337</v>
      </c>
      <c r="AD24" s="141">
        <f>IF(AND($D24&lt;&gt;0,AD$1&lt;&gt;0),IF(VLOOKUP($D24,$J$9:$DP$16,2+AD$1,FALSE)&lt;&gt;0,(COUNTIF('Présences, Excuses, et Tx P G'!$P23:AH23,$C24)/VLOOKUP($D24,$J$9:$DP$16,2+AD$1,FALSE)),),)</f>
        <v>0.83333333333333337</v>
      </c>
      <c r="AE24" s="141">
        <f>IF(AND($D24&lt;&gt;0,AE$1&lt;&gt;0),IF(VLOOKUP($D24,$J$9:$DP$16,2+AE$1,FALSE)&lt;&gt;0,(COUNTIF('Présences, Excuses, et Tx P G'!$P23:AI23,$C24)/VLOOKUP($D24,$J$9:$DP$16,2+AE$1,FALSE)),),)</f>
        <v>0.83333333333333337</v>
      </c>
      <c r="AF24" s="141">
        <f>IF(AND($D24&lt;&gt;0,AF$1&lt;&gt;0),IF(VLOOKUP($D24,$J$9:$DP$16,2+AF$1,FALSE)&lt;&gt;0,(COUNTIF('Présences, Excuses, et Tx P G'!$P23:AJ23,$C24)/VLOOKUP($D24,$J$9:$DP$16,2+AF$1,FALSE)),),)</f>
        <v>0.84615384615384615</v>
      </c>
      <c r="AG24" s="141">
        <f>IF(AND($D24&lt;&gt;0,AG$1&lt;&gt;0),IF(VLOOKUP($D24,$J$9:$DP$16,2+AG$1,FALSE)&lt;&gt;0,(COUNTIF('Présences, Excuses, et Tx P G'!$P23:AK23,$C24)/VLOOKUP($D24,$J$9:$DP$16,2+AG$1,FALSE)),),)</f>
        <v>0.84615384615384615</v>
      </c>
      <c r="AH24" s="141">
        <f>IF(AND($D24&lt;&gt;0,AH$1&lt;&gt;0),IF(VLOOKUP($D24,$J$9:$DP$16,2+AH$1,FALSE)&lt;&gt;0,(COUNTIF('Présences, Excuses, et Tx P G'!$P23:AL23,$C24)/VLOOKUP($D24,$J$9:$DP$16,2+AH$1,FALSE)),),)</f>
        <v>0.8571428571428571</v>
      </c>
      <c r="AI24" s="141">
        <f>IF(AND($D24&lt;&gt;0,AI$1&lt;&gt;0),IF(VLOOKUP($D24,$J$9:$DP$16,2+AI$1,FALSE)&lt;&gt;0,(COUNTIF('Présences, Excuses, et Tx P G'!$P23:AM23,$C24)/VLOOKUP($D24,$J$9:$DP$16,2+AI$1,FALSE)),),)</f>
        <v>0.8666666666666667</v>
      </c>
      <c r="AJ24" s="141">
        <f>IF(AND($D24&lt;&gt;0,AJ$1&lt;&gt;0),IF(VLOOKUP($D24,$J$9:$DP$16,2+AJ$1,FALSE)&lt;&gt;0,(COUNTIF('Présences, Excuses, et Tx P G'!$P23:AN23,$C24)/VLOOKUP($D24,$J$9:$DP$16,2+AJ$1,FALSE)),),)</f>
        <v>0.875</v>
      </c>
      <c r="AK24" s="141">
        <f>IF(AND($D24&lt;&gt;0,AK$1&lt;&gt;0),IF(VLOOKUP($D24,$J$9:$DP$16,2+AK$1,FALSE)&lt;&gt;0,(COUNTIF('Présences, Excuses, et Tx P G'!$P23:AO23,$C24)/VLOOKUP($D24,$J$9:$DP$16,2+AK$1,FALSE)),),)</f>
        <v>0.875</v>
      </c>
      <c r="AL24" s="141">
        <f>IF(AND($D24&lt;&gt;0,AL$1&lt;&gt;0),IF(VLOOKUP($D24,$J$9:$DP$16,2+AL$1,FALSE)&lt;&gt;0,(COUNTIF('Présences, Excuses, et Tx P G'!$P23:AP23,$C24)/VLOOKUP($D24,$J$9:$DP$16,2+AL$1,FALSE)),),)</f>
        <v>0.88235294117647056</v>
      </c>
      <c r="AM24" s="141">
        <f>IF(AND($D24&lt;&gt;0,AM$1&lt;&gt;0),IF(VLOOKUP($D24,$J$9:$DP$16,2+AM$1,FALSE)&lt;&gt;0,(COUNTIF('Présences, Excuses, et Tx P G'!$P23:AQ23,$C24)/VLOOKUP($D24,$J$9:$DP$16,2+AM$1,FALSE)),),)</f>
        <v>0.88888888888888884</v>
      </c>
      <c r="AN24" s="141">
        <f>IF(AND($D24&lt;&gt;0,AN$1&lt;&gt;0),IF(VLOOKUP($D24,$J$9:$DP$16,2+AN$1,FALSE)&lt;&gt;0,(COUNTIF('Présences, Excuses, et Tx P G'!$P23:AR23,$C24)/VLOOKUP($D24,$J$9:$DP$16,2+AN$1,FALSE)),),)</f>
        <v>0.89473684210526316</v>
      </c>
      <c r="AO24" s="141">
        <f>IF(AND($D24&lt;&gt;0,AO$1&lt;&gt;0),IF(VLOOKUP($D24,$J$9:$DP$16,2+AO$1,FALSE)&lt;&gt;0,(COUNTIF('Présences, Excuses, et Tx P G'!$P23:AS23,$C24)/VLOOKUP($D24,$J$9:$DP$16,2+AO$1,FALSE)),),)</f>
        <v>0.9</v>
      </c>
      <c r="AP24" s="141">
        <f>IF(AND($D24&lt;&gt;0,AP$1&lt;&gt;0),IF(VLOOKUP($D24,$J$9:$DP$16,2+AP$1,FALSE)&lt;&gt;0,(COUNTIF('Présences, Excuses, et Tx P G'!$P23:AT23,$C24)/VLOOKUP($D24,$J$9:$DP$16,2+AP$1,FALSE)),),)</f>
        <v>0.90476190476190477</v>
      </c>
      <c r="AQ24" s="141">
        <f>IF(AND($D24&lt;&gt;0,AQ$1&lt;&gt;0),IF(VLOOKUP($D24,$J$9:$DP$16,2+AQ$1,FALSE)&lt;&gt;0,(COUNTIF('Présences, Excuses, et Tx P G'!$P23:AU23,$C24)/VLOOKUP($D24,$J$9:$DP$16,2+AQ$1,FALSE)),),)</f>
        <v>0.90476190476190477</v>
      </c>
      <c r="AR24" s="141">
        <f>IF(AND($D24&lt;&gt;0,AR$1&lt;&gt;0),IF(VLOOKUP($D24,$J$9:$DP$16,2+AR$1,FALSE)&lt;&gt;0,(COUNTIF('Présences, Excuses, et Tx P G'!$P23:AV23,$C24)/VLOOKUP($D24,$J$9:$DP$16,2+AR$1,FALSE)),),)</f>
        <v>0.90909090909090906</v>
      </c>
      <c r="AS24" s="141">
        <f>IF(AND($D24&lt;&gt;0,AS$1&lt;&gt;0),IF(VLOOKUP($D24,$J$9:$DP$16,2+AS$1,FALSE)&lt;&gt;0,(COUNTIF('Présences, Excuses, et Tx P G'!$P23:AW23,$C24)/VLOOKUP($D24,$J$9:$DP$16,2+AS$1,FALSE)),),)</f>
        <v>0.90909090909090906</v>
      </c>
      <c r="AT24" s="141">
        <f>IF(AND($D24&lt;&gt;0,AT$1&lt;&gt;0),IF(VLOOKUP($D24,$J$9:$DP$16,2+AT$1,FALSE)&lt;&gt;0,(COUNTIF('Présences, Excuses, et Tx P G'!$P23:AX23,$C24)/VLOOKUP($D24,$J$9:$DP$16,2+AT$1,FALSE)),),)</f>
        <v>0.91304347826086951</v>
      </c>
      <c r="AU24" s="141">
        <f>IF(AND($D24&lt;&gt;0,AU$1&lt;&gt;0),IF(VLOOKUP($D24,$J$9:$DP$16,2+AU$1,FALSE)&lt;&gt;0,(COUNTIF('Présences, Excuses, et Tx P G'!$P23:AY23,$C24)/VLOOKUP($D24,$J$9:$DP$16,2+AU$1,FALSE)),),)</f>
        <v>0.91304347826086951</v>
      </c>
      <c r="AV24" s="141">
        <f>IF(AND($D24&lt;&gt;0,AV$1&lt;&gt;0),IF(VLOOKUP($D24,$J$9:$DP$16,2+AV$1,FALSE)&lt;&gt;0,(COUNTIF('Présences, Excuses, et Tx P G'!$P23:AZ23,$C24)/VLOOKUP($D24,$J$9:$DP$16,2+AV$1,FALSE)),),)</f>
        <v>0.91666666666666663</v>
      </c>
      <c r="AW24" s="141">
        <f>IF(AND($D24&lt;&gt;0,AW$1&lt;&gt;0),IF(VLOOKUP($D24,$J$9:$DP$16,2+AW$1,FALSE)&lt;&gt;0,(COUNTIF('Présences, Excuses, et Tx P G'!$P23:BA23,$C24)/VLOOKUP($D24,$J$9:$DP$16,2+AW$1,FALSE)),),)</f>
        <v>0.91666666666666663</v>
      </c>
      <c r="AX24" s="141">
        <f>IF(AND($D24&lt;&gt;0,AX$1&lt;&gt;0),IF(VLOOKUP($D24,$J$9:$DP$16,2+AX$1,FALSE)&lt;&gt;0,(COUNTIF('Présences, Excuses, et Tx P G'!$P23:BB23,$C24)/VLOOKUP($D24,$J$9:$DP$16,2+AX$1,FALSE)),),)</f>
        <v>0.91666666666666663</v>
      </c>
      <c r="AY24" s="141">
        <f>IF(AND($D24&lt;&gt;0,AY$1&lt;&gt;0),IF(VLOOKUP($D24,$J$9:$DP$16,2+AY$1,FALSE)&lt;&gt;0,(COUNTIF('Présences, Excuses, et Tx P G'!$P23:BC23,$C24)/VLOOKUP($D24,$J$9:$DP$16,2+AY$1,FALSE)),),)</f>
        <v>0.88</v>
      </c>
      <c r="AZ24" s="141">
        <f>IF(AND($D24&lt;&gt;0,AZ$1&lt;&gt;0),IF(VLOOKUP($D24,$J$9:$DP$16,2+AZ$1,FALSE)&lt;&gt;0,(COUNTIF('Présences, Excuses, et Tx P G'!$P23:BD23,$C24)/VLOOKUP($D24,$J$9:$DP$16,2+AZ$1,FALSE)),),)</f>
        <v>0.88</v>
      </c>
      <c r="BA24" s="141">
        <f>IF(AND($D24&lt;&gt;0,BA$1&lt;&gt;0),IF(VLOOKUP($D24,$J$9:$DP$16,2+BA$1,FALSE)&lt;&gt;0,(COUNTIF('Présences, Excuses, et Tx P G'!$P23:BE23,$C24)/VLOOKUP($D24,$J$9:$DP$16,2+BA$1,FALSE)),),)</f>
        <v>0.88461538461538458</v>
      </c>
      <c r="BB24" s="141">
        <f>IF(AND($D24&lt;&gt;0,BB$1&lt;&gt;0),IF(VLOOKUP($D24,$J$9:$DP$16,2+BB$1,FALSE)&lt;&gt;0,(COUNTIF('Présences, Excuses, et Tx P G'!$P23:BF23,$C24)/VLOOKUP($D24,$J$9:$DP$16,2+BB$1,FALSE)),),)</f>
        <v>0.85185185185185186</v>
      </c>
      <c r="BC24" s="141">
        <f>IF(AND($D24&lt;&gt;0,BC$1&lt;&gt;0),IF(VLOOKUP($D24,$J$9:$DP$16,2+BC$1,FALSE)&lt;&gt;0,(COUNTIF('Présences, Excuses, et Tx P G'!$P23:BG23,$C24)/VLOOKUP($D24,$J$9:$DP$16,2+BC$1,FALSE)),),)</f>
        <v>0.8571428571428571</v>
      </c>
      <c r="BD24" s="141">
        <f>IF(AND($D24&lt;&gt;0,BD$1&lt;&gt;0),IF(VLOOKUP($D24,$J$9:$DP$16,2+BD$1,FALSE)&lt;&gt;0,(COUNTIF('Présences, Excuses, et Tx P G'!$P23:BH23,$C24)/VLOOKUP($D24,$J$9:$DP$16,2+BD$1,FALSE)),),)</f>
        <v>0.86206896551724133</v>
      </c>
      <c r="BE24" s="141">
        <f>IF(AND($D24&lt;&gt;0,BE$1&lt;&gt;0),IF(VLOOKUP($D24,$J$9:$DP$16,2+BE$1,FALSE)&lt;&gt;0,(COUNTIF('Présences, Excuses, et Tx P G'!$P23:BI23,$C24)/VLOOKUP($D24,$J$9:$DP$16,2+BE$1,FALSE)),),)</f>
        <v>0.8666666666666667</v>
      </c>
      <c r="BF24" s="141">
        <f>IF(AND($D24&lt;&gt;0,BF$1&lt;&gt;0),IF(VLOOKUP($D24,$J$9:$DP$16,2+BF$1,FALSE)&lt;&gt;0,(COUNTIF('Présences, Excuses, et Tx P G'!$P23:BJ23,$C24)/VLOOKUP($D24,$J$9:$DP$16,2+BF$1,FALSE)),),)</f>
        <v>0.8666666666666667</v>
      </c>
      <c r="BG24" s="141">
        <f>IF(AND($D24&lt;&gt;0,BG$1&lt;&gt;0),IF(VLOOKUP($D24,$J$9:$DP$16,2+BG$1,FALSE)&lt;&gt;0,(COUNTIF('Présences, Excuses, et Tx P G'!$P23:BK23,$C24)/VLOOKUP($D24,$J$9:$DP$16,2+BG$1,FALSE)),),)</f>
        <v>0.8666666666666667</v>
      </c>
      <c r="BH24" s="141">
        <f>IF(AND($D24&lt;&gt;0,BH$1&lt;&gt;0),IF(VLOOKUP($D24,$J$9:$DP$16,2+BH$1,FALSE)&lt;&gt;0,(COUNTIF('Présences, Excuses, et Tx P G'!$P23:BL23,$C24)/VLOOKUP($D24,$J$9:$DP$16,2+BH$1,FALSE)),),)</f>
        <v>0.87096774193548387</v>
      </c>
      <c r="BI24" s="141">
        <f>IF(AND($D24&lt;&gt;0,BI$1&lt;&gt;0),IF(VLOOKUP($D24,$J$9:$DP$16,2+BI$1,FALSE)&lt;&gt;0,(COUNTIF('Présences, Excuses, et Tx P G'!$P23:BM23,$C24)/VLOOKUP($D24,$J$9:$DP$16,2+BI$1,FALSE)),),)</f>
        <v>0.875</v>
      </c>
      <c r="BJ24" s="141">
        <f>IF(AND($D24&lt;&gt;0,BJ$1&lt;&gt;0),IF(VLOOKUP($D24,$J$9:$DP$16,2+BJ$1,FALSE)&lt;&gt;0,(COUNTIF('Présences, Excuses, et Tx P G'!$P23:BN23,$C24)/VLOOKUP($D24,$J$9:$DP$16,2+BJ$1,FALSE)),),)</f>
        <v>0.875</v>
      </c>
      <c r="BK24" s="141">
        <f>IF(AND($D24&lt;&gt;0,BK$1&lt;&gt;0),IF(VLOOKUP($D24,$J$9:$DP$16,2+BK$1,FALSE)&lt;&gt;0,(COUNTIF('Présences, Excuses, et Tx P G'!$P23:BO23,$C24)/VLOOKUP($D24,$J$9:$DP$16,2+BK$1,FALSE)),),)</f>
        <v>0.87878787878787878</v>
      </c>
      <c r="BL24" s="141">
        <f>IF(AND($D24&lt;&gt;0,BL$1&lt;&gt;0),IF(VLOOKUP($D24,$J$9:$DP$16,2+BL$1,FALSE)&lt;&gt;0,(COUNTIF('Présences, Excuses, et Tx P G'!$P23:BP23,$C24)/VLOOKUP($D24,$J$9:$DP$16,2+BL$1,FALSE)),),)</f>
        <v>0.87878787878787878</v>
      </c>
      <c r="BM24" s="141">
        <f>IF(AND($D24&lt;&gt;0,BM$1&lt;&gt;0),IF(VLOOKUP($D24,$J$9:$DP$16,2+BM$1,FALSE)&lt;&gt;0,(COUNTIF('Présences, Excuses, et Tx P G'!$P23:BQ23,$C24)/VLOOKUP($D24,$J$9:$DP$16,2+BM$1,FALSE)),),)</f>
        <v>0.87878787878787878</v>
      </c>
      <c r="BN24" s="141">
        <f>IF(AND($D24&lt;&gt;0,BN$1&lt;&gt;0),IF(VLOOKUP($D24,$J$9:$DP$16,2+BN$1,FALSE)&lt;&gt;0,(COUNTIF('Présences, Excuses, et Tx P G'!$P23:BR23,$C24)/VLOOKUP($D24,$J$9:$DP$16,2+BN$1,FALSE)),),)</f>
        <v>0.88235294117647056</v>
      </c>
      <c r="BO24" s="141">
        <f>IF(AND($D24&lt;&gt;0,BO$1&lt;&gt;0),IF(VLOOKUP($D24,$J$9:$DP$16,2+BO$1,FALSE)&lt;&gt;0,(COUNTIF('Présences, Excuses, et Tx P G'!$P23:BS23,$C24)/VLOOKUP($D24,$J$9:$DP$16,2+BO$1,FALSE)),),)</f>
        <v>0.88571428571428568</v>
      </c>
      <c r="BP24" s="141">
        <f>IF(AND($D24&lt;&gt;0,BP$1&lt;&gt;0),IF(VLOOKUP($D24,$J$9:$DP$16,2+BP$1,FALSE)&lt;&gt;0,(COUNTIF('Présences, Excuses, et Tx P G'!$P23:BT23,$C24)/VLOOKUP($D24,$J$9:$DP$16,2+BP$1,FALSE)),),)</f>
        <v>0.88888888888888884</v>
      </c>
      <c r="BQ24" s="141">
        <f>IF(AND($D24&lt;&gt;0,BQ$1&lt;&gt;0),IF(VLOOKUP($D24,$J$9:$DP$16,2+BQ$1,FALSE)&lt;&gt;0,(COUNTIF('Présences, Excuses, et Tx P G'!$P23:BU23,$C24)/VLOOKUP($D24,$J$9:$DP$16,2+BQ$1,FALSE)),),)</f>
        <v>0.88888888888888884</v>
      </c>
      <c r="BR24" s="141">
        <f>IF(AND($D24&lt;&gt;0,BR$1&lt;&gt;0),IF(VLOOKUP($D24,$J$9:$DP$16,2+BR$1,FALSE)&lt;&gt;0,(COUNTIF('Présences, Excuses, et Tx P G'!$P23:BV23,$C24)/VLOOKUP($D24,$J$9:$DP$16,2+BR$1,FALSE)),),)</f>
        <v>0.89189189189189189</v>
      </c>
      <c r="BS24" s="141">
        <f>IF(AND($D24&lt;&gt;0,BS$1&lt;&gt;0),IF(VLOOKUP($D24,$J$9:$DP$16,2+BS$1,FALSE)&lt;&gt;0,(COUNTIF('Présences, Excuses, et Tx P G'!$P23:BW23,$C24)/VLOOKUP($D24,$J$9:$DP$16,2+BS$1,FALSE)),),)</f>
        <v>0.89189189189189189</v>
      </c>
      <c r="BT24" s="141">
        <f>IF(AND($D24&lt;&gt;0,BT$1&lt;&gt;0),IF(VLOOKUP($D24,$J$9:$DP$16,2+BT$1,FALSE)&lt;&gt;0,(COUNTIF('Présences, Excuses, et Tx P G'!$P23:BX23,$C24)/VLOOKUP($D24,$J$9:$DP$16,2+BT$1,FALSE)),),)</f>
        <v>0.89189189189189189</v>
      </c>
      <c r="BU24" s="141">
        <f>IF(AND($D24&lt;&gt;0,BU$1&lt;&gt;0),IF(VLOOKUP($D24,$J$9:$DP$16,2+BU$1,FALSE)&lt;&gt;0,(COUNTIF('Présences, Excuses, et Tx P G'!$P23:BY23,$C24)/VLOOKUP($D24,$J$9:$DP$16,2+BU$1,FALSE)),),)</f>
        <v>0.89473684210526316</v>
      </c>
      <c r="BV24" s="141">
        <f>IF(AND($D24&lt;&gt;0,BV$1&lt;&gt;0),IF(VLOOKUP($D24,$J$9:$DP$16,2+BV$1,FALSE)&lt;&gt;0,(COUNTIF('Présences, Excuses, et Tx P G'!$P23:BZ23,$C24)/VLOOKUP($D24,$J$9:$DP$16,2+BV$1,FALSE)),),)</f>
        <v>0.89743589743589747</v>
      </c>
      <c r="BW24" s="141">
        <f>IF(AND($D24&lt;&gt;0,BW$1&lt;&gt;0),IF(VLOOKUP($D24,$J$9:$DP$16,2+BW$1,FALSE)&lt;&gt;0,(COUNTIF('Présences, Excuses, et Tx P G'!$P23:CA23,$C24)/VLOOKUP($D24,$J$9:$DP$16,2+BW$1,FALSE)),),)</f>
        <v>0.9</v>
      </c>
      <c r="BX24" s="141">
        <f>IF(AND($D24&lt;&gt;0,BX$1&lt;&gt;0),IF(VLOOKUP($D24,$J$9:$DP$16,2+BX$1,FALSE)&lt;&gt;0,(COUNTIF('Présences, Excuses, et Tx P G'!$P23:CB23,$C24)/VLOOKUP($D24,$J$9:$DP$16,2+BX$1,FALSE)),),)</f>
        <v>0.9</v>
      </c>
      <c r="BY24" s="141">
        <f>IF(AND($D24&lt;&gt;0,BY$1&lt;&gt;0),IF(VLOOKUP($D24,$J$9:$DP$16,2+BY$1,FALSE)&lt;&gt;0,(COUNTIF('Présences, Excuses, et Tx P G'!$P23:CC23,$C24)/VLOOKUP($D24,$J$9:$DP$16,2+BY$1,FALSE)),),)</f>
        <v>0.90243902439024393</v>
      </c>
      <c r="BZ24" s="141">
        <f>IF(AND($D24&lt;&gt;0,BZ$1&lt;&gt;0),IF(VLOOKUP($D24,$J$9:$DP$16,2+BZ$1,FALSE)&lt;&gt;0,(COUNTIF('Présences, Excuses, et Tx P G'!$P23:CD23,$C24)/VLOOKUP($D24,$J$9:$DP$16,2+BZ$1,FALSE)),),)</f>
        <v>0.90476190476190477</v>
      </c>
      <c r="CA24" s="141">
        <f>IF(AND($D24&lt;&gt;0,CA$1&lt;&gt;0),IF(VLOOKUP($D24,$J$9:$DP$16,2+CA$1,FALSE)&lt;&gt;0,(COUNTIF('Présences, Excuses, et Tx P G'!$P23:CE23,$C24)/VLOOKUP($D24,$J$9:$DP$16,2+CA$1,FALSE)),),)</f>
        <v>0.88372093023255816</v>
      </c>
      <c r="CB24" s="141">
        <f>IF(AND($D24&lt;&gt;0,CB$1&lt;&gt;0),IF(VLOOKUP($D24,$J$9:$DP$16,2+CB$1,FALSE)&lt;&gt;0,(COUNTIF('Présences, Excuses, et Tx P G'!$P23:CF23,$C24)/VLOOKUP($D24,$J$9:$DP$16,2+CB$1,FALSE)),),)</f>
        <v>0</v>
      </c>
      <c r="CC24" s="141">
        <f>IF(AND($D24&lt;&gt;0,CC$1&lt;&gt;0),IF(VLOOKUP($D24,$J$9:$DP$16,2+CC$1,FALSE)&lt;&gt;0,(COUNTIF('Présences, Excuses, et Tx P G'!$P23:CG23,$C24)/VLOOKUP($D24,$J$9:$DP$16,2+CC$1,FALSE)),),)</f>
        <v>0</v>
      </c>
      <c r="CD24" s="141">
        <f>IF(AND($D24&lt;&gt;0,CD$1&lt;&gt;0),IF(VLOOKUP($D24,$J$9:$DP$16,2+CD$1,FALSE)&lt;&gt;0,(COUNTIF('Présences, Excuses, et Tx P G'!$P23:CH23,$C24)/VLOOKUP($D24,$J$9:$DP$16,2+CD$1,FALSE)),),)</f>
        <v>0</v>
      </c>
      <c r="CE24" s="141">
        <f>IF(AND($D24&lt;&gt;0,CE$1&lt;&gt;0),IF(VLOOKUP($D24,$J$9:$DP$16,2+CE$1,FALSE)&lt;&gt;0,(COUNTIF('Présences, Excuses, et Tx P G'!$P23:CI23,$C24)/VLOOKUP($D24,$J$9:$DP$16,2+CE$1,FALSE)),),)</f>
        <v>0</v>
      </c>
      <c r="CF24" s="141">
        <f>IF(AND($D24&lt;&gt;0,CF$1&lt;&gt;0),IF(VLOOKUP($D24,$J$9:$DP$16,2+CF$1,FALSE)&lt;&gt;0,(COUNTIF('Présences, Excuses, et Tx P G'!$P23:CJ23,$C24)/VLOOKUP($D24,$J$9:$DP$16,2+CF$1,FALSE)),),)</f>
        <v>0</v>
      </c>
      <c r="CG24" s="141">
        <f>IF(AND($D24&lt;&gt;0,CG$1&lt;&gt;0),IF(VLOOKUP($D24,$J$9:$DP$16,2+CG$1,FALSE)&lt;&gt;0,(COUNTIF('Présences, Excuses, et Tx P G'!$P23:CK23,$C24)/VLOOKUP($D24,$J$9:$DP$16,2+CG$1,FALSE)),),)</f>
        <v>0</v>
      </c>
      <c r="CH24" s="141">
        <f>IF(AND($D24&lt;&gt;0,CH$1&lt;&gt;0),IF(VLOOKUP($D24,$J$9:$DP$16,2+CH$1,FALSE)&lt;&gt;0,(COUNTIF('Présences, Excuses, et Tx P G'!$P23:CL23,$C24)/VLOOKUP($D24,$J$9:$DP$16,2+CH$1,FALSE)),),)</f>
        <v>0</v>
      </c>
      <c r="CI24" s="141">
        <f>IF(AND($D24&lt;&gt;0,CI$1&lt;&gt;0),IF(VLOOKUP($D24,$J$9:$DP$16,2+CI$1,FALSE)&lt;&gt;0,(COUNTIF('Présences, Excuses, et Tx P G'!$P23:CM23,$C24)/VLOOKUP($D24,$J$9:$DP$16,2+CI$1,FALSE)),),)</f>
        <v>0</v>
      </c>
      <c r="CJ24" s="141">
        <f>IF(AND($D24&lt;&gt;0,CJ$1&lt;&gt;0),IF(VLOOKUP($D24,$J$9:$DP$16,2+CJ$1,FALSE)&lt;&gt;0,(COUNTIF('Présences, Excuses, et Tx P G'!$P23:CO23,$C24)/VLOOKUP($D24,$J$9:$DP$16,2+CJ$1,FALSE)),),)</f>
        <v>0</v>
      </c>
      <c r="CK24" s="141">
        <f>IF(AND($D24&lt;&gt;0,CK$1&lt;&gt;0),IF(VLOOKUP($D24,$J$9:$DP$16,2+CK$1,FALSE)&lt;&gt;0,(COUNTIF('Présences, Excuses, et Tx P G'!$P23:CP23,$C24)/VLOOKUP($D24,$J$9:$DP$16,2+CK$1,FALSE)),),)</f>
        <v>0</v>
      </c>
      <c r="CL24" s="141">
        <f>IF(AND($D24&lt;&gt;0,CL$1&lt;&gt;0),IF(VLOOKUP($D24,$J$9:$DP$16,2+CL$1,FALSE)&lt;&gt;0,(COUNTIF('Présences, Excuses, et Tx P G'!$P23:CQ23,$C24)/VLOOKUP($D24,$J$9:$DP$16,2+CL$1,FALSE)),),)</f>
        <v>0</v>
      </c>
      <c r="CM24" s="141">
        <f>IF(AND($D24&lt;&gt;0,CM$1&lt;&gt;0),IF(VLOOKUP($D24,$J$9:$DP$16,2+CM$1,FALSE)&lt;&gt;0,(COUNTIF('Présences, Excuses, et Tx P G'!$P23:CR23,$C24)/VLOOKUP($D24,$J$9:$DP$16,2+CM$1,FALSE)),),)</f>
        <v>0</v>
      </c>
      <c r="CN24" s="141">
        <f>IF(AND($D24&lt;&gt;0,CN$1&lt;&gt;0),IF(VLOOKUP($D24,$J$9:$DP$16,2+CN$1,FALSE)&lt;&gt;0,(COUNTIF('Présences, Excuses, et Tx P G'!$P23:CS23,$C24)/VLOOKUP($D24,$J$9:$DP$16,2+CN$1,FALSE)),),)</f>
        <v>0</v>
      </c>
      <c r="CO24" s="141">
        <f>IF(AND($D24&lt;&gt;0,CO$1&lt;&gt;0),IF(VLOOKUP($D24,$J$9:$DP$16,2+CO$1,FALSE)&lt;&gt;0,(COUNTIF('Présences, Excuses, et Tx P G'!$P23:CT23,$C24)/VLOOKUP($D24,$J$9:$DP$16,2+CO$1,FALSE)),),)</f>
        <v>0</v>
      </c>
      <c r="CP24" s="141">
        <f>IF(AND($D24&lt;&gt;0,CP$1&lt;&gt;0),IF(VLOOKUP($D24,$J$9:$DP$16,2+CP$1,FALSE)&lt;&gt;0,(COUNTIF('Présences, Excuses, et Tx P G'!$P23:CU23,$C24)/VLOOKUP($D24,$J$9:$DP$16,2+CP$1,FALSE)),),)</f>
        <v>0</v>
      </c>
      <c r="CQ24" s="141">
        <f>IF(AND($D24&lt;&gt;0,CQ$1&lt;&gt;0),IF(VLOOKUP($D24,$J$9:$DP$16,2+CQ$1,FALSE)&lt;&gt;0,(COUNTIF('Présences, Excuses, et Tx P G'!$P23:CU23,$C24)/VLOOKUP($D24,$J$9:$DP$16,2+CQ$1,FALSE)),),)</f>
        <v>0</v>
      </c>
      <c r="CR24" s="141">
        <f>IF(AND($D24&lt;&gt;0,CR$1&lt;&gt;0),IF(VLOOKUP($D24,$J$9:$DP$16,2+CR$1,FALSE)&lt;&gt;0,(COUNTIF('Présences, Excuses, et Tx P G'!$P23:CV23,$C24)/VLOOKUP($D24,$J$9:$DP$16,2+CR$1,FALSE)),),)</f>
        <v>0</v>
      </c>
      <c r="CS24" s="141">
        <f>IF(AND($D24&lt;&gt;0,CS$1&lt;&gt;0),IF(VLOOKUP($D24,$J$9:$DP$16,2+CS$1,FALSE)&lt;&gt;0,(COUNTIF('Présences, Excuses, et Tx P G'!$P23:CW23,$C24)/VLOOKUP($D24,$J$9:$DP$16,2+CS$1,FALSE)),),)</f>
        <v>0</v>
      </c>
      <c r="CT24" s="141">
        <f>IF(AND($D24&lt;&gt;0,CT$1&lt;&gt;0),IF(VLOOKUP($D24,$J$9:$DP$16,2+CT$1,FALSE)&lt;&gt;0,(COUNTIF('Présences, Excuses, et Tx P G'!$P23:CX23,$C24)/VLOOKUP($D24,$J$9:$DP$16,2+CT$1,FALSE)),),)</f>
        <v>0</v>
      </c>
      <c r="CU24" s="141">
        <f>IF(AND($D24&lt;&gt;0,CU$1&lt;&gt;0),IF(VLOOKUP($D24,$J$9:$DP$16,2+CU$1,FALSE)&lt;&gt;0,(COUNTIF('Présences, Excuses, et Tx P G'!$P23:CY23,$C24)/VLOOKUP($D24,$J$9:$DP$16,2+CU$1,FALSE)),),)</f>
        <v>0</v>
      </c>
      <c r="CV24" s="141">
        <f>IF(AND($D24&lt;&gt;0,CV$1&lt;&gt;0),IF(VLOOKUP($D24,$J$9:$DP$16,2+CV$1,FALSE)&lt;&gt;0,(COUNTIF('Présences, Excuses, et Tx P G'!$P23:CZ23,$C24)/VLOOKUP($D24,$J$9:$DP$16,2+CV$1,FALSE)),),)</f>
        <v>0</v>
      </c>
      <c r="CW24" s="141">
        <f>IF(AND($D24&lt;&gt;0,CW$1&lt;&gt;0),IF(VLOOKUP($D24,$J$9:$DP$16,2+CW$1,FALSE)&lt;&gt;0,(COUNTIF('Présences, Excuses, et Tx P G'!$P23:DA23,$C24)/VLOOKUP($D24,$J$9:$DP$16,2+CW$1,FALSE)),),)</f>
        <v>0</v>
      </c>
      <c r="CX24" s="141">
        <f>IF(AND($D24&lt;&gt;0,CX$1&lt;&gt;0),IF(VLOOKUP($D24,$J$9:$DP$16,2+CX$1,FALSE)&lt;&gt;0,(COUNTIF('Présences, Excuses, et Tx P G'!$P23:DB23,$C24)/VLOOKUP($D24,$J$9:$DP$16,2+CX$1,FALSE)),),)</f>
        <v>0</v>
      </c>
      <c r="CY24" s="141">
        <f>IF(AND($D24&lt;&gt;0,CY$1&lt;&gt;0),IF(VLOOKUP($D24,$J$9:$DP$16,2+CY$1,FALSE)&lt;&gt;0,(COUNTIF('Présences, Excuses, et Tx P G'!$P23:DC23,$C24)/VLOOKUP($D24,$J$9:$DP$16,2+CY$1,FALSE)),),)</f>
        <v>0</v>
      </c>
      <c r="CZ24" s="141">
        <f>IF(AND($D24&lt;&gt;0,CZ$1&lt;&gt;0),IF(VLOOKUP($D24,$J$9:$DP$16,2+CZ$1,FALSE)&lt;&gt;0,(COUNTIF('Présences, Excuses, et Tx P G'!$P23:DD23,$C24)/VLOOKUP($D24,$J$9:$DP$16,2+CZ$1,FALSE)),),)</f>
        <v>0</v>
      </c>
      <c r="DA24" s="141">
        <f>IF(AND($D24&lt;&gt;0,DA$1&lt;&gt;0),IF(VLOOKUP($D24,$J$9:$DP$16,2+DA$1,FALSE)&lt;&gt;0,(COUNTIF('Présences, Excuses, et Tx P G'!$P23:DE23,$C24)/VLOOKUP($D24,$J$9:$DP$16,2+DA$1,FALSE)),),)</f>
        <v>0</v>
      </c>
      <c r="DB24" s="141">
        <f>IF(AND($D24&lt;&gt;0,DB$1&lt;&gt;0),IF(VLOOKUP($D24,$J$9:$DP$16,2+DB$1,FALSE)&lt;&gt;0,(COUNTIF('Présences, Excuses, et Tx P G'!$P23:DF23,$C24)/VLOOKUP($D24,$J$9:$DP$16,2+DB$1,FALSE)),),)</f>
        <v>0</v>
      </c>
      <c r="DC24" s="141">
        <f>IF(AND($D24&lt;&gt;0,DC$1&lt;&gt;0),IF(VLOOKUP($D24,$J$9:$DP$16,2+DC$1,FALSE)&lt;&gt;0,(COUNTIF('Présences, Excuses, et Tx P G'!$P23:DG23,$C24)/VLOOKUP($D24,$J$9:$DP$16,2+DC$1,FALSE)),),)</f>
        <v>0</v>
      </c>
      <c r="DD24" s="141">
        <f>IF(AND($D24&lt;&gt;0,DD$1&lt;&gt;0),IF(VLOOKUP($D24,$J$9:$DP$16,2+DD$1,FALSE)&lt;&gt;0,(COUNTIF('Présences, Excuses, et Tx P G'!$P23:DH23,$C24)/VLOOKUP($D24,$J$9:$DP$16,2+DD$1,FALSE)),),)</f>
        <v>0</v>
      </c>
      <c r="DE24" s="141">
        <f>IF(AND($D24&lt;&gt;0,DE$1&lt;&gt;0),IF(VLOOKUP($D24,$J$9:$DP$16,2+DE$1,FALSE)&lt;&gt;0,(COUNTIF('Présences, Excuses, et Tx P G'!$P23:DI23,$C24)/VLOOKUP($D24,$J$9:$DP$16,2+DE$1,FALSE)),),)</f>
        <v>0</v>
      </c>
      <c r="DF24" s="141">
        <f>IF(AND($D24&lt;&gt;0,DF$1&lt;&gt;0),IF(VLOOKUP($D24,$J$9:$DP$16,2+DF$1,FALSE)&lt;&gt;0,(COUNTIF('Présences, Excuses, et Tx P G'!$P23:DJ23,$C24)/VLOOKUP($D24,$J$9:$DP$16,2+DF$1,FALSE)),),)</f>
        <v>0</v>
      </c>
      <c r="DG24" s="141">
        <f>IF(AND($D24&lt;&gt;0,DG$1&lt;&gt;0),IF(VLOOKUP($D24,$J$9:$DP$16,2+DG$1,FALSE)&lt;&gt;0,(COUNTIF('Présences, Excuses, et Tx P G'!$P23:DK23,$C24)/VLOOKUP($D24,$J$9:$DP$16,2+DG$1,FALSE)),),)</f>
        <v>0</v>
      </c>
      <c r="DH24" s="141">
        <f>IF(AND($D24&lt;&gt;0,DH$1&lt;&gt;0),IF(VLOOKUP($D24,$J$9:$DP$16,2+DH$1,FALSE)&lt;&gt;0,(COUNTIF('Présences, Excuses, et Tx P G'!$P23:DL23,$C24)/VLOOKUP($D24,$J$9:$DP$16,2+DH$1,FALSE)),),)</f>
        <v>0</v>
      </c>
      <c r="DI24" s="141">
        <f>IF(AND($D24&lt;&gt;0,DI$1&lt;&gt;0),IF(VLOOKUP($D24,$J$9:$DP$16,2+DI$1,FALSE)&lt;&gt;0,(COUNTIF('Présences, Excuses, et Tx P G'!$P23:DM23,$C24)/VLOOKUP($D24,$J$9:$DP$16,2+DI$1,FALSE)),),)</f>
        <v>0</v>
      </c>
      <c r="DJ24" s="141">
        <f>IF(AND($D24&lt;&gt;0,DJ$1&lt;&gt;0),IF(VLOOKUP($D24,$J$9:$DP$16,2+DJ$1,FALSE)&lt;&gt;0,(COUNTIF('Présences, Excuses, et Tx P G'!$P23:DN23,$C24)/VLOOKUP($D24,$J$9:$DP$16,2+DJ$1,FALSE)),),)</f>
        <v>0</v>
      </c>
      <c r="DK24" s="141">
        <f>IF(AND($D24&lt;&gt;0,DK$1&lt;&gt;0),IF(VLOOKUP($D24,$J$9:$DP$16,2+DK$1,FALSE)&lt;&gt;0,(COUNTIF('Présences, Excuses, et Tx P G'!$P23:DO23,$C24)/VLOOKUP($D24,$J$9:$DP$16,2+DK$1,FALSE)),),)</f>
        <v>0</v>
      </c>
      <c r="DL24" s="141">
        <f>IF(AND($D24&lt;&gt;0,DL$1&lt;&gt;0),IF(VLOOKUP($D24,$J$9:$DP$16,2+DL$1,FALSE)&lt;&gt;0,(COUNTIF('Présences, Excuses, et Tx P G'!$P23:DP23,$C24)/VLOOKUP($D24,$J$9:$DP$16,2+DL$1,FALSE)),),)</f>
        <v>0</v>
      </c>
      <c r="DM24" s="141">
        <f>IF(AND($D24&lt;&gt;0,DM$1&lt;&gt;0),IF(VLOOKUP($D24,$J$9:$DP$16,2+DM$1,FALSE)&lt;&gt;0,(COUNTIF('Présences, Excuses, et Tx P G'!$P23:DQ23,$C24)/VLOOKUP($D24,$J$9:$DP$16,2+DM$1,FALSE)),),)</f>
        <v>0</v>
      </c>
      <c r="DN24" s="141">
        <f>IF(AND($D24&lt;&gt;0,DN$1&lt;&gt;0),IF(VLOOKUP($D24,$J$9:$DP$16,2+DN$1,FALSE)&lt;&gt;0,(COUNTIF('Présences, Excuses, et Tx P G'!$P23:DR23,$C24)/VLOOKUP($D24,$J$9:$DP$16,2+DN$1,FALSE)),),)</f>
        <v>0</v>
      </c>
      <c r="DO24" s="141">
        <f>IF(AND($D24&lt;&gt;0,DO$1&lt;&gt;0),IF(VLOOKUP($D24,$J$9:$DP$16,2+DO$1,FALSE)&lt;&gt;0,(COUNTIF('Présences, Excuses, et Tx P G'!$P23:DS23,$C24)/VLOOKUP($D24,$J$9:$DP$16,2+DO$1,FALSE)),),)</f>
        <v>0</v>
      </c>
      <c r="DP24" s="141">
        <f>IF(AND($D24&lt;&gt;0,DP$1&lt;&gt;0),IF(VLOOKUP($D24,$J$9:$DP$16,2+DP$1,FALSE)&lt;&gt;0,(COUNTIF('Présences, Excuses, et Tx P G'!$P23:DT23,$C24)/VLOOKUP($D24,$J$9:$DP$16,2+DP$1,FALSE)),),)</f>
        <v>0</v>
      </c>
      <c r="DR24" s="22" t="str">
        <f t="shared" si="34"/>
        <v>CALVÈS Catherine</v>
      </c>
      <c r="DS24" s="26" t="str">
        <f t="shared" si="35"/>
        <v>S</v>
      </c>
      <c r="DT24" s="23">
        <f t="shared" si="36"/>
        <v>0.90243902439024393</v>
      </c>
    </row>
    <row r="25" spans="1:124" ht="14.4" customHeight="1">
      <c r="A25" s="11">
        <v>8</v>
      </c>
      <c r="B25" s="158" t="str">
        <f>Choristes!B9</f>
        <v>CHANROND Guy</v>
      </c>
      <c r="C25" s="26" t="str">
        <f>Choristes!C9</f>
        <v>B</v>
      </c>
      <c r="D25" s="26" t="str">
        <f>Choristes!G9</f>
        <v>HS</v>
      </c>
      <c r="E25" s="26"/>
      <c r="F25" s="26"/>
      <c r="G25" s="15"/>
      <c r="H25" s="15"/>
      <c r="I25" s="23">
        <f t="shared" si="32"/>
        <v>1</v>
      </c>
      <c r="J25" s="23" t="str">
        <f t="shared" si="33"/>
        <v>A</v>
      </c>
      <c r="K25" s="60"/>
      <c r="L25" s="141">
        <f>IF(AND($D25&lt;&gt;0,L$1&lt;&gt;0),IF(VLOOKUP($D25,$J$9:$DP$16,2+L$1,FALSE)&lt;&gt;0,(COUNTIF('Présences, Excuses, et Tx P G'!$P24:P24,$C25)/VLOOKUP($D25,$J$9:$DP$16,2+L$1,FALSE)),),)</f>
        <v>1</v>
      </c>
      <c r="M25" s="141">
        <f>IF(AND($D25&lt;&gt;0,M$1&lt;&gt;0),IF(VLOOKUP($D25,$J$9:$DP$16,2+M$1,FALSE)&lt;&gt;0,(COUNTIF('Présences, Excuses, et Tx P G'!$P24:Q24,$C25)/VLOOKUP($D25,$J$9:$DP$16,2+M$1,FALSE)),),)</f>
        <v>1</v>
      </c>
      <c r="N25" s="141">
        <f>IF(AND($D25&lt;&gt;0,N$1&lt;&gt;0),IF(VLOOKUP($D25,$J$9:$DP$16,2+N$1,FALSE)&lt;&gt;0,(COUNTIF('Présences, Excuses, et Tx P G'!$P24:R24,$C25)/VLOOKUP($D25,$J$9:$DP$16,2+N$1,FALSE)),),)</f>
        <v>1</v>
      </c>
      <c r="O25" s="141">
        <f>IF(AND($D25&lt;&gt;0,O$1&lt;&gt;0),IF(VLOOKUP($D25,$J$9:$DP$16,2+O$1,FALSE)&lt;&gt;0,(COUNTIF('Présences, Excuses, et Tx P G'!$P24:S24,$C25)/VLOOKUP($D25,$J$9:$DP$16,2+O$1,FALSE)),),)</f>
        <v>1</v>
      </c>
      <c r="P25" s="141">
        <f>IF(AND($D25&lt;&gt;0,P$1&lt;&gt;0),IF(VLOOKUP($D25,$J$9:$DP$16,2+P$1,FALSE)&lt;&gt;0,(COUNTIF('Présences, Excuses, et Tx P G'!$P24:T24,$C25)/VLOOKUP($D25,$J$9:$DP$16,2+P$1,FALSE)),),)</f>
        <v>1</v>
      </c>
      <c r="Q25" s="141">
        <f>IF(AND($D25&lt;&gt;0,Q$1&lt;&gt;0),IF(VLOOKUP($D25,$J$9:$DP$16,2+Q$1,FALSE)&lt;&gt;0,(COUNTIF('Présences, Excuses, et Tx P G'!$P24:U24,$C25)/VLOOKUP($D25,$J$9:$DP$16,2+Q$1,FALSE)),),)</f>
        <v>1</v>
      </c>
      <c r="R25" s="141">
        <f>IF(AND($D25&lt;&gt;0,R$1&lt;&gt;0),IF(VLOOKUP($D25,$J$9:$DP$16,2+R$1,FALSE)&lt;&gt;0,(COUNTIF('Présences, Excuses, et Tx P G'!$P24:V24,$C25)/VLOOKUP($D25,$J$9:$DP$16,2+R$1,FALSE)),),)</f>
        <v>1</v>
      </c>
      <c r="S25" s="141">
        <f>IF(AND($D25&lt;&gt;0,S$1&lt;&gt;0),IF(VLOOKUP($D25,$J$9:$DP$16,2+S$1,FALSE)&lt;&gt;0,(COUNTIF('Présences, Excuses, et Tx P G'!$P24:W24,$C25)/VLOOKUP($D25,$J$9:$DP$16,2+S$1,FALSE)),),)</f>
        <v>1</v>
      </c>
      <c r="T25" s="141">
        <f>IF(AND($D25&lt;&gt;0,T$1&lt;&gt;0),IF(VLOOKUP($D25,$J$9:$DP$16,2+T$1,FALSE)&lt;&gt;0,(COUNTIF('Présences, Excuses, et Tx P G'!$P24:X24,$C25)/VLOOKUP($D25,$J$9:$DP$16,2+T$1,FALSE)),),)</f>
        <v>1</v>
      </c>
      <c r="U25" s="141">
        <f>IF(AND($D25&lt;&gt;0,U$1&lt;&gt;0),IF(VLOOKUP($D25,$J$9:$DP$16,2+U$1,FALSE)&lt;&gt;0,(COUNTIF('Présences, Excuses, et Tx P G'!$P24:Y24,$C25)/VLOOKUP($D25,$J$9:$DP$16,2+U$1,FALSE)),),)</f>
        <v>1</v>
      </c>
      <c r="V25" s="141">
        <f>IF(AND($D25&lt;&gt;0,V$1&lt;&gt;0),IF(VLOOKUP($D25,$J$9:$DP$16,2+V$1,FALSE)&lt;&gt;0,(COUNTIF('Présences, Excuses, et Tx P G'!$P24:Z24,$C25)/VLOOKUP($D25,$J$9:$DP$16,2+V$1,FALSE)),),)</f>
        <v>1</v>
      </c>
      <c r="W25" s="141">
        <f>IF(AND($D25&lt;&gt;0,W$1&lt;&gt;0),IF(VLOOKUP($D25,$J$9:$DP$16,2+W$1,FALSE)&lt;&gt;0,(COUNTIF('Présences, Excuses, et Tx P G'!$P24:AA24,$C25)/VLOOKUP($D25,$J$9:$DP$16,2+W$1,FALSE)),),)</f>
        <v>1</v>
      </c>
      <c r="X25" s="141">
        <f>IF(AND($D25&lt;&gt;0,X$1&lt;&gt;0),IF(VLOOKUP($D25,$J$9:$DP$16,2+X$1,FALSE)&lt;&gt;0,(COUNTIF('Présences, Excuses, et Tx P G'!$P24:AB24,$C25)/VLOOKUP($D25,$J$9:$DP$16,2+X$1,FALSE)),),)</f>
        <v>1</v>
      </c>
      <c r="Y25" s="141">
        <f>IF(AND($D25&lt;&gt;0,Y$1&lt;&gt;0),IF(VLOOKUP($D25,$J$9:$DP$16,2+Y$1,FALSE)&lt;&gt;0,(COUNTIF('Présences, Excuses, et Tx P G'!$P24:AC24,$C25)/VLOOKUP($D25,$J$9:$DP$16,2+Y$1,FALSE)),),)</f>
        <v>1</v>
      </c>
      <c r="Z25" s="141">
        <f>IF(AND($D25&lt;&gt;0,Z$1&lt;&gt;0),IF(VLOOKUP($D25,$J$9:$DP$16,2+Z$1,FALSE)&lt;&gt;0,(COUNTIF('Présences, Excuses, et Tx P G'!$P24:AD24,$C25)/VLOOKUP($D25,$J$9:$DP$16,2+Z$1,FALSE)),),)</f>
        <v>1</v>
      </c>
      <c r="AA25" s="141">
        <f>IF(AND($D25&lt;&gt;0,AA$1&lt;&gt;0),IF(VLOOKUP($D25,$J$9:$DP$16,2+AA$1,FALSE)&lt;&gt;0,(COUNTIF('Présences, Excuses, et Tx P G'!$P24:AE24,$C25)/VLOOKUP($D25,$J$9:$DP$16,2+AA$1,FALSE)),),)</f>
        <v>1</v>
      </c>
      <c r="AB25" s="141">
        <f>IF(AND($D25&lt;&gt;0,AB$1&lt;&gt;0),IF(VLOOKUP($D25,$J$9:$DP$16,2+AB$1,FALSE)&lt;&gt;0,(COUNTIF('Présences, Excuses, et Tx P G'!$P24:AF24,$C25)/VLOOKUP($D25,$J$9:$DP$16,2+AB$1,FALSE)),),)</f>
        <v>1</v>
      </c>
      <c r="AC25" s="141">
        <f>IF(AND($D25&lt;&gt;0,AC$1&lt;&gt;0),IF(VLOOKUP($D25,$J$9:$DP$16,2+AC$1,FALSE)&lt;&gt;0,(COUNTIF('Présences, Excuses, et Tx P G'!$P24:AG24,$C25)/VLOOKUP($D25,$J$9:$DP$16,2+AC$1,FALSE)),),)</f>
        <v>1</v>
      </c>
      <c r="AD25" s="141">
        <f>IF(AND($D25&lt;&gt;0,AD$1&lt;&gt;0),IF(VLOOKUP($D25,$J$9:$DP$16,2+AD$1,FALSE)&lt;&gt;0,(COUNTIF('Présences, Excuses, et Tx P G'!$P24:AH24,$C25)/VLOOKUP($D25,$J$9:$DP$16,2+AD$1,FALSE)),),)</f>
        <v>1</v>
      </c>
      <c r="AE25" s="141">
        <f>IF(AND($D25&lt;&gt;0,AE$1&lt;&gt;0),IF(VLOOKUP($D25,$J$9:$DP$16,2+AE$1,FALSE)&lt;&gt;0,(COUNTIF('Présences, Excuses, et Tx P G'!$P24:AI24,$C25)/VLOOKUP($D25,$J$9:$DP$16,2+AE$1,FALSE)),),)</f>
        <v>1</v>
      </c>
      <c r="AF25" s="141">
        <f>IF(AND($D25&lt;&gt;0,AF$1&lt;&gt;0),IF(VLOOKUP($D25,$J$9:$DP$16,2+AF$1,FALSE)&lt;&gt;0,(COUNTIF('Présences, Excuses, et Tx P G'!$P24:AJ24,$C25)/VLOOKUP($D25,$J$9:$DP$16,2+AF$1,FALSE)),),)</f>
        <v>1</v>
      </c>
      <c r="AG25" s="141">
        <f>IF(AND($D25&lt;&gt;0,AG$1&lt;&gt;0),IF(VLOOKUP($D25,$J$9:$DP$16,2+AG$1,FALSE)&lt;&gt;0,(COUNTIF('Présences, Excuses, et Tx P G'!$P24:AK24,$C25)/VLOOKUP($D25,$J$9:$DP$16,2+AG$1,FALSE)),),)</f>
        <v>1</v>
      </c>
      <c r="AH25" s="141">
        <f>IF(AND($D25&lt;&gt;0,AH$1&lt;&gt;0),IF(VLOOKUP($D25,$J$9:$DP$16,2+AH$1,FALSE)&lt;&gt;0,(COUNTIF('Présences, Excuses, et Tx P G'!$P24:AL24,$C25)/VLOOKUP($D25,$J$9:$DP$16,2+AH$1,FALSE)),),)</f>
        <v>1</v>
      </c>
      <c r="AI25" s="141">
        <f>IF(AND($D25&lt;&gt;0,AI$1&lt;&gt;0),IF(VLOOKUP($D25,$J$9:$DP$16,2+AI$1,FALSE)&lt;&gt;0,(COUNTIF('Présences, Excuses, et Tx P G'!$P24:AM24,$C25)/VLOOKUP($D25,$J$9:$DP$16,2+AI$1,FALSE)),),)</f>
        <v>1</v>
      </c>
      <c r="AJ25" s="141">
        <f>IF(AND($D25&lt;&gt;0,AJ$1&lt;&gt;0),IF(VLOOKUP($D25,$J$9:$DP$16,2+AJ$1,FALSE)&lt;&gt;0,(COUNTIF('Présences, Excuses, et Tx P G'!$P24:AN24,$C25)/VLOOKUP($D25,$J$9:$DP$16,2+AJ$1,FALSE)),),)</f>
        <v>1</v>
      </c>
      <c r="AK25" s="141">
        <f>IF(AND($D25&lt;&gt;0,AK$1&lt;&gt;0),IF(VLOOKUP($D25,$J$9:$DP$16,2+AK$1,FALSE)&lt;&gt;0,(COUNTIF('Présences, Excuses, et Tx P G'!$P24:AO24,$C25)/VLOOKUP($D25,$J$9:$DP$16,2+AK$1,FALSE)),),)</f>
        <v>1</v>
      </c>
      <c r="AL25" s="141">
        <f>IF(AND($D25&lt;&gt;0,AL$1&lt;&gt;0),IF(VLOOKUP($D25,$J$9:$DP$16,2+AL$1,FALSE)&lt;&gt;0,(COUNTIF('Présences, Excuses, et Tx P G'!$P24:AP24,$C25)/VLOOKUP($D25,$J$9:$DP$16,2+AL$1,FALSE)),),)</f>
        <v>1</v>
      </c>
      <c r="AM25" s="141">
        <f>IF(AND($D25&lt;&gt;0,AM$1&lt;&gt;0),IF(VLOOKUP($D25,$J$9:$DP$16,2+AM$1,FALSE)&lt;&gt;0,(COUNTIF('Présences, Excuses, et Tx P G'!$P24:AQ24,$C25)/VLOOKUP($D25,$J$9:$DP$16,2+AM$1,FALSE)),),)</f>
        <v>1</v>
      </c>
      <c r="AN25" s="141">
        <f>IF(AND($D25&lt;&gt;0,AN$1&lt;&gt;0),IF(VLOOKUP($D25,$J$9:$DP$16,2+AN$1,FALSE)&lt;&gt;0,(COUNTIF('Présences, Excuses, et Tx P G'!$P24:AR24,$C25)/VLOOKUP($D25,$J$9:$DP$16,2+AN$1,FALSE)),),)</f>
        <v>1</v>
      </c>
      <c r="AO25" s="141">
        <f>IF(AND($D25&lt;&gt;0,AO$1&lt;&gt;0),IF(VLOOKUP($D25,$J$9:$DP$16,2+AO$1,FALSE)&lt;&gt;0,(COUNTIF('Présences, Excuses, et Tx P G'!$P24:AS24,$C25)/VLOOKUP($D25,$J$9:$DP$16,2+AO$1,FALSE)),),)</f>
        <v>1</v>
      </c>
      <c r="AP25" s="141">
        <f>IF(AND($D25&lt;&gt;0,AP$1&lt;&gt;0),IF(VLOOKUP($D25,$J$9:$DP$16,2+AP$1,FALSE)&lt;&gt;0,(COUNTIF('Présences, Excuses, et Tx P G'!$P24:AT24,$C25)/VLOOKUP($D25,$J$9:$DP$16,2+AP$1,FALSE)),),)</f>
        <v>1</v>
      </c>
      <c r="AQ25" s="141">
        <f>IF(AND($D25&lt;&gt;0,AQ$1&lt;&gt;0),IF(VLOOKUP($D25,$J$9:$DP$16,2+AQ$1,FALSE)&lt;&gt;0,(COUNTIF('Présences, Excuses, et Tx P G'!$P24:AU24,$C25)/VLOOKUP($D25,$J$9:$DP$16,2+AQ$1,FALSE)),),)</f>
        <v>1</v>
      </c>
      <c r="AR25" s="141">
        <f>IF(AND($D25&lt;&gt;0,AR$1&lt;&gt;0),IF(VLOOKUP($D25,$J$9:$DP$16,2+AR$1,FALSE)&lt;&gt;0,(COUNTIF('Présences, Excuses, et Tx P G'!$P24:AV24,$C25)/VLOOKUP($D25,$J$9:$DP$16,2+AR$1,FALSE)),),)</f>
        <v>1</v>
      </c>
      <c r="AS25" s="141">
        <f>IF(AND($D25&lt;&gt;0,AS$1&lt;&gt;0),IF(VLOOKUP($D25,$J$9:$DP$16,2+AS$1,FALSE)&lt;&gt;0,(COUNTIF('Présences, Excuses, et Tx P G'!$P24:AW24,$C25)/VLOOKUP($D25,$J$9:$DP$16,2+AS$1,FALSE)),),)</f>
        <v>1</v>
      </c>
      <c r="AT25" s="141">
        <f>IF(AND($D25&lt;&gt;0,AT$1&lt;&gt;0),IF(VLOOKUP($D25,$J$9:$DP$16,2+AT$1,FALSE)&lt;&gt;0,(COUNTIF('Présences, Excuses, et Tx P G'!$P24:AX24,$C25)/VLOOKUP($D25,$J$9:$DP$16,2+AT$1,FALSE)),),)</f>
        <v>1</v>
      </c>
      <c r="AU25" s="141">
        <f>IF(AND($D25&lt;&gt;0,AU$1&lt;&gt;0),IF(VLOOKUP($D25,$J$9:$DP$16,2+AU$1,FALSE)&lt;&gt;0,(COUNTIF('Présences, Excuses, et Tx P G'!$P24:AY24,$C25)/VLOOKUP($D25,$J$9:$DP$16,2+AU$1,FALSE)),),)</f>
        <v>1</v>
      </c>
      <c r="AV25" s="141">
        <f>IF(AND($D25&lt;&gt;0,AV$1&lt;&gt;0),IF(VLOOKUP($D25,$J$9:$DP$16,2+AV$1,FALSE)&lt;&gt;0,(COUNTIF('Présences, Excuses, et Tx P G'!$P24:AZ24,$C25)/VLOOKUP($D25,$J$9:$DP$16,2+AV$1,FALSE)),),)</f>
        <v>1</v>
      </c>
      <c r="AW25" s="141">
        <f>IF(AND($D25&lt;&gt;0,AW$1&lt;&gt;0),IF(VLOOKUP($D25,$J$9:$DP$16,2+AW$1,FALSE)&lt;&gt;0,(COUNTIF('Présences, Excuses, et Tx P G'!$P24:BA24,$C25)/VLOOKUP($D25,$J$9:$DP$16,2+AW$1,FALSE)),),)</f>
        <v>1</v>
      </c>
      <c r="AX25" s="141">
        <f>IF(AND($D25&lt;&gt;0,AX$1&lt;&gt;0),IF(VLOOKUP($D25,$J$9:$DP$16,2+AX$1,FALSE)&lt;&gt;0,(COUNTIF('Présences, Excuses, et Tx P G'!$P24:BB24,$C25)/VLOOKUP($D25,$J$9:$DP$16,2+AX$1,FALSE)),),)</f>
        <v>1</v>
      </c>
      <c r="AY25" s="141">
        <f>IF(AND($D25&lt;&gt;0,AY$1&lt;&gt;0),IF(VLOOKUP($D25,$J$9:$DP$16,2+AY$1,FALSE)&lt;&gt;0,(COUNTIF('Présences, Excuses, et Tx P G'!$P24:BC24,$C25)/VLOOKUP($D25,$J$9:$DP$16,2+AY$1,FALSE)),),)</f>
        <v>1</v>
      </c>
      <c r="AZ25" s="141">
        <f>IF(AND($D25&lt;&gt;0,AZ$1&lt;&gt;0),IF(VLOOKUP($D25,$J$9:$DP$16,2+AZ$1,FALSE)&lt;&gt;0,(COUNTIF('Présences, Excuses, et Tx P G'!$P24:BD24,$C25)/VLOOKUP($D25,$J$9:$DP$16,2+AZ$1,FALSE)),),)</f>
        <v>1</v>
      </c>
      <c r="BA25" s="141">
        <f>IF(AND($D25&lt;&gt;0,BA$1&lt;&gt;0),IF(VLOOKUP($D25,$J$9:$DP$16,2+BA$1,FALSE)&lt;&gt;0,(COUNTIF('Présences, Excuses, et Tx P G'!$P24:BE24,$C25)/VLOOKUP($D25,$J$9:$DP$16,2+BA$1,FALSE)),),)</f>
        <v>1</v>
      </c>
      <c r="BB25" s="141">
        <f>IF(AND($D25&lt;&gt;0,BB$1&lt;&gt;0),IF(VLOOKUP($D25,$J$9:$DP$16,2+BB$1,FALSE)&lt;&gt;0,(COUNTIF('Présences, Excuses, et Tx P G'!$P24:BF24,$C25)/VLOOKUP($D25,$J$9:$DP$16,2+BB$1,FALSE)),),)</f>
        <v>1</v>
      </c>
      <c r="BC25" s="141">
        <f>IF(AND($D25&lt;&gt;0,BC$1&lt;&gt;0),IF(VLOOKUP($D25,$J$9:$DP$16,2+BC$1,FALSE)&lt;&gt;0,(COUNTIF('Présences, Excuses, et Tx P G'!$P24:BG24,$C25)/VLOOKUP($D25,$J$9:$DP$16,2+BC$1,FALSE)),),)</f>
        <v>1</v>
      </c>
      <c r="BD25" s="141">
        <f>IF(AND($D25&lt;&gt;0,BD$1&lt;&gt;0),IF(VLOOKUP($D25,$J$9:$DP$16,2+BD$1,FALSE)&lt;&gt;0,(COUNTIF('Présences, Excuses, et Tx P G'!$P24:BH24,$C25)/VLOOKUP($D25,$J$9:$DP$16,2+BD$1,FALSE)),),)</f>
        <v>1</v>
      </c>
      <c r="BE25" s="141">
        <f>IF(AND($D25&lt;&gt;0,BE$1&lt;&gt;0),IF(VLOOKUP($D25,$J$9:$DP$16,2+BE$1,FALSE)&lt;&gt;0,(COUNTIF('Présences, Excuses, et Tx P G'!$P24:BI24,$C25)/VLOOKUP($D25,$J$9:$DP$16,2+BE$1,FALSE)),),)</f>
        <v>1</v>
      </c>
      <c r="BF25" s="141">
        <f>IF(AND($D25&lt;&gt;0,BF$1&lt;&gt;0),IF(VLOOKUP($D25,$J$9:$DP$16,2+BF$1,FALSE)&lt;&gt;0,(COUNTIF('Présences, Excuses, et Tx P G'!$P24:BJ24,$C25)/VLOOKUP($D25,$J$9:$DP$16,2+BF$1,FALSE)),),)</f>
        <v>1</v>
      </c>
      <c r="BG25" s="141">
        <f>IF(AND($D25&lt;&gt;0,BG$1&lt;&gt;0),IF(VLOOKUP($D25,$J$9:$DP$16,2+BG$1,FALSE)&lt;&gt;0,(COUNTIF('Présences, Excuses, et Tx P G'!$P24:BK24,$C25)/VLOOKUP($D25,$J$9:$DP$16,2+BG$1,FALSE)),),)</f>
        <v>1</v>
      </c>
      <c r="BH25" s="141">
        <f>IF(AND($D25&lt;&gt;0,BH$1&lt;&gt;0),IF(VLOOKUP($D25,$J$9:$DP$16,2+BH$1,FALSE)&lt;&gt;0,(COUNTIF('Présences, Excuses, et Tx P G'!$P24:BL24,$C25)/VLOOKUP($D25,$J$9:$DP$16,2+BH$1,FALSE)),),)</f>
        <v>1</v>
      </c>
      <c r="BI25" s="141">
        <f>IF(AND($D25&lt;&gt;0,BI$1&lt;&gt;0),IF(VLOOKUP($D25,$J$9:$DP$16,2+BI$1,FALSE)&lt;&gt;0,(COUNTIF('Présences, Excuses, et Tx P G'!$P24:BM24,$C25)/VLOOKUP($D25,$J$9:$DP$16,2+BI$1,FALSE)),),)</f>
        <v>1</v>
      </c>
      <c r="BJ25" s="141">
        <f>IF(AND($D25&lt;&gt;0,BJ$1&lt;&gt;0),IF(VLOOKUP($D25,$J$9:$DP$16,2+BJ$1,FALSE)&lt;&gt;0,(COUNTIF('Présences, Excuses, et Tx P G'!$P24:BN24,$C25)/VLOOKUP($D25,$J$9:$DP$16,2+BJ$1,FALSE)),),)</f>
        <v>1</v>
      </c>
      <c r="BK25" s="141">
        <f>IF(AND($D25&lt;&gt;0,BK$1&lt;&gt;0),IF(VLOOKUP($D25,$J$9:$DP$16,2+BK$1,FALSE)&lt;&gt;0,(COUNTIF('Présences, Excuses, et Tx P G'!$P24:BO24,$C25)/VLOOKUP($D25,$J$9:$DP$16,2+BK$1,FALSE)),),)</f>
        <v>1</v>
      </c>
      <c r="BL25" s="141">
        <f>IF(AND($D25&lt;&gt;0,BL$1&lt;&gt;0),IF(VLOOKUP($D25,$J$9:$DP$16,2+BL$1,FALSE)&lt;&gt;0,(COUNTIF('Présences, Excuses, et Tx P G'!$P24:BP24,$C25)/VLOOKUP($D25,$J$9:$DP$16,2+BL$1,FALSE)),),)</f>
        <v>1</v>
      </c>
      <c r="BM25" s="141">
        <f>IF(AND($D25&lt;&gt;0,BM$1&lt;&gt;0),IF(VLOOKUP($D25,$J$9:$DP$16,2+BM$1,FALSE)&lt;&gt;0,(COUNTIF('Présences, Excuses, et Tx P G'!$P24:BQ24,$C25)/VLOOKUP($D25,$J$9:$DP$16,2+BM$1,FALSE)),),)</f>
        <v>1</v>
      </c>
      <c r="BN25" s="141">
        <f>IF(AND($D25&lt;&gt;0,BN$1&lt;&gt;0),IF(VLOOKUP($D25,$J$9:$DP$16,2+BN$1,FALSE)&lt;&gt;0,(COUNTIF('Présences, Excuses, et Tx P G'!$P24:BR24,$C25)/VLOOKUP($D25,$J$9:$DP$16,2+BN$1,FALSE)),),)</f>
        <v>1</v>
      </c>
      <c r="BO25" s="141">
        <f>IF(AND($D25&lt;&gt;0,BO$1&lt;&gt;0),IF(VLOOKUP($D25,$J$9:$DP$16,2+BO$1,FALSE)&lt;&gt;0,(COUNTIF('Présences, Excuses, et Tx P G'!$P24:BS24,$C25)/VLOOKUP($D25,$J$9:$DP$16,2+BO$1,FALSE)),),)</f>
        <v>1</v>
      </c>
      <c r="BP25" s="141">
        <f>IF(AND($D25&lt;&gt;0,BP$1&lt;&gt;0),IF(VLOOKUP($D25,$J$9:$DP$16,2+BP$1,FALSE)&lt;&gt;0,(COUNTIF('Présences, Excuses, et Tx P G'!$P24:BT24,$C25)/VLOOKUP($D25,$J$9:$DP$16,2+BP$1,FALSE)),),)</f>
        <v>1</v>
      </c>
      <c r="BQ25" s="141">
        <f>IF(AND($D25&lt;&gt;0,BQ$1&lt;&gt;0),IF(VLOOKUP($D25,$J$9:$DP$16,2+BQ$1,FALSE)&lt;&gt;0,(COUNTIF('Présences, Excuses, et Tx P G'!$P24:BU24,$C25)/VLOOKUP($D25,$J$9:$DP$16,2+BQ$1,FALSE)),),)</f>
        <v>1</v>
      </c>
      <c r="BR25" s="141">
        <f>IF(AND($D25&lt;&gt;0,BR$1&lt;&gt;0),IF(VLOOKUP($D25,$J$9:$DP$16,2+BR$1,FALSE)&lt;&gt;0,(COUNTIF('Présences, Excuses, et Tx P G'!$P24:BV24,$C25)/VLOOKUP($D25,$J$9:$DP$16,2+BR$1,FALSE)),),)</f>
        <v>1</v>
      </c>
      <c r="BS25" s="141">
        <f>IF(AND($D25&lt;&gt;0,BS$1&lt;&gt;0),IF(VLOOKUP($D25,$J$9:$DP$16,2+BS$1,FALSE)&lt;&gt;0,(COUNTIF('Présences, Excuses, et Tx P G'!$P24:BW24,$C25)/VLOOKUP($D25,$J$9:$DP$16,2+BS$1,FALSE)),),)</f>
        <v>1</v>
      </c>
      <c r="BT25" s="141">
        <f>IF(AND($D25&lt;&gt;0,BT$1&lt;&gt;0),IF(VLOOKUP($D25,$J$9:$DP$16,2+BT$1,FALSE)&lt;&gt;0,(COUNTIF('Présences, Excuses, et Tx P G'!$P24:BX24,$C25)/VLOOKUP($D25,$J$9:$DP$16,2+BT$1,FALSE)),),)</f>
        <v>1</v>
      </c>
      <c r="BU25" s="141">
        <f>IF(AND($D25&lt;&gt;0,BU$1&lt;&gt;0),IF(VLOOKUP($D25,$J$9:$DP$16,2+BU$1,FALSE)&lt;&gt;0,(COUNTIF('Présences, Excuses, et Tx P G'!$P24:BY24,$C25)/VLOOKUP($D25,$J$9:$DP$16,2+BU$1,FALSE)),),)</f>
        <v>1</v>
      </c>
      <c r="BV25" s="141">
        <f>IF(AND($D25&lt;&gt;0,BV$1&lt;&gt;0),IF(VLOOKUP($D25,$J$9:$DP$16,2+BV$1,FALSE)&lt;&gt;0,(COUNTIF('Présences, Excuses, et Tx P G'!$P24:BZ24,$C25)/VLOOKUP($D25,$J$9:$DP$16,2+BV$1,FALSE)),),)</f>
        <v>1</v>
      </c>
      <c r="BW25" s="141">
        <f>IF(AND($D25&lt;&gt;0,BW$1&lt;&gt;0),IF(VLOOKUP($D25,$J$9:$DP$16,2+BW$1,FALSE)&lt;&gt;0,(COUNTIF('Présences, Excuses, et Tx P G'!$P24:CA24,$C25)/VLOOKUP($D25,$J$9:$DP$16,2+BW$1,FALSE)),),)</f>
        <v>1</v>
      </c>
      <c r="BX25" s="141">
        <f>IF(AND($D25&lt;&gt;0,BX$1&lt;&gt;0),IF(VLOOKUP($D25,$J$9:$DP$16,2+BX$1,FALSE)&lt;&gt;0,(COUNTIF('Présences, Excuses, et Tx P G'!$P24:CB24,$C25)/VLOOKUP($D25,$J$9:$DP$16,2+BX$1,FALSE)),),)</f>
        <v>1</v>
      </c>
      <c r="BY25" s="141">
        <f>IF(AND($D25&lt;&gt;0,BY$1&lt;&gt;0),IF(VLOOKUP($D25,$J$9:$DP$16,2+BY$1,FALSE)&lt;&gt;0,(COUNTIF('Présences, Excuses, et Tx P G'!$P24:CC24,$C25)/VLOOKUP($D25,$J$9:$DP$16,2+BY$1,FALSE)),),)</f>
        <v>1</v>
      </c>
      <c r="BZ25" s="141">
        <f>IF(AND($D25&lt;&gt;0,BZ$1&lt;&gt;0),IF(VLOOKUP($D25,$J$9:$DP$16,2+BZ$1,FALSE)&lt;&gt;0,(COUNTIF('Présences, Excuses, et Tx P G'!$P24:CD24,$C25)/VLOOKUP($D25,$J$9:$DP$16,2+BZ$1,FALSE)),),)</f>
        <v>1</v>
      </c>
      <c r="CA25" s="141">
        <f>IF(AND($D25&lt;&gt;0,CA$1&lt;&gt;0),IF(VLOOKUP($D25,$J$9:$DP$16,2+CA$1,FALSE)&lt;&gt;0,(COUNTIF('Présences, Excuses, et Tx P G'!$P24:CE24,$C25)/VLOOKUP($D25,$J$9:$DP$16,2+CA$1,FALSE)),),)</f>
        <v>0.97777777777777775</v>
      </c>
      <c r="CB25" s="141">
        <f>IF(AND($D25&lt;&gt;0,CB$1&lt;&gt;0),IF(VLOOKUP($D25,$J$9:$DP$16,2+CB$1,FALSE)&lt;&gt;0,(COUNTIF('Présences, Excuses, et Tx P G'!$P24:CF24,$C25)/VLOOKUP($D25,$J$9:$DP$16,2+CB$1,FALSE)),),)</f>
        <v>0</v>
      </c>
      <c r="CC25" s="141">
        <f>IF(AND($D25&lt;&gt;0,CC$1&lt;&gt;0),IF(VLOOKUP($D25,$J$9:$DP$16,2+CC$1,FALSE)&lt;&gt;0,(COUNTIF('Présences, Excuses, et Tx P G'!$P24:CG24,$C25)/VLOOKUP($D25,$J$9:$DP$16,2+CC$1,FALSE)),),)</f>
        <v>0</v>
      </c>
      <c r="CD25" s="141">
        <f>IF(AND($D25&lt;&gt;0,CD$1&lt;&gt;0),IF(VLOOKUP($D25,$J$9:$DP$16,2+CD$1,FALSE)&lt;&gt;0,(COUNTIF('Présences, Excuses, et Tx P G'!$P24:CH24,$C25)/VLOOKUP($D25,$J$9:$DP$16,2+CD$1,FALSE)),),)</f>
        <v>0</v>
      </c>
      <c r="CE25" s="141">
        <f>IF(AND($D25&lt;&gt;0,CE$1&lt;&gt;0),IF(VLOOKUP($D25,$J$9:$DP$16,2+CE$1,FALSE)&lt;&gt;0,(COUNTIF('Présences, Excuses, et Tx P G'!$P24:CI24,$C25)/VLOOKUP($D25,$J$9:$DP$16,2+CE$1,FALSE)),),)</f>
        <v>0</v>
      </c>
      <c r="CF25" s="141">
        <f>IF(AND($D25&lt;&gt;0,CF$1&lt;&gt;0),IF(VLOOKUP($D25,$J$9:$DP$16,2+CF$1,FALSE)&lt;&gt;0,(COUNTIF('Présences, Excuses, et Tx P G'!$P24:CJ24,$C25)/VLOOKUP($D25,$J$9:$DP$16,2+CF$1,FALSE)),),)</f>
        <v>0</v>
      </c>
      <c r="CG25" s="141">
        <f>IF(AND($D25&lt;&gt;0,CG$1&lt;&gt;0),IF(VLOOKUP($D25,$J$9:$DP$16,2+CG$1,FALSE)&lt;&gt;0,(COUNTIF('Présences, Excuses, et Tx P G'!$P24:CK24,$C25)/VLOOKUP($D25,$J$9:$DP$16,2+CG$1,FALSE)),),)</f>
        <v>0</v>
      </c>
      <c r="CH25" s="141">
        <f>IF(AND($D25&lt;&gt;0,CH$1&lt;&gt;0),IF(VLOOKUP($D25,$J$9:$DP$16,2+CH$1,FALSE)&lt;&gt;0,(COUNTIF('Présences, Excuses, et Tx P G'!$P24:CL24,$C25)/VLOOKUP($D25,$J$9:$DP$16,2+CH$1,FALSE)),),)</f>
        <v>0</v>
      </c>
      <c r="CI25" s="141">
        <f>IF(AND($D25&lt;&gt;0,CI$1&lt;&gt;0),IF(VLOOKUP($D25,$J$9:$DP$16,2+CI$1,FALSE)&lt;&gt;0,(COUNTIF('Présences, Excuses, et Tx P G'!$P24:CM24,$C25)/VLOOKUP($D25,$J$9:$DP$16,2+CI$1,FALSE)),),)</f>
        <v>0</v>
      </c>
      <c r="CJ25" s="141">
        <f>IF(AND($D25&lt;&gt;0,CJ$1&lt;&gt;0),IF(VLOOKUP($D25,$J$9:$DP$16,2+CJ$1,FALSE)&lt;&gt;0,(COUNTIF('Présences, Excuses, et Tx P G'!$P24:CO24,$C25)/VLOOKUP($D25,$J$9:$DP$16,2+CJ$1,FALSE)),),)</f>
        <v>0</v>
      </c>
      <c r="CK25" s="141">
        <f>IF(AND($D25&lt;&gt;0,CK$1&lt;&gt;0),IF(VLOOKUP($D25,$J$9:$DP$16,2+CK$1,FALSE)&lt;&gt;0,(COUNTIF('Présences, Excuses, et Tx P G'!$P24:CP24,$C25)/VLOOKUP($D25,$J$9:$DP$16,2+CK$1,FALSE)),),)</f>
        <v>0</v>
      </c>
      <c r="CL25" s="141">
        <f>IF(AND($D25&lt;&gt;0,CL$1&lt;&gt;0),IF(VLOOKUP($D25,$J$9:$DP$16,2+CL$1,FALSE)&lt;&gt;0,(COUNTIF('Présences, Excuses, et Tx P G'!$P24:CQ24,$C25)/VLOOKUP($D25,$J$9:$DP$16,2+CL$1,FALSE)),),)</f>
        <v>0</v>
      </c>
      <c r="CM25" s="141">
        <f>IF(AND($D25&lt;&gt;0,CM$1&lt;&gt;0),IF(VLOOKUP($D25,$J$9:$DP$16,2+CM$1,FALSE)&lt;&gt;0,(COUNTIF('Présences, Excuses, et Tx P G'!$P24:CR24,$C25)/VLOOKUP($D25,$J$9:$DP$16,2+CM$1,FALSE)),),)</f>
        <v>0</v>
      </c>
      <c r="CN25" s="141">
        <f>IF(AND($D25&lt;&gt;0,CN$1&lt;&gt;0),IF(VLOOKUP($D25,$J$9:$DP$16,2+CN$1,FALSE)&lt;&gt;0,(COUNTIF('Présences, Excuses, et Tx P G'!$P24:CS24,$C25)/VLOOKUP($D25,$J$9:$DP$16,2+CN$1,FALSE)),),)</f>
        <v>0</v>
      </c>
      <c r="CO25" s="141">
        <f>IF(AND($D25&lt;&gt;0,CO$1&lt;&gt;0),IF(VLOOKUP($D25,$J$9:$DP$16,2+CO$1,FALSE)&lt;&gt;0,(COUNTIF('Présences, Excuses, et Tx P G'!$P24:CT24,$C25)/VLOOKUP($D25,$J$9:$DP$16,2+CO$1,FALSE)),),)</f>
        <v>0</v>
      </c>
      <c r="CP25" s="141">
        <f>IF(AND($D25&lt;&gt;0,CP$1&lt;&gt;0),IF(VLOOKUP($D25,$J$9:$DP$16,2+CP$1,FALSE)&lt;&gt;0,(COUNTIF('Présences, Excuses, et Tx P G'!$P24:CU24,$C25)/VLOOKUP($D25,$J$9:$DP$16,2+CP$1,FALSE)),),)</f>
        <v>0</v>
      </c>
      <c r="CQ25" s="141">
        <f>IF(AND($D25&lt;&gt;0,CQ$1&lt;&gt;0),IF(VLOOKUP($D25,$J$9:$DP$16,2+CQ$1,FALSE)&lt;&gt;0,(COUNTIF('Présences, Excuses, et Tx P G'!$P24:CU24,$C25)/VLOOKUP($D25,$J$9:$DP$16,2+CQ$1,FALSE)),),)</f>
        <v>0</v>
      </c>
      <c r="CR25" s="141">
        <f>IF(AND($D25&lt;&gt;0,CR$1&lt;&gt;0),IF(VLOOKUP($D25,$J$9:$DP$16,2+CR$1,FALSE)&lt;&gt;0,(COUNTIF('Présences, Excuses, et Tx P G'!$P24:CV24,$C25)/VLOOKUP($D25,$J$9:$DP$16,2+CR$1,FALSE)),),)</f>
        <v>0</v>
      </c>
      <c r="CS25" s="141">
        <f>IF(AND($D25&lt;&gt;0,CS$1&lt;&gt;0),IF(VLOOKUP($D25,$J$9:$DP$16,2+CS$1,FALSE)&lt;&gt;0,(COUNTIF('Présences, Excuses, et Tx P G'!$P24:CW24,$C25)/VLOOKUP($D25,$J$9:$DP$16,2+CS$1,FALSE)),),)</f>
        <v>0</v>
      </c>
      <c r="CT25" s="141">
        <f>IF(AND($D25&lt;&gt;0,CT$1&lt;&gt;0),IF(VLOOKUP($D25,$J$9:$DP$16,2+CT$1,FALSE)&lt;&gt;0,(COUNTIF('Présences, Excuses, et Tx P G'!$P24:CX24,$C25)/VLOOKUP($D25,$J$9:$DP$16,2+CT$1,FALSE)),),)</f>
        <v>0</v>
      </c>
      <c r="CU25" s="141">
        <f>IF(AND($D25&lt;&gt;0,CU$1&lt;&gt;0),IF(VLOOKUP($D25,$J$9:$DP$16,2+CU$1,FALSE)&lt;&gt;0,(COUNTIF('Présences, Excuses, et Tx P G'!$P24:CY24,$C25)/VLOOKUP($D25,$J$9:$DP$16,2+CU$1,FALSE)),),)</f>
        <v>0</v>
      </c>
      <c r="CV25" s="141">
        <f>IF(AND($D25&lt;&gt;0,CV$1&lt;&gt;0),IF(VLOOKUP($D25,$J$9:$DP$16,2+CV$1,FALSE)&lt;&gt;0,(COUNTIF('Présences, Excuses, et Tx P G'!$P24:CZ24,$C25)/VLOOKUP($D25,$J$9:$DP$16,2+CV$1,FALSE)),),)</f>
        <v>0</v>
      </c>
      <c r="CW25" s="141">
        <f>IF(AND($D25&lt;&gt;0,CW$1&lt;&gt;0),IF(VLOOKUP($D25,$J$9:$DP$16,2+CW$1,FALSE)&lt;&gt;0,(COUNTIF('Présences, Excuses, et Tx P G'!$P24:DA24,$C25)/VLOOKUP($D25,$J$9:$DP$16,2+CW$1,FALSE)),),)</f>
        <v>0</v>
      </c>
      <c r="CX25" s="141">
        <f>IF(AND($D25&lt;&gt;0,CX$1&lt;&gt;0),IF(VLOOKUP($D25,$J$9:$DP$16,2+CX$1,FALSE)&lt;&gt;0,(COUNTIF('Présences, Excuses, et Tx P G'!$P24:DB24,$C25)/VLOOKUP($D25,$J$9:$DP$16,2+CX$1,FALSE)),),)</f>
        <v>0</v>
      </c>
      <c r="CY25" s="141">
        <f>IF(AND($D25&lt;&gt;0,CY$1&lt;&gt;0),IF(VLOOKUP($D25,$J$9:$DP$16,2+CY$1,FALSE)&lt;&gt;0,(COUNTIF('Présences, Excuses, et Tx P G'!$P24:DC24,$C25)/VLOOKUP($D25,$J$9:$DP$16,2+CY$1,FALSE)),),)</f>
        <v>0</v>
      </c>
      <c r="CZ25" s="141">
        <f>IF(AND($D25&lt;&gt;0,CZ$1&lt;&gt;0),IF(VLOOKUP($D25,$J$9:$DP$16,2+CZ$1,FALSE)&lt;&gt;0,(COUNTIF('Présences, Excuses, et Tx P G'!$P24:DD24,$C25)/VLOOKUP($D25,$J$9:$DP$16,2+CZ$1,FALSE)),),)</f>
        <v>0</v>
      </c>
      <c r="DA25" s="141">
        <f>IF(AND($D25&lt;&gt;0,DA$1&lt;&gt;0),IF(VLOOKUP($D25,$J$9:$DP$16,2+DA$1,FALSE)&lt;&gt;0,(COUNTIF('Présences, Excuses, et Tx P G'!$P24:DE24,$C25)/VLOOKUP($D25,$J$9:$DP$16,2+DA$1,FALSE)),),)</f>
        <v>0</v>
      </c>
      <c r="DB25" s="141">
        <f>IF(AND($D25&lt;&gt;0,DB$1&lt;&gt;0),IF(VLOOKUP($D25,$J$9:$DP$16,2+DB$1,FALSE)&lt;&gt;0,(COUNTIF('Présences, Excuses, et Tx P G'!$P24:DF24,$C25)/VLOOKUP($D25,$J$9:$DP$16,2+DB$1,FALSE)),),)</f>
        <v>0</v>
      </c>
      <c r="DC25" s="141">
        <f>IF(AND($D25&lt;&gt;0,DC$1&lt;&gt;0),IF(VLOOKUP($D25,$J$9:$DP$16,2+DC$1,FALSE)&lt;&gt;0,(COUNTIF('Présences, Excuses, et Tx P G'!$P24:DG24,$C25)/VLOOKUP($D25,$J$9:$DP$16,2+DC$1,FALSE)),),)</f>
        <v>0</v>
      </c>
      <c r="DD25" s="141">
        <f>IF(AND($D25&lt;&gt;0,DD$1&lt;&gt;0),IF(VLOOKUP($D25,$J$9:$DP$16,2+DD$1,FALSE)&lt;&gt;0,(COUNTIF('Présences, Excuses, et Tx P G'!$P24:DH24,$C25)/VLOOKUP($D25,$J$9:$DP$16,2+DD$1,FALSE)),),)</f>
        <v>0</v>
      </c>
      <c r="DE25" s="141">
        <f>IF(AND($D25&lt;&gt;0,DE$1&lt;&gt;0),IF(VLOOKUP($D25,$J$9:$DP$16,2+DE$1,FALSE)&lt;&gt;0,(COUNTIF('Présences, Excuses, et Tx P G'!$P24:DI24,$C25)/VLOOKUP($D25,$J$9:$DP$16,2+DE$1,FALSE)),),)</f>
        <v>0</v>
      </c>
      <c r="DF25" s="141">
        <f>IF(AND($D25&lt;&gt;0,DF$1&lt;&gt;0),IF(VLOOKUP($D25,$J$9:$DP$16,2+DF$1,FALSE)&lt;&gt;0,(COUNTIF('Présences, Excuses, et Tx P G'!$P24:DJ24,$C25)/VLOOKUP($D25,$J$9:$DP$16,2+DF$1,FALSE)),),)</f>
        <v>0</v>
      </c>
      <c r="DG25" s="141">
        <f>IF(AND($D25&lt;&gt;0,DG$1&lt;&gt;0),IF(VLOOKUP($D25,$J$9:$DP$16,2+DG$1,FALSE)&lt;&gt;0,(COUNTIF('Présences, Excuses, et Tx P G'!$P24:DK24,$C25)/VLOOKUP($D25,$J$9:$DP$16,2+DG$1,FALSE)),),)</f>
        <v>0</v>
      </c>
      <c r="DH25" s="141">
        <f>IF(AND($D25&lt;&gt;0,DH$1&lt;&gt;0),IF(VLOOKUP($D25,$J$9:$DP$16,2+DH$1,FALSE)&lt;&gt;0,(COUNTIF('Présences, Excuses, et Tx P G'!$P24:DL24,$C25)/VLOOKUP($D25,$J$9:$DP$16,2+DH$1,FALSE)),),)</f>
        <v>0</v>
      </c>
      <c r="DI25" s="141">
        <f>IF(AND($D25&lt;&gt;0,DI$1&lt;&gt;0),IF(VLOOKUP($D25,$J$9:$DP$16,2+DI$1,FALSE)&lt;&gt;0,(COUNTIF('Présences, Excuses, et Tx P G'!$P24:DM24,$C25)/VLOOKUP($D25,$J$9:$DP$16,2+DI$1,FALSE)),),)</f>
        <v>0</v>
      </c>
      <c r="DJ25" s="141">
        <f>IF(AND($D25&lt;&gt;0,DJ$1&lt;&gt;0),IF(VLOOKUP($D25,$J$9:$DP$16,2+DJ$1,FALSE)&lt;&gt;0,(COUNTIF('Présences, Excuses, et Tx P G'!$P24:DN24,$C25)/VLOOKUP($D25,$J$9:$DP$16,2+DJ$1,FALSE)),),)</f>
        <v>0</v>
      </c>
      <c r="DK25" s="141">
        <f>IF(AND($D25&lt;&gt;0,DK$1&lt;&gt;0),IF(VLOOKUP($D25,$J$9:$DP$16,2+DK$1,FALSE)&lt;&gt;0,(COUNTIF('Présences, Excuses, et Tx P G'!$P24:DO24,$C25)/VLOOKUP($D25,$J$9:$DP$16,2+DK$1,FALSE)),),)</f>
        <v>0</v>
      </c>
      <c r="DL25" s="141">
        <f>IF(AND($D25&lt;&gt;0,DL$1&lt;&gt;0),IF(VLOOKUP($D25,$J$9:$DP$16,2+DL$1,FALSE)&lt;&gt;0,(COUNTIF('Présences, Excuses, et Tx P G'!$P24:DP24,$C25)/VLOOKUP($D25,$J$9:$DP$16,2+DL$1,FALSE)),),)</f>
        <v>0</v>
      </c>
      <c r="DM25" s="141">
        <f>IF(AND($D25&lt;&gt;0,DM$1&lt;&gt;0),IF(VLOOKUP($D25,$J$9:$DP$16,2+DM$1,FALSE)&lt;&gt;0,(COUNTIF('Présences, Excuses, et Tx P G'!$P24:DQ24,$C25)/VLOOKUP($D25,$J$9:$DP$16,2+DM$1,FALSE)),),)</f>
        <v>0</v>
      </c>
      <c r="DN25" s="141">
        <f>IF(AND($D25&lt;&gt;0,DN$1&lt;&gt;0),IF(VLOOKUP($D25,$J$9:$DP$16,2+DN$1,FALSE)&lt;&gt;0,(COUNTIF('Présences, Excuses, et Tx P G'!$P24:DR24,$C25)/VLOOKUP($D25,$J$9:$DP$16,2+DN$1,FALSE)),),)</f>
        <v>0</v>
      </c>
      <c r="DO25" s="141">
        <f>IF(AND($D25&lt;&gt;0,DO$1&lt;&gt;0),IF(VLOOKUP($D25,$J$9:$DP$16,2+DO$1,FALSE)&lt;&gt;0,(COUNTIF('Présences, Excuses, et Tx P G'!$P24:DS24,$C25)/VLOOKUP($D25,$J$9:$DP$16,2+DO$1,FALSE)),),)</f>
        <v>0</v>
      </c>
      <c r="DP25" s="141">
        <f>IF(AND($D25&lt;&gt;0,DP$1&lt;&gt;0),IF(VLOOKUP($D25,$J$9:$DP$16,2+DP$1,FALSE)&lt;&gt;0,(COUNTIF('Présences, Excuses, et Tx P G'!$P24:DT24,$C25)/VLOOKUP($D25,$J$9:$DP$16,2+DP$1,FALSE)),),)</f>
        <v>0</v>
      </c>
      <c r="DR25" s="22" t="str">
        <f t="shared" si="34"/>
        <v>CHANROND Guy</v>
      </c>
      <c r="DS25" s="26" t="str">
        <f t="shared" si="35"/>
        <v>B</v>
      </c>
      <c r="DT25" s="23">
        <f t="shared" si="36"/>
        <v>1</v>
      </c>
    </row>
    <row r="26" spans="1:124" ht="14.4" customHeight="1">
      <c r="A26" s="11">
        <v>9</v>
      </c>
      <c r="B26" s="158" t="str">
        <f>Choristes!B10</f>
        <v>CHARTIER Brigitte</v>
      </c>
      <c r="C26" s="26" t="str">
        <f>Choristes!C10</f>
        <v>A</v>
      </c>
      <c r="D26" s="26" t="str">
        <f>Choristes!G10</f>
        <v>FS</v>
      </c>
      <c r="E26" s="26"/>
      <c r="F26" s="26"/>
      <c r="G26" s="15"/>
      <c r="H26" s="15"/>
      <c r="I26" s="23">
        <f t="shared" si="32"/>
        <v>0.92682926829268297</v>
      </c>
      <c r="J26" s="23" t="str">
        <f t="shared" si="33"/>
        <v>B</v>
      </c>
      <c r="K26" s="60"/>
      <c r="L26" s="141">
        <f>IF(AND($D26&lt;&gt;0,L$1&lt;&gt;0),IF(VLOOKUP($D26,$J$9:$DP$16,2+L$1,FALSE)&lt;&gt;0,(COUNTIF('Présences, Excuses, et Tx P G'!$P25:P25,$C26)/VLOOKUP($D26,$J$9:$DP$16,2+L$1,FALSE)),),)</f>
        <v>1</v>
      </c>
      <c r="M26" s="141">
        <f>IF(AND($D26&lt;&gt;0,M$1&lt;&gt;0),IF(VLOOKUP($D26,$J$9:$DP$16,2+M$1,FALSE)&lt;&gt;0,(COUNTIF('Présences, Excuses, et Tx P G'!$P25:Q25,$C26)/VLOOKUP($D26,$J$9:$DP$16,2+M$1,FALSE)),),)</f>
        <v>1</v>
      </c>
      <c r="N26" s="141">
        <f>IF(AND($D26&lt;&gt;0,N$1&lt;&gt;0),IF(VLOOKUP($D26,$J$9:$DP$16,2+N$1,FALSE)&lt;&gt;0,(COUNTIF('Présences, Excuses, et Tx P G'!$P25:R25,$C26)/VLOOKUP($D26,$J$9:$DP$16,2+N$1,FALSE)),),)</f>
        <v>1</v>
      </c>
      <c r="O26" s="141">
        <f>IF(AND($D26&lt;&gt;0,O$1&lt;&gt;0),IF(VLOOKUP($D26,$J$9:$DP$16,2+O$1,FALSE)&lt;&gt;0,(COUNTIF('Présences, Excuses, et Tx P G'!$P25:S25,$C26)/VLOOKUP($D26,$J$9:$DP$16,2+O$1,FALSE)),),)</f>
        <v>1</v>
      </c>
      <c r="P26" s="141">
        <f>IF(AND($D26&lt;&gt;0,P$1&lt;&gt;0),IF(VLOOKUP($D26,$J$9:$DP$16,2+P$1,FALSE)&lt;&gt;0,(COUNTIF('Présences, Excuses, et Tx P G'!$P25:T25,$C26)/VLOOKUP($D26,$J$9:$DP$16,2+P$1,FALSE)),),)</f>
        <v>1</v>
      </c>
      <c r="Q26" s="141">
        <f>IF(AND($D26&lt;&gt;0,Q$1&lt;&gt;0),IF(VLOOKUP($D26,$J$9:$DP$16,2+Q$1,FALSE)&lt;&gt;0,(COUNTIF('Présences, Excuses, et Tx P G'!$P25:U25,$C26)/VLOOKUP($D26,$J$9:$DP$16,2+Q$1,FALSE)),),)</f>
        <v>1</v>
      </c>
      <c r="R26" s="141">
        <f>IF(AND($D26&lt;&gt;0,R$1&lt;&gt;0),IF(VLOOKUP($D26,$J$9:$DP$16,2+R$1,FALSE)&lt;&gt;0,(COUNTIF('Présences, Excuses, et Tx P G'!$P25:V25,$C26)/VLOOKUP($D26,$J$9:$DP$16,2+R$1,FALSE)),),)</f>
        <v>1</v>
      </c>
      <c r="S26" s="141">
        <f>IF(AND($D26&lt;&gt;0,S$1&lt;&gt;0),IF(VLOOKUP($D26,$J$9:$DP$16,2+S$1,FALSE)&lt;&gt;0,(COUNTIF('Présences, Excuses, et Tx P G'!$P25:W25,$C26)/VLOOKUP($D26,$J$9:$DP$16,2+S$1,FALSE)),),)</f>
        <v>1</v>
      </c>
      <c r="T26" s="141">
        <f>IF(AND($D26&lt;&gt;0,T$1&lt;&gt;0),IF(VLOOKUP($D26,$J$9:$DP$16,2+T$1,FALSE)&lt;&gt;0,(COUNTIF('Présences, Excuses, et Tx P G'!$P25:X25,$C26)/VLOOKUP($D26,$J$9:$DP$16,2+T$1,FALSE)),),)</f>
        <v>1</v>
      </c>
      <c r="U26" s="141">
        <f>IF(AND($D26&lt;&gt;0,U$1&lt;&gt;0),IF(VLOOKUP($D26,$J$9:$DP$16,2+U$1,FALSE)&lt;&gt;0,(COUNTIF('Présences, Excuses, et Tx P G'!$P25:Y25,$C26)/VLOOKUP($D26,$J$9:$DP$16,2+U$1,FALSE)),),)</f>
        <v>1</v>
      </c>
      <c r="V26" s="141">
        <f>IF(AND($D26&lt;&gt;0,V$1&lt;&gt;0),IF(VLOOKUP($D26,$J$9:$DP$16,2+V$1,FALSE)&lt;&gt;0,(COUNTIF('Présences, Excuses, et Tx P G'!$P25:Z25,$C26)/VLOOKUP($D26,$J$9:$DP$16,2+V$1,FALSE)),),)</f>
        <v>1</v>
      </c>
      <c r="W26" s="141">
        <f>IF(AND($D26&lt;&gt;0,W$1&lt;&gt;0),IF(VLOOKUP($D26,$J$9:$DP$16,2+W$1,FALSE)&lt;&gt;0,(COUNTIF('Présences, Excuses, et Tx P G'!$P25:AA25,$C26)/VLOOKUP($D26,$J$9:$DP$16,2+W$1,FALSE)),),)</f>
        <v>1</v>
      </c>
      <c r="X26" s="141">
        <f>IF(AND($D26&lt;&gt;0,X$1&lt;&gt;0),IF(VLOOKUP($D26,$J$9:$DP$16,2+X$1,FALSE)&lt;&gt;0,(COUNTIF('Présences, Excuses, et Tx P G'!$P25:AB25,$C26)/VLOOKUP($D26,$J$9:$DP$16,2+X$1,FALSE)),),)</f>
        <v>1</v>
      </c>
      <c r="Y26" s="141">
        <f>IF(AND($D26&lt;&gt;0,Y$1&lt;&gt;0),IF(VLOOKUP($D26,$J$9:$DP$16,2+Y$1,FALSE)&lt;&gt;0,(COUNTIF('Présences, Excuses, et Tx P G'!$P25:AC25,$C26)/VLOOKUP($D26,$J$9:$DP$16,2+Y$1,FALSE)),),)</f>
        <v>1</v>
      </c>
      <c r="Z26" s="141">
        <f>IF(AND($D26&lt;&gt;0,Z$1&lt;&gt;0),IF(VLOOKUP($D26,$J$9:$DP$16,2+Z$1,FALSE)&lt;&gt;0,(COUNTIF('Présences, Excuses, et Tx P G'!$P25:AD25,$C26)/VLOOKUP($D26,$J$9:$DP$16,2+Z$1,FALSE)),),)</f>
        <v>1</v>
      </c>
      <c r="AA26" s="141">
        <f>IF(AND($D26&lt;&gt;0,AA$1&lt;&gt;0),IF(VLOOKUP($D26,$J$9:$DP$16,2+AA$1,FALSE)&lt;&gt;0,(COUNTIF('Présences, Excuses, et Tx P G'!$P25:AE25,$C26)/VLOOKUP($D26,$J$9:$DP$16,2+AA$1,FALSE)),),)</f>
        <v>1</v>
      </c>
      <c r="AB26" s="141">
        <f>IF(AND($D26&lt;&gt;0,AB$1&lt;&gt;0),IF(VLOOKUP($D26,$J$9:$DP$16,2+AB$1,FALSE)&lt;&gt;0,(COUNTIF('Présences, Excuses, et Tx P G'!$P25:AF25,$C26)/VLOOKUP($D26,$J$9:$DP$16,2+AB$1,FALSE)),),)</f>
        <v>1</v>
      </c>
      <c r="AC26" s="141">
        <f>IF(AND($D26&lt;&gt;0,AC$1&lt;&gt;0),IF(VLOOKUP($D26,$J$9:$DP$16,2+AC$1,FALSE)&lt;&gt;0,(COUNTIF('Présences, Excuses, et Tx P G'!$P25:AG25,$C26)/VLOOKUP($D26,$J$9:$DP$16,2+AC$1,FALSE)),),)</f>
        <v>1</v>
      </c>
      <c r="AD26" s="141">
        <f>IF(AND($D26&lt;&gt;0,AD$1&lt;&gt;0),IF(VLOOKUP($D26,$J$9:$DP$16,2+AD$1,FALSE)&lt;&gt;0,(COUNTIF('Présences, Excuses, et Tx P G'!$P25:AH25,$C26)/VLOOKUP($D26,$J$9:$DP$16,2+AD$1,FALSE)),),)</f>
        <v>1</v>
      </c>
      <c r="AE26" s="141">
        <f>IF(AND($D26&lt;&gt;0,AE$1&lt;&gt;0),IF(VLOOKUP($D26,$J$9:$DP$16,2+AE$1,FALSE)&lt;&gt;0,(COUNTIF('Présences, Excuses, et Tx P G'!$P25:AI25,$C26)/VLOOKUP($D26,$J$9:$DP$16,2+AE$1,FALSE)),),)</f>
        <v>1</v>
      </c>
      <c r="AF26" s="141">
        <f>IF(AND($D26&lt;&gt;0,AF$1&lt;&gt;0),IF(VLOOKUP($D26,$J$9:$DP$16,2+AF$1,FALSE)&lt;&gt;0,(COUNTIF('Présences, Excuses, et Tx P G'!$P25:AJ25,$C26)/VLOOKUP($D26,$J$9:$DP$16,2+AF$1,FALSE)),),)</f>
        <v>1</v>
      </c>
      <c r="AG26" s="141">
        <f>IF(AND($D26&lt;&gt;0,AG$1&lt;&gt;0),IF(VLOOKUP($D26,$J$9:$DP$16,2+AG$1,FALSE)&lt;&gt;0,(COUNTIF('Présences, Excuses, et Tx P G'!$P25:AK25,$C26)/VLOOKUP($D26,$J$9:$DP$16,2+AG$1,FALSE)),),)</f>
        <v>1</v>
      </c>
      <c r="AH26" s="141">
        <f>IF(AND($D26&lt;&gt;0,AH$1&lt;&gt;0),IF(VLOOKUP($D26,$J$9:$DP$16,2+AH$1,FALSE)&lt;&gt;0,(COUNTIF('Présences, Excuses, et Tx P G'!$P25:AL25,$C26)/VLOOKUP($D26,$J$9:$DP$16,2+AH$1,FALSE)),),)</f>
        <v>1</v>
      </c>
      <c r="AI26" s="141">
        <f>IF(AND($D26&lt;&gt;0,AI$1&lt;&gt;0),IF(VLOOKUP($D26,$J$9:$DP$16,2+AI$1,FALSE)&lt;&gt;0,(COUNTIF('Présences, Excuses, et Tx P G'!$P25:AM25,$C26)/VLOOKUP($D26,$J$9:$DP$16,2+AI$1,FALSE)),),)</f>
        <v>1</v>
      </c>
      <c r="AJ26" s="141">
        <f>IF(AND($D26&lt;&gt;0,AJ$1&lt;&gt;0),IF(VLOOKUP($D26,$J$9:$DP$16,2+AJ$1,FALSE)&lt;&gt;0,(COUNTIF('Présences, Excuses, et Tx P G'!$P25:AN25,$C26)/VLOOKUP($D26,$J$9:$DP$16,2+AJ$1,FALSE)),),)</f>
        <v>1</v>
      </c>
      <c r="AK26" s="141">
        <f>IF(AND($D26&lt;&gt;0,AK$1&lt;&gt;0),IF(VLOOKUP($D26,$J$9:$DP$16,2+AK$1,FALSE)&lt;&gt;0,(COUNTIF('Présences, Excuses, et Tx P G'!$P25:AO25,$C26)/VLOOKUP($D26,$J$9:$DP$16,2+AK$1,FALSE)),),)</f>
        <v>1</v>
      </c>
      <c r="AL26" s="141">
        <f>IF(AND($D26&lt;&gt;0,AL$1&lt;&gt;0),IF(VLOOKUP($D26,$J$9:$DP$16,2+AL$1,FALSE)&lt;&gt;0,(COUNTIF('Présences, Excuses, et Tx P G'!$P25:AP25,$C26)/VLOOKUP($D26,$J$9:$DP$16,2+AL$1,FALSE)),),)</f>
        <v>1</v>
      </c>
      <c r="AM26" s="141">
        <f>IF(AND($D26&lt;&gt;0,AM$1&lt;&gt;0),IF(VLOOKUP($D26,$J$9:$DP$16,2+AM$1,FALSE)&lt;&gt;0,(COUNTIF('Présences, Excuses, et Tx P G'!$P25:AQ25,$C26)/VLOOKUP($D26,$J$9:$DP$16,2+AM$1,FALSE)),),)</f>
        <v>1</v>
      </c>
      <c r="AN26" s="141">
        <f>IF(AND($D26&lt;&gt;0,AN$1&lt;&gt;0),IF(VLOOKUP($D26,$J$9:$DP$16,2+AN$1,FALSE)&lt;&gt;0,(COUNTIF('Présences, Excuses, et Tx P G'!$P25:AR25,$C26)/VLOOKUP($D26,$J$9:$DP$16,2+AN$1,FALSE)),),)</f>
        <v>1</v>
      </c>
      <c r="AO26" s="141">
        <f>IF(AND($D26&lt;&gt;0,AO$1&lt;&gt;0),IF(VLOOKUP($D26,$J$9:$DP$16,2+AO$1,FALSE)&lt;&gt;0,(COUNTIF('Présences, Excuses, et Tx P G'!$P25:AS25,$C26)/VLOOKUP($D26,$J$9:$DP$16,2+AO$1,FALSE)),),)</f>
        <v>1</v>
      </c>
      <c r="AP26" s="141">
        <f>IF(AND($D26&lt;&gt;0,AP$1&lt;&gt;0),IF(VLOOKUP($D26,$J$9:$DP$16,2+AP$1,FALSE)&lt;&gt;0,(COUNTIF('Présences, Excuses, et Tx P G'!$P25:AT25,$C26)/VLOOKUP($D26,$J$9:$DP$16,2+AP$1,FALSE)),),)</f>
        <v>1</v>
      </c>
      <c r="AQ26" s="141">
        <f>IF(AND($D26&lt;&gt;0,AQ$1&lt;&gt;0),IF(VLOOKUP($D26,$J$9:$DP$16,2+AQ$1,FALSE)&lt;&gt;0,(COUNTIF('Présences, Excuses, et Tx P G'!$P25:AU25,$C26)/VLOOKUP($D26,$J$9:$DP$16,2+AQ$1,FALSE)),),)</f>
        <v>1</v>
      </c>
      <c r="AR26" s="141">
        <f>IF(AND($D26&lt;&gt;0,AR$1&lt;&gt;0),IF(VLOOKUP($D26,$J$9:$DP$16,2+AR$1,FALSE)&lt;&gt;0,(COUNTIF('Présences, Excuses, et Tx P G'!$P25:AV25,$C26)/VLOOKUP($D26,$J$9:$DP$16,2+AR$1,FALSE)),),)</f>
        <v>1</v>
      </c>
      <c r="AS26" s="141">
        <f>IF(AND($D26&lt;&gt;0,AS$1&lt;&gt;0),IF(VLOOKUP($D26,$J$9:$DP$16,2+AS$1,FALSE)&lt;&gt;0,(COUNTIF('Présences, Excuses, et Tx P G'!$P25:AW25,$C26)/VLOOKUP($D26,$J$9:$DP$16,2+AS$1,FALSE)),),)</f>
        <v>1</v>
      </c>
      <c r="AT26" s="141">
        <f>IF(AND($D26&lt;&gt;0,AT$1&lt;&gt;0),IF(VLOOKUP($D26,$J$9:$DP$16,2+AT$1,FALSE)&lt;&gt;0,(COUNTIF('Présences, Excuses, et Tx P G'!$P25:AX25,$C26)/VLOOKUP($D26,$J$9:$DP$16,2+AT$1,FALSE)),),)</f>
        <v>1</v>
      </c>
      <c r="AU26" s="141">
        <f>IF(AND($D26&lt;&gt;0,AU$1&lt;&gt;0),IF(VLOOKUP($D26,$J$9:$DP$16,2+AU$1,FALSE)&lt;&gt;0,(COUNTIF('Présences, Excuses, et Tx P G'!$P25:AY25,$C26)/VLOOKUP($D26,$J$9:$DP$16,2+AU$1,FALSE)),),)</f>
        <v>1</v>
      </c>
      <c r="AV26" s="141">
        <f>IF(AND($D26&lt;&gt;0,AV$1&lt;&gt;0),IF(VLOOKUP($D26,$J$9:$DP$16,2+AV$1,FALSE)&lt;&gt;0,(COUNTIF('Présences, Excuses, et Tx P G'!$P25:AZ25,$C26)/VLOOKUP($D26,$J$9:$DP$16,2+AV$1,FALSE)),),)</f>
        <v>1</v>
      </c>
      <c r="AW26" s="141">
        <f>IF(AND($D26&lt;&gt;0,AW$1&lt;&gt;0),IF(VLOOKUP($D26,$J$9:$DP$16,2+AW$1,FALSE)&lt;&gt;0,(COUNTIF('Présences, Excuses, et Tx P G'!$P25:BA25,$C26)/VLOOKUP($D26,$J$9:$DP$16,2+AW$1,FALSE)),),)</f>
        <v>1</v>
      </c>
      <c r="AX26" s="141">
        <f>IF(AND($D26&lt;&gt;0,AX$1&lt;&gt;0),IF(VLOOKUP($D26,$J$9:$DP$16,2+AX$1,FALSE)&lt;&gt;0,(COUNTIF('Présences, Excuses, et Tx P G'!$P25:BB25,$C26)/VLOOKUP($D26,$J$9:$DP$16,2+AX$1,FALSE)),),)</f>
        <v>1</v>
      </c>
      <c r="AY26" s="141">
        <f>IF(AND($D26&lt;&gt;0,AY$1&lt;&gt;0),IF(VLOOKUP($D26,$J$9:$DP$16,2+AY$1,FALSE)&lt;&gt;0,(COUNTIF('Présences, Excuses, et Tx P G'!$P25:BC25,$C26)/VLOOKUP($D26,$J$9:$DP$16,2+AY$1,FALSE)),),)</f>
        <v>0.96</v>
      </c>
      <c r="AZ26" s="141">
        <f>IF(AND($D26&lt;&gt;0,AZ$1&lt;&gt;0),IF(VLOOKUP($D26,$J$9:$DP$16,2+AZ$1,FALSE)&lt;&gt;0,(COUNTIF('Présences, Excuses, et Tx P G'!$P25:BD25,$C26)/VLOOKUP($D26,$J$9:$DP$16,2+AZ$1,FALSE)),),)</f>
        <v>0.96</v>
      </c>
      <c r="BA26" s="141">
        <f>IF(AND($D26&lt;&gt;0,BA$1&lt;&gt;0),IF(VLOOKUP($D26,$J$9:$DP$16,2+BA$1,FALSE)&lt;&gt;0,(COUNTIF('Présences, Excuses, et Tx P G'!$P25:BE25,$C26)/VLOOKUP($D26,$J$9:$DP$16,2+BA$1,FALSE)),),)</f>
        <v>0.92307692307692313</v>
      </c>
      <c r="BB26" s="141">
        <f>IF(AND($D26&lt;&gt;0,BB$1&lt;&gt;0),IF(VLOOKUP($D26,$J$9:$DP$16,2+BB$1,FALSE)&lt;&gt;0,(COUNTIF('Présences, Excuses, et Tx P G'!$P25:BF25,$C26)/VLOOKUP($D26,$J$9:$DP$16,2+BB$1,FALSE)),),)</f>
        <v>0.92592592592592593</v>
      </c>
      <c r="BC26" s="141">
        <f>IF(AND($D26&lt;&gt;0,BC$1&lt;&gt;0),IF(VLOOKUP($D26,$J$9:$DP$16,2+BC$1,FALSE)&lt;&gt;0,(COUNTIF('Présences, Excuses, et Tx P G'!$P25:BG25,$C26)/VLOOKUP($D26,$J$9:$DP$16,2+BC$1,FALSE)),),)</f>
        <v>0.9285714285714286</v>
      </c>
      <c r="BD26" s="141">
        <f>IF(AND($D26&lt;&gt;0,BD$1&lt;&gt;0),IF(VLOOKUP($D26,$J$9:$DP$16,2+BD$1,FALSE)&lt;&gt;0,(COUNTIF('Présences, Excuses, et Tx P G'!$P25:BH25,$C26)/VLOOKUP($D26,$J$9:$DP$16,2+BD$1,FALSE)),),)</f>
        <v>0.93103448275862066</v>
      </c>
      <c r="BE26" s="141">
        <f>IF(AND($D26&lt;&gt;0,BE$1&lt;&gt;0),IF(VLOOKUP($D26,$J$9:$DP$16,2+BE$1,FALSE)&lt;&gt;0,(COUNTIF('Présences, Excuses, et Tx P G'!$P25:BI25,$C26)/VLOOKUP($D26,$J$9:$DP$16,2+BE$1,FALSE)),),)</f>
        <v>0.93333333333333335</v>
      </c>
      <c r="BF26" s="141">
        <f>IF(AND($D26&lt;&gt;0,BF$1&lt;&gt;0),IF(VLOOKUP($D26,$J$9:$DP$16,2+BF$1,FALSE)&lt;&gt;0,(COUNTIF('Présences, Excuses, et Tx P G'!$P25:BJ25,$C26)/VLOOKUP($D26,$J$9:$DP$16,2+BF$1,FALSE)),),)</f>
        <v>0.93333333333333335</v>
      </c>
      <c r="BG26" s="141">
        <f>IF(AND($D26&lt;&gt;0,BG$1&lt;&gt;0),IF(VLOOKUP($D26,$J$9:$DP$16,2+BG$1,FALSE)&lt;&gt;0,(COUNTIF('Présences, Excuses, et Tx P G'!$P25:BK25,$C26)/VLOOKUP($D26,$J$9:$DP$16,2+BG$1,FALSE)),),)</f>
        <v>0.93333333333333335</v>
      </c>
      <c r="BH26" s="141">
        <f>IF(AND($D26&lt;&gt;0,BH$1&lt;&gt;0),IF(VLOOKUP($D26,$J$9:$DP$16,2+BH$1,FALSE)&lt;&gt;0,(COUNTIF('Présences, Excuses, et Tx P G'!$P25:BL25,$C26)/VLOOKUP($D26,$J$9:$DP$16,2+BH$1,FALSE)),),)</f>
        <v>0.93548387096774188</v>
      </c>
      <c r="BI26" s="141">
        <f>IF(AND($D26&lt;&gt;0,BI$1&lt;&gt;0),IF(VLOOKUP($D26,$J$9:$DP$16,2+BI$1,FALSE)&lt;&gt;0,(COUNTIF('Présences, Excuses, et Tx P G'!$P25:BM25,$C26)/VLOOKUP($D26,$J$9:$DP$16,2+BI$1,FALSE)),),)</f>
        <v>0.9375</v>
      </c>
      <c r="BJ26" s="141">
        <f>IF(AND($D26&lt;&gt;0,BJ$1&lt;&gt;0),IF(VLOOKUP($D26,$J$9:$DP$16,2+BJ$1,FALSE)&lt;&gt;0,(COUNTIF('Présences, Excuses, et Tx P G'!$P25:BN25,$C26)/VLOOKUP($D26,$J$9:$DP$16,2+BJ$1,FALSE)),),)</f>
        <v>0.9375</v>
      </c>
      <c r="BK26" s="141">
        <f>IF(AND($D26&lt;&gt;0,BK$1&lt;&gt;0),IF(VLOOKUP($D26,$J$9:$DP$16,2+BK$1,FALSE)&lt;&gt;0,(COUNTIF('Présences, Excuses, et Tx P G'!$P25:BO25,$C26)/VLOOKUP($D26,$J$9:$DP$16,2+BK$1,FALSE)),),)</f>
        <v>0.93939393939393945</v>
      </c>
      <c r="BL26" s="141">
        <f>IF(AND($D26&lt;&gt;0,BL$1&lt;&gt;0),IF(VLOOKUP($D26,$J$9:$DP$16,2+BL$1,FALSE)&lt;&gt;0,(COUNTIF('Présences, Excuses, et Tx P G'!$P25:BP25,$C26)/VLOOKUP($D26,$J$9:$DP$16,2+BL$1,FALSE)),),)</f>
        <v>0.93939393939393945</v>
      </c>
      <c r="BM26" s="141">
        <f>IF(AND($D26&lt;&gt;0,BM$1&lt;&gt;0),IF(VLOOKUP($D26,$J$9:$DP$16,2+BM$1,FALSE)&lt;&gt;0,(COUNTIF('Présences, Excuses, et Tx P G'!$P25:BQ25,$C26)/VLOOKUP($D26,$J$9:$DP$16,2+BM$1,FALSE)),),)</f>
        <v>0.93939393939393945</v>
      </c>
      <c r="BN26" s="141">
        <f>IF(AND($D26&lt;&gt;0,BN$1&lt;&gt;0),IF(VLOOKUP($D26,$J$9:$DP$16,2+BN$1,FALSE)&lt;&gt;0,(COUNTIF('Présences, Excuses, et Tx P G'!$P25:BR25,$C26)/VLOOKUP($D26,$J$9:$DP$16,2+BN$1,FALSE)),),)</f>
        <v>0.94117647058823528</v>
      </c>
      <c r="BO26" s="141">
        <f>IF(AND($D26&lt;&gt;0,BO$1&lt;&gt;0),IF(VLOOKUP($D26,$J$9:$DP$16,2+BO$1,FALSE)&lt;&gt;0,(COUNTIF('Présences, Excuses, et Tx P G'!$P25:BS25,$C26)/VLOOKUP($D26,$J$9:$DP$16,2+BO$1,FALSE)),),)</f>
        <v>0.94285714285714284</v>
      </c>
      <c r="BP26" s="141">
        <f>IF(AND($D26&lt;&gt;0,BP$1&lt;&gt;0),IF(VLOOKUP($D26,$J$9:$DP$16,2+BP$1,FALSE)&lt;&gt;0,(COUNTIF('Présences, Excuses, et Tx P G'!$P25:BT25,$C26)/VLOOKUP($D26,$J$9:$DP$16,2+BP$1,FALSE)),),)</f>
        <v>0.94444444444444442</v>
      </c>
      <c r="BQ26" s="141">
        <f>IF(AND($D26&lt;&gt;0,BQ$1&lt;&gt;0),IF(VLOOKUP($D26,$J$9:$DP$16,2+BQ$1,FALSE)&lt;&gt;0,(COUNTIF('Présences, Excuses, et Tx P G'!$P25:BU25,$C26)/VLOOKUP($D26,$J$9:$DP$16,2+BQ$1,FALSE)),),)</f>
        <v>0.94444444444444442</v>
      </c>
      <c r="BR26" s="141">
        <f>IF(AND($D26&lt;&gt;0,BR$1&lt;&gt;0),IF(VLOOKUP($D26,$J$9:$DP$16,2+BR$1,FALSE)&lt;&gt;0,(COUNTIF('Présences, Excuses, et Tx P G'!$P25:BV25,$C26)/VLOOKUP($D26,$J$9:$DP$16,2+BR$1,FALSE)),),)</f>
        <v>0.94594594594594594</v>
      </c>
      <c r="BS26" s="141">
        <f>IF(AND($D26&lt;&gt;0,BS$1&lt;&gt;0),IF(VLOOKUP($D26,$J$9:$DP$16,2+BS$1,FALSE)&lt;&gt;0,(COUNTIF('Présences, Excuses, et Tx P G'!$P25:BW25,$C26)/VLOOKUP($D26,$J$9:$DP$16,2+BS$1,FALSE)),),)</f>
        <v>0.94594594594594594</v>
      </c>
      <c r="BT26" s="141">
        <f>IF(AND($D26&lt;&gt;0,BT$1&lt;&gt;0),IF(VLOOKUP($D26,$J$9:$DP$16,2+BT$1,FALSE)&lt;&gt;0,(COUNTIF('Présences, Excuses, et Tx P G'!$P25:BX25,$C26)/VLOOKUP($D26,$J$9:$DP$16,2+BT$1,FALSE)),),)</f>
        <v>0.94594594594594594</v>
      </c>
      <c r="BU26" s="141">
        <f>IF(AND($D26&lt;&gt;0,BU$1&lt;&gt;0),IF(VLOOKUP($D26,$J$9:$DP$16,2+BU$1,FALSE)&lt;&gt;0,(COUNTIF('Présences, Excuses, et Tx P G'!$P25:BY25,$C26)/VLOOKUP($D26,$J$9:$DP$16,2+BU$1,FALSE)),),)</f>
        <v>0.94736842105263153</v>
      </c>
      <c r="BV26" s="141">
        <f>IF(AND($D26&lt;&gt;0,BV$1&lt;&gt;0),IF(VLOOKUP($D26,$J$9:$DP$16,2+BV$1,FALSE)&lt;&gt;0,(COUNTIF('Présences, Excuses, et Tx P G'!$P25:BZ25,$C26)/VLOOKUP($D26,$J$9:$DP$16,2+BV$1,FALSE)),),)</f>
        <v>0.94871794871794868</v>
      </c>
      <c r="BW26" s="141">
        <f>IF(AND($D26&lt;&gt;0,BW$1&lt;&gt;0),IF(VLOOKUP($D26,$J$9:$DP$16,2+BW$1,FALSE)&lt;&gt;0,(COUNTIF('Présences, Excuses, et Tx P G'!$P25:CA25,$C26)/VLOOKUP($D26,$J$9:$DP$16,2+BW$1,FALSE)),),)</f>
        <v>0.95</v>
      </c>
      <c r="BX26" s="141">
        <f>IF(AND($D26&lt;&gt;0,BX$1&lt;&gt;0),IF(VLOOKUP($D26,$J$9:$DP$16,2+BX$1,FALSE)&lt;&gt;0,(COUNTIF('Présences, Excuses, et Tx P G'!$P25:CB25,$C26)/VLOOKUP($D26,$J$9:$DP$16,2+BX$1,FALSE)),),)</f>
        <v>0.95</v>
      </c>
      <c r="BY26" s="141">
        <f>IF(AND($D26&lt;&gt;0,BY$1&lt;&gt;0),IF(VLOOKUP($D26,$J$9:$DP$16,2+BY$1,FALSE)&lt;&gt;0,(COUNTIF('Présences, Excuses, et Tx P G'!$P25:CC25,$C26)/VLOOKUP($D26,$J$9:$DP$16,2+BY$1,FALSE)),),)</f>
        <v>0.92682926829268297</v>
      </c>
      <c r="BZ26" s="141">
        <f>IF(AND($D26&lt;&gt;0,BZ$1&lt;&gt;0),IF(VLOOKUP($D26,$J$9:$DP$16,2+BZ$1,FALSE)&lt;&gt;0,(COUNTIF('Présences, Excuses, et Tx P G'!$P25:CD25,$C26)/VLOOKUP($D26,$J$9:$DP$16,2+BZ$1,FALSE)),),)</f>
        <v>0.90476190476190477</v>
      </c>
      <c r="CA26" s="141">
        <f>IF(AND($D26&lt;&gt;0,CA$1&lt;&gt;0),IF(VLOOKUP($D26,$J$9:$DP$16,2+CA$1,FALSE)&lt;&gt;0,(COUNTIF('Présences, Excuses, et Tx P G'!$P25:CE25,$C26)/VLOOKUP($D26,$J$9:$DP$16,2+CA$1,FALSE)),),)</f>
        <v>0.88372093023255816</v>
      </c>
      <c r="CB26" s="141">
        <f>IF(AND($D26&lt;&gt;0,CB$1&lt;&gt;0),IF(VLOOKUP($D26,$J$9:$DP$16,2+CB$1,FALSE)&lt;&gt;0,(COUNTIF('Présences, Excuses, et Tx P G'!$P25:CF25,$C26)/VLOOKUP($D26,$J$9:$DP$16,2+CB$1,FALSE)),),)</f>
        <v>0</v>
      </c>
      <c r="CC26" s="141">
        <f>IF(AND($D26&lt;&gt;0,CC$1&lt;&gt;0),IF(VLOOKUP($D26,$J$9:$DP$16,2+CC$1,FALSE)&lt;&gt;0,(COUNTIF('Présences, Excuses, et Tx P G'!$P25:CG25,$C26)/VLOOKUP($D26,$J$9:$DP$16,2+CC$1,FALSE)),),)</f>
        <v>0</v>
      </c>
      <c r="CD26" s="141">
        <f>IF(AND($D26&lt;&gt;0,CD$1&lt;&gt;0),IF(VLOOKUP($D26,$J$9:$DP$16,2+CD$1,FALSE)&lt;&gt;0,(COUNTIF('Présences, Excuses, et Tx P G'!$P25:CH25,$C26)/VLOOKUP($D26,$J$9:$DP$16,2+CD$1,FALSE)),),)</f>
        <v>0</v>
      </c>
      <c r="CE26" s="141">
        <f>IF(AND($D26&lt;&gt;0,CE$1&lt;&gt;0),IF(VLOOKUP($D26,$J$9:$DP$16,2+CE$1,FALSE)&lt;&gt;0,(COUNTIF('Présences, Excuses, et Tx P G'!$P25:CI25,$C26)/VLOOKUP($D26,$J$9:$DP$16,2+CE$1,FALSE)),),)</f>
        <v>0</v>
      </c>
      <c r="CF26" s="141">
        <f>IF(AND($D26&lt;&gt;0,CF$1&lt;&gt;0),IF(VLOOKUP($D26,$J$9:$DP$16,2+CF$1,FALSE)&lt;&gt;0,(COUNTIF('Présences, Excuses, et Tx P G'!$P25:CJ25,$C26)/VLOOKUP($D26,$J$9:$DP$16,2+CF$1,FALSE)),),)</f>
        <v>0</v>
      </c>
      <c r="CG26" s="141">
        <f>IF(AND($D26&lt;&gt;0,CG$1&lt;&gt;0),IF(VLOOKUP($D26,$J$9:$DP$16,2+CG$1,FALSE)&lt;&gt;0,(COUNTIF('Présences, Excuses, et Tx P G'!$P25:CK25,$C26)/VLOOKUP($D26,$J$9:$DP$16,2+CG$1,FALSE)),),)</f>
        <v>0</v>
      </c>
      <c r="CH26" s="141">
        <f>IF(AND($D26&lt;&gt;0,CH$1&lt;&gt;0),IF(VLOOKUP($D26,$J$9:$DP$16,2+CH$1,FALSE)&lt;&gt;0,(COUNTIF('Présences, Excuses, et Tx P G'!$P25:CL25,$C26)/VLOOKUP($D26,$J$9:$DP$16,2+CH$1,FALSE)),),)</f>
        <v>0</v>
      </c>
      <c r="CI26" s="141">
        <f>IF(AND($D26&lt;&gt;0,CI$1&lt;&gt;0),IF(VLOOKUP($D26,$J$9:$DP$16,2+CI$1,FALSE)&lt;&gt;0,(COUNTIF('Présences, Excuses, et Tx P G'!$P25:CM25,$C26)/VLOOKUP($D26,$J$9:$DP$16,2+CI$1,FALSE)),),)</f>
        <v>0</v>
      </c>
      <c r="CJ26" s="141">
        <f>IF(AND($D26&lt;&gt;0,CJ$1&lt;&gt;0),IF(VLOOKUP($D26,$J$9:$DP$16,2+CJ$1,FALSE)&lt;&gt;0,(COUNTIF('Présences, Excuses, et Tx P G'!$P25:CO25,$C26)/VLOOKUP($D26,$J$9:$DP$16,2+CJ$1,FALSE)),),)</f>
        <v>0</v>
      </c>
      <c r="CK26" s="141">
        <f>IF(AND($D26&lt;&gt;0,CK$1&lt;&gt;0),IF(VLOOKUP($D26,$J$9:$DP$16,2+CK$1,FALSE)&lt;&gt;0,(COUNTIF('Présences, Excuses, et Tx P G'!$P25:CP25,$C26)/VLOOKUP($D26,$J$9:$DP$16,2+CK$1,FALSE)),),)</f>
        <v>0</v>
      </c>
      <c r="CL26" s="141">
        <f>IF(AND($D26&lt;&gt;0,CL$1&lt;&gt;0),IF(VLOOKUP($D26,$J$9:$DP$16,2+CL$1,FALSE)&lt;&gt;0,(COUNTIF('Présences, Excuses, et Tx P G'!$P25:CQ25,$C26)/VLOOKUP($D26,$J$9:$DP$16,2+CL$1,FALSE)),),)</f>
        <v>0</v>
      </c>
      <c r="CM26" s="141">
        <f>IF(AND($D26&lt;&gt;0,CM$1&lt;&gt;0),IF(VLOOKUP($D26,$J$9:$DP$16,2+CM$1,FALSE)&lt;&gt;0,(COUNTIF('Présences, Excuses, et Tx P G'!$P25:CR25,$C26)/VLOOKUP($D26,$J$9:$DP$16,2+CM$1,FALSE)),),)</f>
        <v>0</v>
      </c>
      <c r="CN26" s="141">
        <f>IF(AND($D26&lt;&gt;0,CN$1&lt;&gt;0),IF(VLOOKUP($D26,$J$9:$DP$16,2+CN$1,FALSE)&lt;&gt;0,(COUNTIF('Présences, Excuses, et Tx P G'!$P25:CS25,$C26)/VLOOKUP($D26,$J$9:$DP$16,2+CN$1,FALSE)),),)</f>
        <v>0</v>
      </c>
      <c r="CO26" s="141">
        <f>IF(AND($D26&lt;&gt;0,CO$1&lt;&gt;0),IF(VLOOKUP($D26,$J$9:$DP$16,2+CO$1,FALSE)&lt;&gt;0,(COUNTIF('Présences, Excuses, et Tx P G'!$P25:CT25,$C26)/VLOOKUP($D26,$J$9:$DP$16,2+CO$1,FALSE)),),)</f>
        <v>0</v>
      </c>
      <c r="CP26" s="141">
        <f>IF(AND($D26&lt;&gt;0,CP$1&lt;&gt;0),IF(VLOOKUP($D26,$J$9:$DP$16,2+CP$1,FALSE)&lt;&gt;0,(COUNTIF('Présences, Excuses, et Tx P G'!$P25:CU25,$C26)/VLOOKUP($D26,$J$9:$DP$16,2+CP$1,FALSE)),),)</f>
        <v>0</v>
      </c>
      <c r="CQ26" s="141">
        <f>IF(AND($D26&lt;&gt;0,CQ$1&lt;&gt;0),IF(VLOOKUP($D26,$J$9:$DP$16,2+CQ$1,FALSE)&lt;&gt;0,(COUNTIF('Présences, Excuses, et Tx P G'!$P25:CU25,$C26)/VLOOKUP($D26,$J$9:$DP$16,2+CQ$1,FALSE)),),)</f>
        <v>0</v>
      </c>
      <c r="CR26" s="141">
        <f>IF(AND($D26&lt;&gt;0,CR$1&lt;&gt;0),IF(VLOOKUP($D26,$J$9:$DP$16,2+CR$1,FALSE)&lt;&gt;0,(COUNTIF('Présences, Excuses, et Tx P G'!$P25:CV25,$C26)/VLOOKUP($D26,$J$9:$DP$16,2+CR$1,FALSE)),),)</f>
        <v>0</v>
      </c>
      <c r="CS26" s="141">
        <f>IF(AND($D26&lt;&gt;0,CS$1&lt;&gt;0),IF(VLOOKUP($D26,$J$9:$DP$16,2+CS$1,FALSE)&lt;&gt;0,(COUNTIF('Présences, Excuses, et Tx P G'!$P25:CW25,$C26)/VLOOKUP($D26,$J$9:$DP$16,2+CS$1,FALSE)),),)</f>
        <v>0</v>
      </c>
      <c r="CT26" s="141">
        <f>IF(AND($D26&lt;&gt;0,CT$1&lt;&gt;0),IF(VLOOKUP($D26,$J$9:$DP$16,2+CT$1,FALSE)&lt;&gt;0,(COUNTIF('Présences, Excuses, et Tx P G'!$P25:CX25,$C26)/VLOOKUP($D26,$J$9:$DP$16,2+CT$1,FALSE)),),)</f>
        <v>0</v>
      </c>
      <c r="CU26" s="141">
        <f>IF(AND($D26&lt;&gt;0,CU$1&lt;&gt;0),IF(VLOOKUP($D26,$J$9:$DP$16,2+CU$1,FALSE)&lt;&gt;0,(COUNTIF('Présences, Excuses, et Tx P G'!$P25:CY25,$C26)/VLOOKUP($D26,$J$9:$DP$16,2+CU$1,FALSE)),),)</f>
        <v>0</v>
      </c>
      <c r="CV26" s="141">
        <f>IF(AND($D26&lt;&gt;0,CV$1&lt;&gt;0),IF(VLOOKUP($D26,$J$9:$DP$16,2+CV$1,FALSE)&lt;&gt;0,(COUNTIF('Présences, Excuses, et Tx P G'!$P25:CZ25,$C26)/VLOOKUP($D26,$J$9:$DP$16,2+CV$1,FALSE)),),)</f>
        <v>0</v>
      </c>
      <c r="CW26" s="141">
        <f>IF(AND($D26&lt;&gt;0,CW$1&lt;&gt;0),IF(VLOOKUP($D26,$J$9:$DP$16,2+CW$1,FALSE)&lt;&gt;0,(COUNTIF('Présences, Excuses, et Tx P G'!$P25:DA25,$C26)/VLOOKUP($D26,$J$9:$DP$16,2+CW$1,FALSE)),),)</f>
        <v>0</v>
      </c>
      <c r="CX26" s="141">
        <f>IF(AND($D26&lt;&gt;0,CX$1&lt;&gt;0),IF(VLOOKUP($D26,$J$9:$DP$16,2+CX$1,FALSE)&lt;&gt;0,(COUNTIF('Présences, Excuses, et Tx P G'!$P25:DB25,$C26)/VLOOKUP($D26,$J$9:$DP$16,2+CX$1,FALSE)),),)</f>
        <v>0</v>
      </c>
      <c r="CY26" s="141">
        <f>IF(AND($D26&lt;&gt;0,CY$1&lt;&gt;0),IF(VLOOKUP($D26,$J$9:$DP$16,2+CY$1,FALSE)&lt;&gt;0,(COUNTIF('Présences, Excuses, et Tx P G'!$P25:DC25,$C26)/VLOOKUP($D26,$J$9:$DP$16,2+CY$1,FALSE)),),)</f>
        <v>0</v>
      </c>
      <c r="CZ26" s="141">
        <f>IF(AND($D26&lt;&gt;0,CZ$1&lt;&gt;0),IF(VLOOKUP($D26,$J$9:$DP$16,2+CZ$1,FALSE)&lt;&gt;0,(COUNTIF('Présences, Excuses, et Tx P G'!$P25:DD25,$C26)/VLOOKUP($D26,$J$9:$DP$16,2+CZ$1,FALSE)),),)</f>
        <v>0</v>
      </c>
      <c r="DA26" s="141">
        <f>IF(AND($D26&lt;&gt;0,DA$1&lt;&gt;0),IF(VLOOKUP($D26,$J$9:$DP$16,2+DA$1,FALSE)&lt;&gt;0,(COUNTIF('Présences, Excuses, et Tx P G'!$P25:DE25,$C26)/VLOOKUP($D26,$J$9:$DP$16,2+DA$1,FALSE)),),)</f>
        <v>0</v>
      </c>
      <c r="DB26" s="141">
        <f>IF(AND($D26&lt;&gt;0,DB$1&lt;&gt;0),IF(VLOOKUP($D26,$J$9:$DP$16,2+DB$1,FALSE)&lt;&gt;0,(COUNTIF('Présences, Excuses, et Tx P G'!$P25:DF25,$C26)/VLOOKUP($D26,$J$9:$DP$16,2+DB$1,FALSE)),),)</f>
        <v>0</v>
      </c>
      <c r="DC26" s="141">
        <f>IF(AND($D26&lt;&gt;0,DC$1&lt;&gt;0),IF(VLOOKUP($D26,$J$9:$DP$16,2+DC$1,FALSE)&lt;&gt;0,(COUNTIF('Présences, Excuses, et Tx P G'!$P25:DG25,$C26)/VLOOKUP($D26,$J$9:$DP$16,2+DC$1,FALSE)),),)</f>
        <v>0</v>
      </c>
      <c r="DD26" s="141">
        <f>IF(AND($D26&lt;&gt;0,DD$1&lt;&gt;0),IF(VLOOKUP($D26,$J$9:$DP$16,2+DD$1,FALSE)&lt;&gt;0,(COUNTIF('Présences, Excuses, et Tx P G'!$P25:DH25,$C26)/VLOOKUP($D26,$J$9:$DP$16,2+DD$1,FALSE)),),)</f>
        <v>0</v>
      </c>
      <c r="DE26" s="141">
        <f>IF(AND($D26&lt;&gt;0,DE$1&lt;&gt;0),IF(VLOOKUP($D26,$J$9:$DP$16,2+DE$1,FALSE)&lt;&gt;0,(COUNTIF('Présences, Excuses, et Tx P G'!$P25:DI25,$C26)/VLOOKUP($D26,$J$9:$DP$16,2+DE$1,FALSE)),),)</f>
        <v>0</v>
      </c>
      <c r="DF26" s="141">
        <f>IF(AND($D26&lt;&gt;0,DF$1&lt;&gt;0),IF(VLOOKUP($D26,$J$9:$DP$16,2+DF$1,FALSE)&lt;&gt;0,(COUNTIF('Présences, Excuses, et Tx P G'!$P25:DJ25,$C26)/VLOOKUP($D26,$J$9:$DP$16,2+DF$1,FALSE)),),)</f>
        <v>0</v>
      </c>
      <c r="DG26" s="141">
        <f>IF(AND($D26&lt;&gt;0,DG$1&lt;&gt;0),IF(VLOOKUP($D26,$J$9:$DP$16,2+DG$1,FALSE)&lt;&gt;0,(COUNTIF('Présences, Excuses, et Tx P G'!$P25:DK25,$C26)/VLOOKUP($D26,$J$9:$DP$16,2+DG$1,FALSE)),),)</f>
        <v>0</v>
      </c>
      <c r="DH26" s="141">
        <f>IF(AND($D26&lt;&gt;0,DH$1&lt;&gt;0),IF(VLOOKUP($D26,$J$9:$DP$16,2+DH$1,FALSE)&lt;&gt;0,(COUNTIF('Présences, Excuses, et Tx P G'!$P25:DL25,$C26)/VLOOKUP($D26,$J$9:$DP$16,2+DH$1,FALSE)),),)</f>
        <v>0</v>
      </c>
      <c r="DI26" s="141">
        <f>IF(AND($D26&lt;&gt;0,DI$1&lt;&gt;0),IF(VLOOKUP($D26,$J$9:$DP$16,2+DI$1,FALSE)&lt;&gt;0,(COUNTIF('Présences, Excuses, et Tx P G'!$P25:DM25,$C26)/VLOOKUP($D26,$J$9:$DP$16,2+DI$1,FALSE)),),)</f>
        <v>0</v>
      </c>
      <c r="DJ26" s="141">
        <f>IF(AND($D26&lt;&gt;0,DJ$1&lt;&gt;0),IF(VLOOKUP($D26,$J$9:$DP$16,2+DJ$1,FALSE)&lt;&gt;0,(COUNTIF('Présences, Excuses, et Tx P G'!$P25:DN25,$C26)/VLOOKUP($D26,$J$9:$DP$16,2+DJ$1,FALSE)),),)</f>
        <v>0</v>
      </c>
      <c r="DK26" s="141">
        <f>IF(AND($D26&lt;&gt;0,DK$1&lt;&gt;0),IF(VLOOKUP($D26,$J$9:$DP$16,2+DK$1,FALSE)&lt;&gt;0,(COUNTIF('Présences, Excuses, et Tx P G'!$P25:DO25,$C26)/VLOOKUP($D26,$J$9:$DP$16,2+DK$1,FALSE)),),)</f>
        <v>0</v>
      </c>
      <c r="DL26" s="141">
        <f>IF(AND($D26&lt;&gt;0,DL$1&lt;&gt;0),IF(VLOOKUP($D26,$J$9:$DP$16,2+DL$1,FALSE)&lt;&gt;0,(COUNTIF('Présences, Excuses, et Tx P G'!$P25:DP25,$C26)/VLOOKUP($D26,$J$9:$DP$16,2+DL$1,FALSE)),),)</f>
        <v>0</v>
      </c>
      <c r="DM26" s="141">
        <f>IF(AND($D26&lt;&gt;0,DM$1&lt;&gt;0),IF(VLOOKUP($D26,$J$9:$DP$16,2+DM$1,FALSE)&lt;&gt;0,(COUNTIF('Présences, Excuses, et Tx P G'!$P25:DQ25,$C26)/VLOOKUP($D26,$J$9:$DP$16,2+DM$1,FALSE)),),)</f>
        <v>0</v>
      </c>
      <c r="DN26" s="141">
        <f>IF(AND($D26&lt;&gt;0,DN$1&lt;&gt;0),IF(VLOOKUP($D26,$J$9:$DP$16,2+DN$1,FALSE)&lt;&gt;0,(COUNTIF('Présences, Excuses, et Tx P G'!$P25:DR25,$C26)/VLOOKUP($D26,$J$9:$DP$16,2+DN$1,FALSE)),),)</f>
        <v>0</v>
      </c>
      <c r="DO26" s="141">
        <f>IF(AND($D26&lt;&gt;0,DO$1&lt;&gt;0),IF(VLOOKUP($D26,$J$9:$DP$16,2+DO$1,FALSE)&lt;&gt;0,(COUNTIF('Présences, Excuses, et Tx P G'!$P25:DS25,$C26)/VLOOKUP($D26,$J$9:$DP$16,2+DO$1,FALSE)),),)</f>
        <v>0</v>
      </c>
      <c r="DP26" s="141">
        <f>IF(AND($D26&lt;&gt;0,DP$1&lt;&gt;0),IF(VLOOKUP($D26,$J$9:$DP$16,2+DP$1,FALSE)&lt;&gt;0,(COUNTIF('Présences, Excuses, et Tx P G'!$P25:DT25,$C26)/VLOOKUP($D26,$J$9:$DP$16,2+DP$1,FALSE)),),)</f>
        <v>0</v>
      </c>
      <c r="DR26" s="22" t="str">
        <f t="shared" si="34"/>
        <v>CHARTIER Brigitte</v>
      </c>
      <c r="DS26" s="26" t="str">
        <f t="shared" si="35"/>
        <v>A</v>
      </c>
      <c r="DT26" s="23">
        <f t="shared" si="36"/>
        <v>0.92682926829268297</v>
      </c>
    </row>
    <row r="27" spans="1:124" ht="14.4" customHeight="1">
      <c r="A27" s="11">
        <v>10</v>
      </c>
      <c r="B27" s="158" t="str">
        <f>Choristes!B11</f>
        <v>CHAT Nadine</v>
      </c>
      <c r="C27" s="26" t="str">
        <f>Choristes!C11</f>
        <v>A</v>
      </c>
      <c r="D27" s="26" t="str">
        <f>Choristes!G11</f>
        <v>FS</v>
      </c>
      <c r="E27" s="26"/>
      <c r="F27" s="26"/>
      <c r="G27" s="15"/>
      <c r="H27" s="15"/>
      <c r="I27" s="23">
        <f t="shared" si="32"/>
        <v>0.90243902439024393</v>
      </c>
      <c r="J27" s="23" t="str">
        <f t="shared" si="33"/>
        <v>B</v>
      </c>
      <c r="K27" s="60"/>
      <c r="L27" s="141">
        <f>IF(AND($D27&lt;&gt;0,L$1&lt;&gt;0),IF(VLOOKUP($D27,$J$9:$DP$16,2+L$1,FALSE)&lt;&gt;0,(COUNTIF('Présences, Excuses, et Tx P G'!$P26:P26,$C27)/VLOOKUP($D27,$J$9:$DP$16,2+L$1,FALSE)),),)</f>
        <v>1</v>
      </c>
      <c r="M27" s="141">
        <f>IF(AND($D27&lt;&gt;0,M$1&lt;&gt;0),IF(VLOOKUP($D27,$J$9:$DP$16,2+M$1,FALSE)&lt;&gt;0,(COUNTIF('Présences, Excuses, et Tx P G'!$P26:Q26,$C27)/VLOOKUP($D27,$J$9:$DP$16,2+M$1,FALSE)),),)</f>
        <v>1</v>
      </c>
      <c r="N27" s="141">
        <f>IF(AND($D27&lt;&gt;0,N$1&lt;&gt;0),IF(VLOOKUP($D27,$J$9:$DP$16,2+N$1,FALSE)&lt;&gt;0,(COUNTIF('Présences, Excuses, et Tx P G'!$P26:R26,$C27)/VLOOKUP($D27,$J$9:$DP$16,2+N$1,FALSE)),),)</f>
        <v>1</v>
      </c>
      <c r="O27" s="141">
        <f>IF(AND($D27&lt;&gt;0,O$1&lt;&gt;0),IF(VLOOKUP($D27,$J$9:$DP$16,2+O$1,FALSE)&lt;&gt;0,(COUNTIF('Présences, Excuses, et Tx P G'!$P26:S26,$C27)/VLOOKUP($D27,$J$9:$DP$16,2+O$1,FALSE)),),)</f>
        <v>1</v>
      </c>
      <c r="P27" s="141">
        <f>IF(AND($D27&lt;&gt;0,P$1&lt;&gt;0),IF(VLOOKUP($D27,$J$9:$DP$16,2+P$1,FALSE)&lt;&gt;0,(COUNTIF('Présences, Excuses, et Tx P G'!$P26:T26,$C27)/VLOOKUP($D27,$J$9:$DP$16,2+P$1,FALSE)),),)</f>
        <v>1</v>
      </c>
      <c r="Q27" s="141">
        <f>IF(AND($D27&lt;&gt;0,Q$1&lt;&gt;0),IF(VLOOKUP($D27,$J$9:$DP$16,2+Q$1,FALSE)&lt;&gt;0,(COUNTIF('Présences, Excuses, et Tx P G'!$P26:U26,$C27)/VLOOKUP($D27,$J$9:$DP$16,2+Q$1,FALSE)),),)</f>
        <v>1</v>
      </c>
      <c r="R27" s="141">
        <f>IF(AND($D27&lt;&gt;0,R$1&lt;&gt;0),IF(VLOOKUP($D27,$J$9:$DP$16,2+R$1,FALSE)&lt;&gt;0,(COUNTIF('Présences, Excuses, et Tx P G'!$P26:V26,$C27)/VLOOKUP($D27,$J$9:$DP$16,2+R$1,FALSE)),),)</f>
        <v>1</v>
      </c>
      <c r="S27" s="141">
        <f>IF(AND($D27&lt;&gt;0,S$1&lt;&gt;0),IF(VLOOKUP($D27,$J$9:$DP$16,2+S$1,FALSE)&lt;&gt;0,(COUNTIF('Présences, Excuses, et Tx P G'!$P26:W26,$C27)/VLOOKUP($D27,$J$9:$DP$16,2+S$1,FALSE)),),)</f>
        <v>1</v>
      </c>
      <c r="T27" s="141">
        <f>IF(AND($D27&lt;&gt;0,T$1&lt;&gt;0),IF(VLOOKUP($D27,$J$9:$DP$16,2+T$1,FALSE)&lt;&gt;0,(COUNTIF('Présences, Excuses, et Tx P G'!$P26:X26,$C27)/VLOOKUP($D27,$J$9:$DP$16,2+T$1,FALSE)),),)</f>
        <v>1</v>
      </c>
      <c r="U27" s="141">
        <f>IF(AND($D27&lt;&gt;0,U$1&lt;&gt;0),IF(VLOOKUP($D27,$J$9:$DP$16,2+U$1,FALSE)&lt;&gt;0,(COUNTIF('Présences, Excuses, et Tx P G'!$P26:Y26,$C27)/VLOOKUP($D27,$J$9:$DP$16,2+U$1,FALSE)),),)</f>
        <v>1</v>
      </c>
      <c r="V27" s="141">
        <f>IF(AND($D27&lt;&gt;0,V$1&lt;&gt;0),IF(VLOOKUP($D27,$J$9:$DP$16,2+V$1,FALSE)&lt;&gt;0,(COUNTIF('Présences, Excuses, et Tx P G'!$P26:Z26,$C27)/VLOOKUP($D27,$J$9:$DP$16,2+V$1,FALSE)),),)</f>
        <v>1</v>
      </c>
      <c r="W27" s="141">
        <f>IF(AND($D27&lt;&gt;0,W$1&lt;&gt;0),IF(VLOOKUP($D27,$J$9:$DP$16,2+W$1,FALSE)&lt;&gt;0,(COUNTIF('Présences, Excuses, et Tx P G'!$P26:AA26,$C27)/VLOOKUP($D27,$J$9:$DP$16,2+W$1,FALSE)),),)</f>
        <v>1</v>
      </c>
      <c r="X27" s="141">
        <f>IF(AND($D27&lt;&gt;0,X$1&lt;&gt;0),IF(VLOOKUP($D27,$J$9:$DP$16,2+X$1,FALSE)&lt;&gt;0,(COUNTIF('Présences, Excuses, et Tx P G'!$P26:AB26,$C27)/VLOOKUP($D27,$J$9:$DP$16,2+X$1,FALSE)),),)</f>
        <v>1</v>
      </c>
      <c r="Y27" s="141">
        <f>IF(AND($D27&lt;&gt;0,Y$1&lt;&gt;0),IF(VLOOKUP($D27,$J$9:$DP$16,2+Y$1,FALSE)&lt;&gt;0,(COUNTIF('Présences, Excuses, et Tx P G'!$P26:AC26,$C27)/VLOOKUP($D27,$J$9:$DP$16,2+Y$1,FALSE)),),)</f>
        <v>1</v>
      </c>
      <c r="Z27" s="141">
        <f>IF(AND($D27&lt;&gt;0,Z$1&lt;&gt;0),IF(VLOOKUP($D27,$J$9:$DP$16,2+Z$1,FALSE)&lt;&gt;0,(COUNTIF('Présences, Excuses, et Tx P G'!$P26:AD26,$C27)/VLOOKUP($D27,$J$9:$DP$16,2+Z$1,FALSE)),),)</f>
        <v>1</v>
      </c>
      <c r="AA27" s="141">
        <f>IF(AND($D27&lt;&gt;0,AA$1&lt;&gt;0),IF(VLOOKUP($D27,$J$9:$DP$16,2+AA$1,FALSE)&lt;&gt;0,(COUNTIF('Présences, Excuses, et Tx P G'!$P26:AE26,$C27)/VLOOKUP($D27,$J$9:$DP$16,2+AA$1,FALSE)),),)</f>
        <v>1</v>
      </c>
      <c r="AB27" s="141">
        <f>IF(AND($D27&lt;&gt;0,AB$1&lt;&gt;0),IF(VLOOKUP($D27,$J$9:$DP$16,2+AB$1,FALSE)&lt;&gt;0,(COUNTIF('Présences, Excuses, et Tx P G'!$P26:AF26,$C27)/VLOOKUP($D27,$J$9:$DP$16,2+AB$1,FALSE)),),)</f>
        <v>1</v>
      </c>
      <c r="AC27" s="141">
        <f>IF(AND($D27&lt;&gt;0,AC$1&lt;&gt;0),IF(VLOOKUP($D27,$J$9:$DP$16,2+AC$1,FALSE)&lt;&gt;0,(COUNTIF('Présences, Excuses, et Tx P G'!$P26:AG26,$C27)/VLOOKUP($D27,$J$9:$DP$16,2+AC$1,FALSE)),),)</f>
        <v>1</v>
      </c>
      <c r="AD27" s="141">
        <f>IF(AND($D27&lt;&gt;0,AD$1&lt;&gt;0),IF(VLOOKUP($D27,$J$9:$DP$16,2+AD$1,FALSE)&lt;&gt;0,(COUNTIF('Présences, Excuses, et Tx P G'!$P26:AH26,$C27)/VLOOKUP($D27,$J$9:$DP$16,2+AD$1,FALSE)),),)</f>
        <v>1</v>
      </c>
      <c r="AE27" s="141">
        <f>IF(AND($D27&lt;&gt;0,AE$1&lt;&gt;0),IF(VLOOKUP($D27,$J$9:$DP$16,2+AE$1,FALSE)&lt;&gt;0,(COUNTIF('Présences, Excuses, et Tx P G'!$P26:AI26,$C27)/VLOOKUP($D27,$J$9:$DP$16,2+AE$1,FALSE)),),)</f>
        <v>1</v>
      </c>
      <c r="AF27" s="141">
        <f>IF(AND($D27&lt;&gt;0,AF$1&lt;&gt;0),IF(VLOOKUP($D27,$J$9:$DP$16,2+AF$1,FALSE)&lt;&gt;0,(COUNTIF('Présences, Excuses, et Tx P G'!$P26:AJ26,$C27)/VLOOKUP($D27,$J$9:$DP$16,2+AF$1,FALSE)),),)</f>
        <v>1</v>
      </c>
      <c r="AG27" s="141">
        <f>IF(AND($D27&lt;&gt;0,AG$1&lt;&gt;0),IF(VLOOKUP($D27,$J$9:$DP$16,2+AG$1,FALSE)&lt;&gt;0,(COUNTIF('Présences, Excuses, et Tx P G'!$P26:AK26,$C27)/VLOOKUP($D27,$J$9:$DP$16,2+AG$1,FALSE)),),)</f>
        <v>1</v>
      </c>
      <c r="AH27" s="141">
        <f>IF(AND($D27&lt;&gt;0,AH$1&lt;&gt;0),IF(VLOOKUP($D27,$J$9:$DP$16,2+AH$1,FALSE)&lt;&gt;0,(COUNTIF('Présences, Excuses, et Tx P G'!$P26:AL26,$C27)/VLOOKUP($D27,$J$9:$DP$16,2+AH$1,FALSE)),),)</f>
        <v>1</v>
      </c>
      <c r="AI27" s="141">
        <f>IF(AND($D27&lt;&gt;0,AI$1&lt;&gt;0),IF(VLOOKUP($D27,$J$9:$DP$16,2+AI$1,FALSE)&lt;&gt;0,(COUNTIF('Présences, Excuses, et Tx P G'!$P26:AM26,$C27)/VLOOKUP($D27,$J$9:$DP$16,2+AI$1,FALSE)),),)</f>
        <v>1</v>
      </c>
      <c r="AJ27" s="141">
        <f>IF(AND($D27&lt;&gt;0,AJ$1&lt;&gt;0),IF(VLOOKUP($D27,$J$9:$DP$16,2+AJ$1,FALSE)&lt;&gt;0,(COUNTIF('Présences, Excuses, et Tx P G'!$P26:AN26,$C27)/VLOOKUP($D27,$J$9:$DP$16,2+AJ$1,FALSE)),),)</f>
        <v>1</v>
      </c>
      <c r="AK27" s="141">
        <f>IF(AND($D27&lt;&gt;0,AK$1&lt;&gt;0),IF(VLOOKUP($D27,$J$9:$DP$16,2+AK$1,FALSE)&lt;&gt;0,(COUNTIF('Présences, Excuses, et Tx P G'!$P26:AO26,$C27)/VLOOKUP($D27,$J$9:$DP$16,2+AK$1,FALSE)),),)</f>
        <v>1</v>
      </c>
      <c r="AL27" s="141">
        <f>IF(AND($D27&lt;&gt;0,AL$1&lt;&gt;0),IF(VLOOKUP($D27,$J$9:$DP$16,2+AL$1,FALSE)&lt;&gt;0,(COUNTIF('Présences, Excuses, et Tx P G'!$P26:AP26,$C27)/VLOOKUP($D27,$J$9:$DP$16,2+AL$1,FALSE)),),)</f>
        <v>1</v>
      </c>
      <c r="AM27" s="141">
        <f>IF(AND($D27&lt;&gt;0,AM$1&lt;&gt;0),IF(VLOOKUP($D27,$J$9:$DP$16,2+AM$1,FALSE)&lt;&gt;0,(COUNTIF('Présences, Excuses, et Tx P G'!$P26:AQ26,$C27)/VLOOKUP($D27,$J$9:$DP$16,2+AM$1,FALSE)),),)</f>
        <v>1</v>
      </c>
      <c r="AN27" s="141">
        <f>IF(AND($D27&lt;&gt;0,AN$1&lt;&gt;0),IF(VLOOKUP($D27,$J$9:$DP$16,2+AN$1,FALSE)&lt;&gt;0,(COUNTIF('Présences, Excuses, et Tx P G'!$P26:AR26,$C27)/VLOOKUP($D27,$J$9:$DP$16,2+AN$1,FALSE)),),)</f>
        <v>1</v>
      </c>
      <c r="AO27" s="141">
        <f>IF(AND($D27&lt;&gt;0,AO$1&lt;&gt;0),IF(VLOOKUP($D27,$J$9:$DP$16,2+AO$1,FALSE)&lt;&gt;0,(COUNTIF('Présences, Excuses, et Tx P G'!$P26:AS26,$C27)/VLOOKUP($D27,$J$9:$DP$16,2+AO$1,FALSE)),),)</f>
        <v>1</v>
      </c>
      <c r="AP27" s="141">
        <f>IF(AND($D27&lt;&gt;0,AP$1&lt;&gt;0),IF(VLOOKUP($D27,$J$9:$DP$16,2+AP$1,FALSE)&lt;&gt;0,(COUNTIF('Présences, Excuses, et Tx P G'!$P26:AT26,$C27)/VLOOKUP($D27,$J$9:$DP$16,2+AP$1,FALSE)),),)</f>
        <v>1</v>
      </c>
      <c r="AQ27" s="141">
        <f>IF(AND($D27&lt;&gt;0,AQ$1&lt;&gt;0),IF(VLOOKUP($D27,$J$9:$DP$16,2+AQ$1,FALSE)&lt;&gt;0,(COUNTIF('Présences, Excuses, et Tx P G'!$P26:AU26,$C27)/VLOOKUP($D27,$J$9:$DP$16,2+AQ$1,FALSE)),),)</f>
        <v>1</v>
      </c>
      <c r="AR27" s="141">
        <f>IF(AND($D27&lt;&gt;0,AR$1&lt;&gt;0),IF(VLOOKUP($D27,$J$9:$DP$16,2+AR$1,FALSE)&lt;&gt;0,(COUNTIF('Présences, Excuses, et Tx P G'!$P26:AV26,$C27)/VLOOKUP($D27,$J$9:$DP$16,2+AR$1,FALSE)),),)</f>
        <v>1</v>
      </c>
      <c r="AS27" s="141">
        <f>IF(AND($D27&lt;&gt;0,AS$1&lt;&gt;0),IF(VLOOKUP($D27,$J$9:$DP$16,2+AS$1,FALSE)&lt;&gt;0,(COUNTIF('Présences, Excuses, et Tx P G'!$P26:AW26,$C27)/VLOOKUP($D27,$J$9:$DP$16,2+AS$1,FALSE)),),)</f>
        <v>1</v>
      </c>
      <c r="AT27" s="141">
        <f>IF(AND($D27&lt;&gt;0,AT$1&lt;&gt;0),IF(VLOOKUP($D27,$J$9:$DP$16,2+AT$1,FALSE)&lt;&gt;0,(COUNTIF('Présences, Excuses, et Tx P G'!$P26:AX26,$C27)/VLOOKUP($D27,$J$9:$DP$16,2+AT$1,FALSE)),),)</f>
        <v>1</v>
      </c>
      <c r="AU27" s="141">
        <f>IF(AND($D27&lt;&gt;0,AU$1&lt;&gt;0),IF(VLOOKUP($D27,$J$9:$DP$16,2+AU$1,FALSE)&lt;&gt;0,(COUNTIF('Présences, Excuses, et Tx P G'!$P26:AY26,$C27)/VLOOKUP($D27,$J$9:$DP$16,2+AU$1,FALSE)),),)</f>
        <v>1</v>
      </c>
      <c r="AV27" s="141">
        <f>IF(AND($D27&lt;&gt;0,AV$1&lt;&gt;0),IF(VLOOKUP($D27,$J$9:$DP$16,2+AV$1,FALSE)&lt;&gt;0,(COUNTIF('Présences, Excuses, et Tx P G'!$P26:AZ26,$C27)/VLOOKUP($D27,$J$9:$DP$16,2+AV$1,FALSE)),),)</f>
        <v>1</v>
      </c>
      <c r="AW27" s="141">
        <f>IF(AND($D27&lt;&gt;0,AW$1&lt;&gt;0),IF(VLOOKUP($D27,$J$9:$DP$16,2+AW$1,FALSE)&lt;&gt;0,(COUNTIF('Présences, Excuses, et Tx P G'!$P26:BA26,$C27)/VLOOKUP($D27,$J$9:$DP$16,2+AW$1,FALSE)),),)</f>
        <v>1</v>
      </c>
      <c r="AX27" s="141">
        <f>IF(AND($D27&lt;&gt;0,AX$1&lt;&gt;0),IF(VLOOKUP($D27,$J$9:$DP$16,2+AX$1,FALSE)&lt;&gt;0,(COUNTIF('Présences, Excuses, et Tx P G'!$P26:BB26,$C27)/VLOOKUP($D27,$J$9:$DP$16,2+AX$1,FALSE)),),)</f>
        <v>1</v>
      </c>
      <c r="AY27" s="141">
        <f>IF(AND($D27&lt;&gt;0,AY$1&lt;&gt;0),IF(VLOOKUP($D27,$J$9:$DP$16,2+AY$1,FALSE)&lt;&gt;0,(COUNTIF('Présences, Excuses, et Tx P G'!$P26:BC26,$C27)/VLOOKUP($D27,$J$9:$DP$16,2+AY$1,FALSE)),),)</f>
        <v>0.96</v>
      </c>
      <c r="AZ27" s="141">
        <f>IF(AND($D27&lt;&gt;0,AZ$1&lt;&gt;0),IF(VLOOKUP($D27,$J$9:$DP$16,2+AZ$1,FALSE)&lt;&gt;0,(COUNTIF('Présences, Excuses, et Tx P G'!$P26:BD26,$C27)/VLOOKUP($D27,$J$9:$DP$16,2+AZ$1,FALSE)),),)</f>
        <v>0.96</v>
      </c>
      <c r="BA27" s="141">
        <f>IF(AND($D27&lt;&gt;0,BA$1&lt;&gt;0),IF(VLOOKUP($D27,$J$9:$DP$16,2+BA$1,FALSE)&lt;&gt;0,(COUNTIF('Présences, Excuses, et Tx P G'!$P26:BE26,$C27)/VLOOKUP($D27,$J$9:$DP$16,2+BA$1,FALSE)),),)</f>
        <v>0.96153846153846156</v>
      </c>
      <c r="BB27" s="141">
        <f>IF(AND($D27&lt;&gt;0,BB$1&lt;&gt;0),IF(VLOOKUP($D27,$J$9:$DP$16,2+BB$1,FALSE)&lt;&gt;0,(COUNTIF('Présences, Excuses, et Tx P G'!$P26:BF26,$C27)/VLOOKUP($D27,$J$9:$DP$16,2+BB$1,FALSE)),),)</f>
        <v>0.96296296296296291</v>
      </c>
      <c r="BC27" s="141">
        <f>IF(AND($D27&lt;&gt;0,BC$1&lt;&gt;0),IF(VLOOKUP($D27,$J$9:$DP$16,2+BC$1,FALSE)&lt;&gt;0,(COUNTIF('Présences, Excuses, et Tx P G'!$P26:BG26,$C27)/VLOOKUP($D27,$J$9:$DP$16,2+BC$1,FALSE)),),)</f>
        <v>0.9642857142857143</v>
      </c>
      <c r="BD27" s="141">
        <f>IF(AND($D27&lt;&gt;0,BD$1&lt;&gt;0),IF(VLOOKUP($D27,$J$9:$DP$16,2+BD$1,FALSE)&lt;&gt;0,(COUNTIF('Présences, Excuses, et Tx P G'!$P26:BH26,$C27)/VLOOKUP($D27,$J$9:$DP$16,2+BD$1,FALSE)),),)</f>
        <v>0.96551724137931039</v>
      </c>
      <c r="BE27" s="141">
        <f>IF(AND($D27&lt;&gt;0,BE$1&lt;&gt;0),IF(VLOOKUP($D27,$J$9:$DP$16,2+BE$1,FALSE)&lt;&gt;0,(COUNTIF('Présences, Excuses, et Tx P G'!$P26:BI26,$C27)/VLOOKUP($D27,$J$9:$DP$16,2+BE$1,FALSE)),),)</f>
        <v>0.96666666666666667</v>
      </c>
      <c r="BF27" s="141">
        <f>IF(AND($D27&lt;&gt;0,BF$1&lt;&gt;0),IF(VLOOKUP($D27,$J$9:$DP$16,2+BF$1,FALSE)&lt;&gt;0,(COUNTIF('Présences, Excuses, et Tx P G'!$P26:BJ26,$C27)/VLOOKUP($D27,$J$9:$DP$16,2+BF$1,FALSE)),),)</f>
        <v>0.96666666666666667</v>
      </c>
      <c r="BG27" s="141">
        <f>IF(AND($D27&lt;&gt;0,BG$1&lt;&gt;0),IF(VLOOKUP($D27,$J$9:$DP$16,2+BG$1,FALSE)&lt;&gt;0,(COUNTIF('Présences, Excuses, et Tx P G'!$P26:BK26,$C27)/VLOOKUP($D27,$J$9:$DP$16,2+BG$1,FALSE)),),)</f>
        <v>0.96666666666666667</v>
      </c>
      <c r="BH27" s="141">
        <f>IF(AND($D27&lt;&gt;0,BH$1&lt;&gt;0),IF(VLOOKUP($D27,$J$9:$DP$16,2+BH$1,FALSE)&lt;&gt;0,(COUNTIF('Présences, Excuses, et Tx P G'!$P26:BL26,$C27)/VLOOKUP($D27,$J$9:$DP$16,2+BH$1,FALSE)),),)</f>
        <v>0.93548387096774188</v>
      </c>
      <c r="BI27" s="141">
        <f>IF(AND($D27&lt;&gt;0,BI$1&lt;&gt;0),IF(VLOOKUP($D27,$J$9:$DP$16,2+BI$1,FALSE)&lt;&gt;0,(COUNTIF('Présences, Excuses, et Tx P G'!$P26:BM26,$C27)/VLOOKUP($D27,$J$9:$DP$16,2+BI$1,FALSE)),),)</f>
        <v>0.9375</v>
      </c>
      <c r="BJ27" s="141">
        <f>IF(AND($D27&lt;&gt;0,BJ$1&lt;&gt;0),IF(VLOOKUP($D27,$J$9:$DP$16,2+BJ$1,FALSE)&lt;&gt;0,(COUNTIF('Présences, Excuses, et Tx P G'!$P26:BN26,$C27)/VLOOKUP($D27,$J$9:$DP$16,2+BJ$1,FALSE)),),)</f>
        <v>0.9375</v>
      </c>
      <c r="BK27" s="141">
        <f>IF(AND($D27&lt;&gt;0,BK$1&lt;&gt;0),IF(VLOOKUP($D27,$J$9:$DP$16,2+BK$1,FALSE)&lt;&gt;0,(COUNTIF('Présences, Excuses, et Tx P G'!$P26:BO26,$C27)/VLOOKUP($D27,$J$9:$DP$16,2+BK$1,FALSE)),),)</f>
        <v>0.93939393939393945</v>
      </c>
      <c r="BL27" s="141">
        <f>IF(AND($D27&lt;&gt;0,BL$1&lt;&gt;0),IF(VLOOKUP($D27,$J$9:$DP$16,2+BL$1,FALSE)&lt;&gt;0,(COUNTIF('Présences, Excuses, et Tx P G'!$P26:BP26,$C27)/VLOOKUP($D27,$J$9:$DP$16,2+BL$1,FALSE)),),)</f>
        <v>0.93939393939393945</v>
      </c>
      <c r="BM27" s="141">
        <f>IF(AND($D27&lt;&gt;0,BM$1&lt;&gt;0),IF(VLOOKUP($D27,$J$9:$DP$16,2+BM$1,FALSE)&lt;&gt;0,(COUNTIF('Présences, Excuses, et Tx P G'!$P26:BQ26,$C27)/VLOOKUP($D27,$J$9:$DP$16,2+BM$1,FALSE)),),)</f>
        <v>0.93939393939393945</v>
      </c>
      <c r="BN27" s="141">
        <f>IF(AND($D27&lt;&gt;0,BN$1&lt;&gt;0),IF(VLOOKUP($D27,$J$9:$DP$16,2+BN$1,FALSE)&lt;&gt;0,(COUNTIF('Présences, Excuses, et Tx P G'!$P26:BR26,$C27)/VLOOKUP($D27,$J$9:$DP$16,2+BN$1,FALSE)),),)</f>
        <v>0.94117647058823528</v>
      </c>
      <c r="BO27" s="141">
        <f>IF(AND($D27&lt;&gt;0,BO$1&lt;&gt;0),IF(VLOOKUP($D27,$J$9:$DP$16,2+BO$1,FALSE)&lt;&gt;0,(COUNTIF('Présences, Excuses, et Tx P G'!$P26:BS26,$C27)/VLOOKUP($D27,$J$9:$DP$16,2+BO$1,FALSE)),),)</f>
        <v>0.94285714285714284</v>
      </c>
      <c r="BP27" s="141">
        <f>IF(AND($D27&lt;&gt;0,BP$1&lt;&gt;0),IF(VLOOKUP($D27,$J$9:$DP$16,2+BP$1,FALSE)&lt;&gt;0,(COUNTIF('Présences, Excuses, et Tx P G'!$P26:BT26,$C27)/VLOOKUP($D27,$J$9:$DP$16,2+BP$1,FALSE)),),)</f>
        <v>0.94444444444444442</v>
      </c>
      <c r="BQ27" s="141">
        <f>IF(AND($D27&lt;&gt;0,BQ$1&lt;&gt;0),IF(VLOOKUP($D27,$J$9:$DP$16,2+BQ$1,FALSE)&lt;&gt;0,(COUNTIF('Présences, Excuses, et Tx P G'!$P26:BU26,$C27)/VLOOKUP($D27,$J$9:$DP$16,2+BQ$1,FALSE)),),)</f>
        <v>0.94444444444444442</v>
      </c>
      <c r="BR27" s="141">
        <f>IF(AND($D27&lt;&gt;0,BR$1&lt;&gt;0),IF(VLOOKUP($D27,$J$9:$DP$16,2+BR$1,FALSE)&lt;&gt;0,(COUNTIF('Présences, Excuses, et Tx P G'!$P26:BV26,$C27)/VLOOKUP($D27,$J$9:$DP$16,2+BR$1,FALSE)),),)</f>
        <v>0.91891891891891897</v>
      </c>
      <c r="BS27" s="141">
        <f>IF(AND($D27&lt;&gt;0,BS$1&lt;&gt;0),IF(VLOOKUP($D27,$J$9:$DP$16,2+BS$1,FALSE)&lt;&gt;0,(COUNTIF('Présences, Excuses, et Tx P G'!$P26:BW26,$C27)/VLOOKUP($D27,$J$9:$DP$16,2+BS$1,FALSE)),),)</f>
        <v>0.91891891891891897</v>
      </c>
      <c r="BT27" s="141">
        <f>IF(AND($D27&lt;&gt;0,BT$1&lt;&gt;0),IF(VLOOKUP($D27,$J$9:$DP$16,2+BT$1,FALSE)&lt;&gt;0,(COUNTIF('Présences, Excuses, et Tx P G'!$P26:BX26,$C27)/VLOOKUP($D27,$J$9:$DP$16,2+BT$1,FALSE)),),)</f>
        <v>0.91891891891891897</v>
      </c>
      <c r="BU27" s="141">
        <f>IF(AND($D27&lt;&gt;0,BU$1&lt;&gt;0),IF(VLOOKUP($D27,$J$9:$DP$16,2+BU$1,FALSE)&lt;&gt;0,(COUNTIF('Présences, Excuses, et Tx P G'!$P26:BY26,$C27)/VLOOKUP($D27,$J$9:$DP$16,2+BU$1,FALSE)),),)</f>
        <v>0.92105263157894735</v>
      </c>
      <c r="BV27" s="141">
        <f>IF(AND($D27&lt;&gt;0,BV$1&lt;&gt;0),IF(VLOOKUP($D27,$J$9:$DP$16,2+BV$1,FALSE)&lt;&gt;0,(COUNTIF('Présences, Excuses, et Tx P G'!$P26:BZ26,$C27)/VLOOKUP($D27,$J$9:$DP$16,2+BV$1,FALSE)),),)</f>
        <v>0.92307692307692313</v>
      </c>
      <c r="BW27" s="141">
        <f>IF(AND($D27&lt;&gt;0,BW$1&lt;&gt;0),IF(VLOOKUP($D27,$J$9:$DP$16,2+BW$1,FALSE)&lt;&gt;0,(COUNTIF('Présences, Excuses, et Tx P G'!$P26:CA26,$C27)/VLOOKUP($D27,$J$9:$DP$16,2+BW$1,FALSE)),),)</f>
        <v>0.92500000000000004</v>
      </c>
      <c r="BX27" s="141">
        <f>IF(AND($D27&lt;&gt;0,BX$1&lt;&gt;0),IF(VLOOKUP($D27,$J$9:$DP$16,2+BX$1,FALSE)&lt;&gt;0,(COUNTIF('Présences, Excuses, et Tx P G'!$P26:CB26,$C27)/VLOOKUP($D27,$J$9:$DP$16,2+BX$1,FALSE)),),)</f>
        <v>0.92500000000000004</v>
      </c>
      <c r="BY27" s="141">
        <f>IF(AND($D27&lt;&gt;0,BY$1&lt;&gt;0),IF(VLOOKUP($D27,$J$9:$DP$16,2+BY$1,FALSE)&lt;&gt;0,(COUNTIF('Présences, Excuses, et Tx P G'!$P26:CC26,$C27)/VLOOKUP($D27,$J$9:$DP$16,2+BY$1,FALSE)),),)</f>
        <v>0.90243902439024393</v>
      </c>
      <c r="BZ27" s="141">
        <f>IF(AND($D27&lt;&gt;0,BZ$1&lt;&gt;0),IF(VLOOKUP($D27,$J$9:$DP$16,2+BZ$1,FALSE)&lt;&gt;0,(COUNTIF('Présences, Excuses, et Tx P G'!$P26:CD26,$C27)/VLOOKUP($D27,$J$9:$DP$16,2+BZ$1,FALSE)),),)</f>
        <v>0.90476190476190477</v>
      </c>
      <c r="CA27" s="141">
        <f>IF(AND($D27&lt;&gt;0,CA$1&lt;&gt;0),IF(VLOOKUP($D27,$J$9:$DP$16,2+CA$1,FALSE)&lt;&gt;0,(COUNTIF('Présences, Excuses, et Tx P G'!$P26:CE26,$C27)/VLOOKUP($D27,$J$9:$DP$16,2+CA$1,FALSE)),),)</f>
        <v>0.88372093023255816</v>
      </c>
      <c r="CB27" s="141">
        <f>IF(AND($D27&lt;&gt;0,CB$1&lt;&gt;0),IF(VLOOKUP($D27,$J$9:$DP$16,2+CB$1,FALSE)&lt;&gt;0,(COUNTIF('Présences, Excuses, et Tx P G'!$P26:CF26,$C27)/VLOOKUP($D27,$J$9:$DP$16,2+CB$1,FALSE)),),)</f>
        <v>0</v>
      </c>
      <c r="CC27" s="141">
        <f>IF(AND($D27&lt;&gt;0,CC$1&lt;&gt;0),IF(VLOOKUP($D27,$J$9:$DP$16,2+CC$1,FALSE)&lt;&gt;0,(COUNTIF('Présences, Excuses, et Tx P G'!$P26:CG26,$C27)/VLOOKUP($D27,$J$9:$DP$16,2+CC$1,FALSE)),),)</f>
        <v>0</v>
      </c>
      <c r="CD27" s="141">
        <f>IF(AND($D27&lt;&gt;0,CD$1&lt;&gt;0),IF(VLOOKUP($D27,$J$9:$DP$16,2+CD$1,FALSE)&lt;&gt;0,(COUNTIF('Présences, Excuses, et Tx P G'!$P26:CH26,$C27)/VLOOKUP($D27,$J$9:$DP$16,2+CD$1,FALSE)),),)</f>
        <v>0</v>
      </c>
      <c r="CE27" s="141">
        <f>IF(AND($D27&lt;&gt;0,CE$1&lt;&gt;0),IF(VLOOKUP($D27,$J$9:$DP$16,2+CE$1,FALSE)&lt;&gt;0,(COUNTIF('Présences, Excuses, et Tx P G'!$P26:CI26,$C27)/VLOOKUP($D27,$J$9:$DP$16,2+CE$1,FALSE)),),)</f>
        <v>0</v>
      </c>
      <c r="CF27" s="141">
        <f>IF(AND($D27&lt;&gt;0,CF$1&lt;&gt;0),IF(VLOOKUP($D27,$J$9:$DP$16,2+CF$1,FALSE)&lt;&gt;0,(COUNTIF('Présences, Excuses, et Tx P G'!$P26:CJ26,$C27)/VLOOKUP($D27,$J$9:$DP$16,2+CF$1,FALSE)),),)</f>
        <v>0</v>
      </c>
      <c r="CG27" s="141">
        <f>IF(AND($D27&lt;&gt;0,CG$1&lt;&gt;0),IF(VLOOKUP($D27,$J$9:$DP$16,2+CG$1,FALSE)&lt;&gt;0,(COUNTIF('Présences, Excuses, et Tx P G'!$P26:CK26,$C27)/VLOOKUP($D27,$J$9:$DP$16,2+CG$1,FALSE)),),)</f>
        <v>0</v>
      </c>
      <c r="CH27" s="141">
        <f>IF(AND($D27&lt;&gt;0,CH$1&lt;&gt;0),IF(VLOOKUP($D27,$J$9:$DP$16,2+CH$1,FALSE)&lt;&gt;0,(COUNTIF('Présences, Excuses, et Tx P G'!$P26:CL26,$C27)/VLOOKUP($D27,$J$9:$DP$16,2+CH$1,FALSE)),),)</f>
        <v>0</v>
      </c>
      <c r="CI27" s="141">
        <f>IF(AND($D27&lt;&gt;0,CI$1&lt;&gt;0),IF(VLOOKUP($D27,$J$9:$DP$16,2+CI$1,FALSE)&lt;&gt;0,(COUNTIF('Présences, Excuses, et Tx P G'!$P26:CM26,$C27)/VLOOKUP($D27,$J$9:$DP$16,2+CI$1,FALSE)),),)</f>
        <v>0</v>
      </c>
      <c r="CJ27" s="141">
        <f>IF(AND($D27&lt;&gt;0,CJ$1&lt;&gt;0),IF(VLOOKUP($D27,$J$9:$DP$16,2+CJ$1,FALSE)&lt;&gt;0,(COUNTIF('Présences, Excuses, et Tx P G'!$P26:CO26,$C27)/VLOOKUP($D27,$J$9:$DP$16,2+CJ$1,FALSE)),),)</f>
        <v>0</v>
      </c>
      <c r="CK27" s="141">
        <f>IF(AND($D27&lt;&gt;0,CK$1&lt;&gt;0),IF(VLOOKUP($D27,$J$9:$DP$16,2+CK$1,FALSE)&lt;&gt;0,(COUNTIF('Présences, Excuses, et Tx P G'!$P26:CP26,$C27)/VLOOKUP($D27,$J$9:$DP$16,2+CK$1,FALSE)),),)</f>
        <v>0</v>
      </c>
      <c r="CL27" s="141">
        <f>IF(AND($D27&lt;&gt;0,CL$1&lt;&gt;0),IF(VLOOKUP($D27,$J$9:$DP$16,2+CL$1,FALSE)&lt;&gt;0,(COUNTIF('Présences, Excuses, et Tx P G'!$P26:CQ26,$C27)/VLOOKUP($D27,$J$9:$DP$16,2+CL$1,FALSE)),),)</f>
        <v>0</v>
      </c>
      <c r="CM27" s="141">
        <f>IF(AND($D27&lt;&gt;0,CM$1&lt;&gt;0),IF(VLOOKUP($D27,$J$9:$DP$16,2+CM$1,FALSE)&lt;&gt;0,(COUNTIF('Présences, Excuses, et Tx P G'!$P26:CR26,$C27)/VLOOKUP($D27,$J$9:$DP$16,2+CM$1,FALSE)),),)</f>
        <v>0</v>
      </c>
      <c r="CN27" s="141">
        <f>IF(AND($D27&lt;&gt;0,CN$1&lt;&gt;0),IF(VLOOKUP($D27,$J$9:$DP$16,2+CN$1,FALSE)&lt;&gt;0,(COUNTIF('Présences, Excuses, et Tx P G'!$P26:CS26,$C27)/VLOOKUP($D27,$J$9:$DP$16,2+CN$1,FALSE)),),)</f>
        <v>0</v>
      </c>
      <c r="CO27" s="141">
        <f>IF(AND($D27&lt;&gt;0,CO$1&lt;&gt;0),IF(VLOOKUP($D27,$J$9:$DP$16,2+CO$1,FALSE)&lt;&gt;0,(COUNTIF('Présences, Excuses, et Tx P G'!$P26:CT26,$C27)/VLOOKUP($D27,$J$9:$DP$16,2+CO$1,FALSE)),),)</f>
        <v>0</v>
      </c>
      <c r="CP27" s="141">
        <f>IF(AND($D27&lt;&gt;0,CP$1&lt;&gt;0),IF(VLOOKUP($D27,$J$9:$DP$16,2+CP$1,FALSE)&lt;&gt;0,(COUNTIF('Présences, Excuses, et Tx P G'!$P26:CU26,$C27)/VLOOKUP($D27,$J$9:$DP$16,2+CP$1,FALSE)),),)</f>
        <v>0</v>
      </c>
      <c r="CQ27" s="141">
        <f>IF(AND($D27&lt;&gt;0,CQ$1&lt;&gt;0),IF(VLOOKUP($D27,$J$9:$DP$16,2+CQ$1,FALSE)&lt;&gt;0,(COUNTIF('Présences, Excuses, et Tx P G'!$P26:CU26,$C27)/VLOOKUP($D27,$J$9:$DP$16,2+CQ$1,FALSE)),),)</f>
        <v>0</v>
      </c>
      <c r="CR27" s="141">
        <f>IF(AND($D27&lt;&gt;0,CR$1&lt;&gt;0),IF(VLOOKUP($D27,$J$9:$DP$16,2+CR$1,FALSE)&lt;&gt;0,(COUNTIF('Présences, Excuses, et Tx P G'!$P26:CV26,$C27)/VLOOKUP($D27,$J$9:$DP$16,2+CR$1,FALSE)),),)</f>
        <v>0</v>
      </c>
      <c r="CS27" s="141">
        <f>IF(AND($D27&lt;&gt;0,CS$1&lt;&gt;0),IF(VLOOKUP($D27,$J$9:$DP$16,2+CS$1,FALSE)&lt;&gt;0,(COUNTIF('Présences, Excuses, et Tx P G'!$P26:CW26,$C27)/VLOOKUP($D27,$J$9:$DP$16,2+CS$1,FALSE)),),)</f>
        <v>0</v>
      </c>
      <c r="CT27" s="141">
        <f>IF(AND($D27&lt;&gt;0,CT$1&lt;&gt;0),IF(VLOOKUP($D27,$J$9:$DP$16,2+CT$1,FALSE)&lt;&gt;0,(COUNTIF('Présences, Excuses, et Tx P G'!$P26:CX26,$C27)/VLOOKUP($D27,$J$9:$DP$16,2+CT$1,FALSE)),),)</f>
        <v>0</v>
      </c>
      <c r="CU27" s="141">
        <f>IF(AND($D27&lt;&gt;0,CU$1&lt;&gt;0),IF(VLOOKUP($D27,$J$9:$DP$16,2+CU$1,FALSE)&lt;&gt;0,(COUNTIF('Présences, Excuses, et Tx P G'!$P26:CY26,$C27)/VLOOKUP($D27,$J$9:$DP$16,2+CU$1,FALSE)),),)</f>
        <v>0</v>
      </c>
      <c r="CV27" s="141">
        <f>IF(AND($D27&lt;&gt;0,CV$1&lt;&gt;0),IF(VLOOKUP($D27,$J$9:$DP$16,2+CV$1,FALSE)&lt;&gt;0,(COUNTIF('Présences, Excuses, et Tx P G'!$P26:CZ26,$C27)/VLOOKUP($D27,$J$9:$DP$16,2+CV$1,FALSE)),),)</f>
        <v>0</v>
      </c>
      <c r="CW27" s="141">
        <f>IF(AND($D27&lt;&gt;0,CW$1&lt;&gt;0),IF(VLOOKUP($D27,$J$9:$DP$16,2+CW$1,FALSE)&lt;&gt;0,(COUNTIF('Présences, Excuses, et Tx P G'!$P26:DA26,$C27)/VLOOKUP($D27,$J$9:$DP$16,2+CW$1,FALSE)),),)</f>
        <v>0</v>
      </c>
      <c r="CX27" s="141">
        <f>IF(AND($D27&lt;&gt;0,CX$1&lt;&gt;0),IF(VLOOKUP($D27,$J$9:$DP$16,2+CX$1,FALSE)&lt;&gt;0,(COUNTIF('Présences, Excuses, et Tx P G'!$P26:DB26,$C27)/VLOOKUP($D27,$J$9:$DP$16,2+CX$1,FALSE)),),)</f>
        <v>0</v>
      </c>
      <c r="CY27" s="141">
        <f>IF(AND($D27&lt;&gt;0,CY$1&lt;&gt;0),IF(VLOOKUP($D27,$J$9:$DP$16,2+CY$1,FALSE)&lt;&gt;0,(COUNTIF('Présences, Excuses, et Tx P G'!$P26:DC26,$C27)/VLOOKUP($D27,$J$9:$DP$16,2+CY$1,FALSE)),),)</f>
        <v>0</v>
      </c>
      <c r="CZ27" s="141">
        <f>IF(AND($D27&lt;&gt;0,CZ$1&lt;&gt;0),IF(VLOOKUP($D27,$J$9:$DP$16,2+CZ$1,FALSE)&lt;&gt;0,(COUNTIF('Présences, Excuses, et Tx P G'!$P26:DD26,$C27)/VLOOKUP($D27,$J$9:$DP$16,2+CZ$1,FALSE)),),)</f>
        <v>0</v>
      </c>
      <c r="DA27" s="141">
        <f>IF(AND($D27&lt;&gt;0,DA$1&lt;&gt;0),IF(VLOOKUP($D27,$J$9:$DP$16,2+DA$1,FALSE)&lt;&gt;0,(COUNTIF('Présences, Excuses, et Tx P G'!$P26:DE26,$C27)/VLOOKUP($D27,$J$9:$DP$16,2+DA$1,FALSE)),),)</f>
        <v>0</v>
      </c>
      <c r="DB27" s="141">
        <f>IF(AND($D27&lt;&gt;0,DB$1&lt;&gt;0),IF(VLOOKUP($D27,$J$9:$DP$16,2+DB$1,FALSE)&lt;&gt;0,(COUNTIF('Présences, Excuses, et Tx P G'!$P26:DF26,$C27)/VLOOKUP($D27,$J$9:$DP$16,2+DB$1,FALSE)),),)</f>
        <v>0</v>
      </c>
      <c r="DC27" s="141">
        <f>IF(AND($D27&lt;&gt;0,DC$1&lt;&gt;0),IF(VLOOKUP($D27,$J$9:$DP$16,2+DC$1,FALSE)&lt;&gt;0,(COUNTIF('Présences, Excuses, et Tx P G'!$P26:DG26,$C27)/VLOOKUP($D27,$J$9:$DP$16,2+DC$1,FALSE)),),)</f>
        <v>0</v>
      </c>
      <c r="DD27" s="141">
        <f>IF(AND($D27&lt;&gt;0,DD$1&lt;&gt;0),IF(VLOOKUP($D27,$J$9:$DP$16,2+DD$1,FALSE)&lt;&gt;0,(COUNTIF('Présences, Excuses, et Tx P G'!$P26:DH26,$C27)/VLOOKUP($D27,$J$9:$DP$16,2+DD$1,FALSE)),),)</f>
        <v>0</v>
      </c>
      <c r="DE27" s="141">
        <f>IF(AND($D27&lt;&gt;0,DE$1&lt;&gt;0),IF(VLOOKUP($D27,$J$9:$DP$16,2+DE$1,FALSE)&lt;&gt;0,(COUNTIF('Présences, Excuses, et Tx P G'!$P26:DI26,$C27)/VLOOKUP($D27,$J$9:$DP$16,2+DE$1,FALSE)),),)</f>
        <v>0</v>
      </c>
      <c r="DF27" s="141">
        <f>IF(AND($D27&lt;&gt;0,DF$1&lt;&gt;0),IF(VLOOKUP($D27,$J$9:$DP$16,2+DF$1,FALSE)&lt;&gt;0,(COUNTIF('Présences, Excuses, et Tx P G'!$P26:DJ26,$C27)/VLOOKUP($D27,$J$9:$DP$16,2+DF$1,FALSE)),),)</f>
        <v>0</v>
      </c>
      <c r="DG27" s="141">
        <f>IF(AND($D27&lt;&gt;0,DG$1&lt;&gt;0),IF(VLOOKUP($D27,$J$9:$DP$16,2+DG$1,FALSE)&lt;&gt;0,(COUNTIF('Présences, Excuses, et Tx P G'!$P26:DK26,$C27)/VLOOKUP($D27,$J$9:$DP$16,2+DG$1,FALSE)),),)</f>
        <v>0</v>
      </c>
      <c r="DH27" s="141">
        <f>IF(AND($D27&lt;&gt;0,DH$1&lt;&gt;0),IF(VLOOKUP($D27,$J$9:$DP$16,2+DH$1,FALSE)&lt;&gt;0,(COUNTIF('Présences, Excuses, et Tx P G'!$P26:DL26,$C27)/VLOOKUP($D27,$J$9:$DP$16,2+DH$1,FALSE)),),)</f>
        <v>0</v>
      </c>
      <c r="DI27" s="141">
        <f>IF(AND($D27&lt;&gt;0,DI$1&lt;&gt;0),IF(VLOOKUP($D27,$J$9:$DP$16,2+DI$1,FALSE)&lt;&gt;0,(COUNTIF('Présences, Excuses, et Tx P G'!$P26:DM26,$C27)/VLOOKUP($D27,$J$9:$DP$16,2+DI$1,FALSE)),),)</f>
        <v>0</v>
      </c>
      <c r="DJ27" s="141">
        <f>IF(AND($D27&lt;&gt;0,DJ$1&lt;&gt;0),IF(VLOOKUP($D27,$J$9:$DP$16,2+DJ$1,FALSE)&lt;&gt;0,(COUNTIF('Présences, Excuses, et Tx P G'!$P26:DN26,$C27)/VLOOKUP($D27,$J$9:$DP$16,2+DJ$1,FALSE)),),)</f>
        <v>0</v>
      </c>
      <c r="DK27" s="141">
        <f>IF(AND($D27&lt;&gt;0,DK$1&lt;&gt;0),IF(VLOOKUP($D27,$J$9:$DP$16,2+DK$1,FALSE)&lt;&gt;0,(COUNTIF('Présences, Excuses, et Tx P G'!$P26:DO26,$C27)/VLOOKUP($D27,$J$9:$DP$16,2+DK$1,FALSE)),),)</f>
        <v>0</v>
      </c>
      <c r="DL27" s="141">
        <f>IF(AND($D27&lt;&gt;0,DL$1&lt;&gt;0),IF(VLOOKUP($D27,$J$9:$DP$16,2+DL$1,FALSE)&lt;&gt;0,(COUNTIF('Présences, Excuses, et Tx P G'!$P26:DP26,$C27)/VLOOKUP($D27,$J$9:$DP$16,2+DL$1,FALSE)),),)</f>
        <v>0</v>
      </c>
      <c r="DM27" s="141">
        <f>IF(AND($D27&lt;&gt;0,DM$1&lt;&gt;0),IF(VLOOKUP($D27,$J$9:$DP$16,2+DM$1,FALSE)&lt;&gt;0,(COUNTIF('Présences, Excuses, et Tx P G'!$P26:DQ26,$C27)/VLOOKUP($D27,$J$9:$DP$16,2+DM$1,FALSE)),),)</f>
        <v>0</v>
      </c>
      <c r="DN27" s="141">
        <f>IF(AND($D27&lt;&gt;0,DN$1&lt;&gt;0),IF(VLOOKUP($D27,$J$9:$DP$16,2+DN$1,FALSE)&lt;&gt;0,(COUNTIF('Présences, Excuses, et Tx P G'!$P26:DR26,$C27)/VLOOKUP($D27,$J$9:$DP$16,2+DN$1,FALSE)),),)</f>
        <v>0</v>
      </c>
      <c r="DO27" s="141">
        <f>IF(AND($D27&lt;&gt;0,DO$1&lt;&gt;0),IF(VLOOKUP($D27,$J$9:$DP$16,2+DO$1,FALSE)&lt;&gt;0,(COUNTIF('Présences, Excuses, et Tx P G'!$P26:DS26,$C27)/VLOOKUP($D27,$J$9:$DP$16,2+DO$1,FALSE)),),)</f>
        <v>0</v>
      </c>
      <c r="DP27" s="141">
        <f>IF(AND($D27&lt;&gt;0,DP$1&lt;&gt;0),IF(VLOOKUP($D27,$J$9:$DP$16,2+DP$1,FALSE)&lt;&gt;0,(COUNTIF('Présences, Excuses, et Tx P G'!$P26:DT26,$C27)/VLOOKUP($D27,$J$9:$DP$16,2+DP$1,FALSE)),),)</f>
        <v>0</v>
      </c>
      <c r="DR27" s="22" t="str">
        <f t="shared" si="34"/>
        <v>CHAT Nadine</v>
      </c>
      <c r="DS27" s="26" t="str">
        <f t="shared" si="35"/>
        <v>A</v>
      </c>
      <c r="DT27" s="23">
        <f t="shared" si="36"/>
        <v>0.90243902439024393</v>
      </c>
    </row>
    <row r="28" spans="1:124" ht="14.4" customHeight="1">
      <c r="A28" s="11">
        <v>11</v>
      </c>
      <c r="B28" s="158" t="str">
        <f>Choristes!B12</f>
        <v>CLÉDAT (de) Hubert</v>
      </c>
      <c r="C28" s="26" t="str">
        <f>Choristes!C12</f>
        <v>T</v>
      </c>
      <c r="D28" s="26" t="str">
        <f>Choristes!G12</f>
        <v>HS</v>
      </c>
      <c r="E28" s="26"/>
      <c r="F28" s="26"/>
      <c r="G28" s="15"/>
      <c r="H28" s="15"/>
      <c r="I28" s="23">
        <f t="shared" si="32"/>
        <v>0.81395348837209303</v>
      </c>
      <c r="J28" s="23" t="str">
        <f t="shared" si="33"/>
        <v>B</v>
      </c>
      <c r="K28" s="60"/>
      <c r="L28" s="141">
        <f>IF(AND($D28&lt;&gt;0,L$1&lt;&gt;0),IF(VLOOKUP($D28,$J$9:$DP$16,2+L$1,FALSE)&lt;&gt;0,(COUNTIF('Présences, Excuses, et Tx P G'!$P27:P27,$C28)/VLOOKUP($D28,$J$9:$DP$16,2+L$1,FALSE)),),)</f>
        <v>1</v>
      </c>
      <c r="M28" s="141">
        <f>IF(AND($D28&lt;&gt;0,M$1&lt;&gt;0),IF(VLOOKUP($D28,$J$9:$DP$16,2+M$1,FALSE)&lt;&gt;0,(COUNTIF('Présences, Excuses, et Tx P G'!$P27:Q27,$C28)/VLOOKUP($D28,$J$9:$DP$16,2+M$1,FALSE)),),)</f>
        <v>1</v>
      </c>
      <c r="N28" s="141">
        <f>IF(AND($D28&lt;&gt;0,N$1&lt;&gt;0),IF(VLOOKUP($D28,$J$9:$DP$16,2+N$1,FALSE)&lt;&gt;0,(COUNTIF('Présences, Excuses, et Tx P G'!$P27:R27,$C28)/VLOOKUP($D28,$J$9:$DP$16,2+N$1,FALSE)),),)</f>
        <v>1</v>
      </c>
      <c r="O28" s="141">
        <f>IF(AND($D28&lt;&gt;0,O$1&lt;&gt;0),IF(VLOOKUP($D28,$J$9:$DP$16,2+O$1,FALSE)&lt;&gt;0,(COUNTIF('Présences, Excuses, et Tx P G'!$P27:S27,$C28)/VLOOKUP($D28,$J$9:$DP$16,2+O$1,FALSE)),),)</f>
        <v>0.66666666666666663</v>
      </c>
      <c r="P28" s="141">
        <f>IF(AND($D28&lt;&gt;0,P$1&lt;&gt;0),IF(VLOOKUP($D28,$J$9:$DP$16,2+P$1,FALSE)&lt;&gt;0,(COUNTIF('Présences, Excuses, et Tx P G'!$P27:T27,$C28)/VLOOKUP($D28,$J$9:$DP$16,2+P$1,FALSE)),),)</f>
        <v>0.66666666666666663</v>
      </c>
      <c r="Q28" s="141">
        <f>IF(AND($D28&lt;&gt;0,Q$1&lt;&gt;0),IF(VLOOKUP($D28,$J$9:$DP$16,2+Q$1,FALSE)&lt;&gt;0,(COUNTIF('Présences, Excuses, et Tx P G'!$P27:U27,$C28)/VLOOKUP($D28,$J$9:$DP$16,2+Q$1,FALSE)),),)</f>
        <v>0.75</v>
      </c>
      <c r="R28" s="141">
        <f>IF(AND($D28&lt;&gt;0,R$1&lt;&gt;0),IF(VLOOKUP($D28,$J$9:$DP$16,2+R$1,FALSE)&lt;&gt;0,(COUNTIF('Présences, Excuses, et Tx P G'!$P27:V27,$C28)/VLOOKUP($D28,$J$9:$DP$16,2+R$1,FALSE)),),)</f>
        <v>0.6</v>
      </c>
      <c r="S28" s="141">
        <f>IF(AND($D28&lt;&gt;0,S$1&lt;&gt;0),IF(VLOOKUP($D28,$J$9:$DP$16,2+S$1,FALSE)&lt;&gt;0,(COUNTIF('Présences, Excuses, et Tx P G'!$P27:W27,$C28)/VLOOKUP($D28,$J$9:$DP$16,2+S$1,FALSE)),),)</f>
        <v>0.5</v>
      </c>
      <c r="T28" s="141">
        <f>IF(AND($D28&lt;&gt;0,T$1&lt;&gt;0),IF(VLOOKUP($D28,$J$9:$DP$16,2+T$1,FALSE)&lt;&gt;0,(COUNTIF('Présences, Excuses, et Tx P G'!$P27:X27,$C28)/VLOOKUP($D28,$J$9:$DP$16,2+T$1,FALSE)),),)</f>
        <v>0.42857142857142855</v>
      </c>
      <c r="U28" s="141">
        <f>IF(AND($D28&lt;&gt;0,U$1&lt;&gt;0),IF(VLOOKUP($D28,$J$9:$DP$16,2+U$1,FALSE)&lt;&gt;0,(COUNTIF('Présences, Excuses, et Tx P G'!$P27:Y27,$C28)/VLOOKUP($D28,$J$9:$DP$16,2+U$1,FALSE)),),)</f>
        <v>0.42857142857142855</v>
      </c>
      <c r="V28" s="141">
        <f>IF(AND($D28&lt;&gt;0,V$1&lt;&gt;0),IF(VLOOKUP($D28,$J$9:$DP$16,2+V$1,FALSE)&lt;&gt;0,(COUNTIF('Présences, Excuses, et Tx P G'!$P27:Z27,$C28)/VLOOKUP($D28,$J$9:$DP$16,2+V$1,FALSE)),),)</f>
        <v>0.375</v>
      </c>
      <c r="W28" s="141">
        <f>IF(AND($D28&lt;&gt;0,W$1&lt;&gt;0),IF(VLOOKUP($D28,$J$9:$DP$16,2+W$1,FALSE)&lt;&gt;0,(COUNTIF('Présences, Excuses, et Tx P G'!$P27:AA27,$C28)/VLOOKUP($D28,$J$9:$DP$16,2+W$1,FALSE)),),)</f>
        <v>0.375</v>
      </c>
      <c r="X28" s="141">
        <f>IF(AND($D28&lt;&gt;0,X$1&lt;&gt;0),IF(VLOOKUP($D28,$J$9:$DP$16,2+X$1,FALSE)&lt;&gt;0,(COUNTIF('Présences, Excuses, et Tx P G'!$P27:AB27,$C28)/VLOOKUP($D28,$J$9:$DP$16,2+X$1,FALSE)),),)</f>
        <v>0.44444444444444442</v>
      </c>
      <c r="Y28" s="141">
        <f>IF(AND($D28&lt;&gt;0,Y$1&lt;&gt;0),IF(VLOOKUP($D28,$J$9:$DP$16,2+Y$1,FALSE)&lt;&gt;0,(COUNTIF('Présences, Excuses, et Tx P G'!$P27:AC27,$C28)/VLOOKUP($D28,$J$9:$DP$16,2+Y$1,FALSE)),),)</f>
        <v>0.44444444444444442</v>
      </c>
      <c r="Z28" s="141">
        <f>IF(AND($D28&lt;&gt;0,Z$1&lt;&gt;0),IF(VLOOKUP($D28,$J$9:$DP$16,2+Z$1,FALSE)&lt;&gt;0,(COUNTIF('Présences, Excuses, et Tx P G'!$P27:AD27,$C28)/VLOOKUP($D28,$J$9:$DP$16,2+Z$1,FALSE)),),)</f>
        <v>0.5</v>
      </c>
      <c r="AA28" s="141">
        <f>IF(AND($D28&lt;&gt;0,AA$1&lt;&gt;0),IF(VLOOKUP($D28,$J$9:$DP$16,2+AA$1,FALSE)&lt;&gt;0,(COUNTIF('Présences, Excuses, et Tx P G'!$P27:AE27,$C28)/VLOOKUP($D28,$J$9:$DP$16,2+AA$1,FALSE)),),)</f>
        <v>0.5</v>
      </c>
      <c r="AB28" s="141">
        <f>IF(AND($D28&lt;&gt;0,AB$1&lt;&gt;0),IF(VLOOKUP($D28,$J$9:$DP$16,2+AB$1,FALSE)&lt;&gt;0,(COUNTIF('Présences, Excuses, et Tx P G'!$P27:AF27,$C28)/VLOOKUP($D28,$J$9:$DP$16,2+AB$1,FALSE)),),)</f>
        <v>0.54545454545454541</v>
      </c>
      <c r="AC28" s="141">
        <f>IF(AND($D28&lt;&gt;0,AC$1&lt;&gt;0),IF(VLOOKUP($D28,$J$9:$DP$16,2+AC$1,FALSE)&lt;&gt;0,(COUNTIF('Présences, Excuses, et Tx P G'!$P27:AG27,$C28)/VLOOKUP($D28,$J$9:$DP$16,2+AC$1,FALSE)),),)</f>
        <v>0.5</v>
      </c>
      <c r="AD28" s="141">
        <f>IF(AND($D28&lt;&gt;0,AD$1&lt;&gt;0),IF(VLOOKUP($D28,$J$9:$DP$16,2+AD$1,FALSE)&lt;&gt;0,(COUNTIF('Présences, Excuses, et Tx P G'!$P27:AH27,$C28)/VLOOKUP($D28,$J$9:$DP$16,2+AD$1,FALSE)),),)</f>
        <v>0.53846153846153844</v>
      </c>
      <c r="AE28" s="141">
        <f>IF(AND($D28&lt;&gt;0,AE$1&lt;&gt;0),IF(VLOOKUP($D28,$J$9:$DP$16,2+AE$1,FALSE)&lt;&gt;0,(COUNTIF('Présences, Excuses, et Tx P G'!$P27:AI27,$C28)/VLOOKUP($D28,$J$9:$DP$16,2+AE$1,FALSE)),),)</f>
        <v>0.53846153846153844</v>
      </c>
      <c r="AF28" s="141">
        <f>IF(AND($D28&lt;&gt;0,AF$1&lt;&gt;0),IF(VLOOKUP($D28,$J$9:$DP$16,2+AF$1,FALSE)&lt;&gt;0,(COUNTIF('Présences, Excuses, et Tx P G'!$P27:AJ27,$C28)/VLOOKUP($D28,$J$9:$DP$16,2+AF$1,FALSE)),),)</f>
        <v>0.5714285714285714</v>
      </c>
      <c r="AG28" s="141">
        <f>IF(AND($D28&lt;&gt;0,AG$1&lt;&gt;0),IF(VLOOKUP($D28,$J$9:$DP$16,2+AG$1,FALSE)&lt;&gt;0,(COUNTIF('Présences, Excuses, et Tx P G'!$P27:AK27,$C28)/VLOOKUP($D28,$J$9:$DP$16,2+AG$1,FALSE)),),)</f>
        <v>0.6</v>
      </c>
      <c r="AH28" s="141">
        <f>IF(AND($D28&lt;&gt;0,AH$1&lt;&gt;0),IF(VLOOKUP($D28,$J$9:$DP$16,2+AH$1,FALSE)&lt;&gt;0,(COUNTIF('Présences, Excuses, et Tx P G'!$P27:AL27,$C28)/VLOOKUP($D28,$J$9:$DP$16,2+AH$1,FALSE)),),)</f>
        <v>0.625</v>
      </c>
      <c r="AI28" s="141">
        <f>IF(AND($D28&lt;&gt;0,AI$1&lt;&gt;0),IF(VLOOKUP($D28,$J$9:$DP$16,2+AI$1,FALSE)&lt;&gt;0,(COUNTIF('Présences, Excuses, et Tx P G'!$P27:AM27,$C28)/VLOOKUP($D28,$J$9:$DP$16,2+AI$1,FALSE)),),)</f>
        <v>0.6470588235294118</v>
      </c>
      <c r="AJ28" s="141">
        <f>IF(AND($D28&lt;&gt;0,AJ$1&lt;&gt;0),IF(VLOOKUP($D28,$J$9:$DP$16,2+AJ$1,FALSE)&lt;&gt;0,(COUNTIF('Présences, Excuses, et Tx P G'!$P27:AN27,$C28)/VLOOKUP($D28,$J$9:$DP$16,2+AJ$1,FALSE)),),)</f>
        <v>0.66666666666666663</v>
      </c>
      <c r="AK28" s="141">
        <f>IF(AND($D28&lt;&gt;0,AK$1&lt;&gt;0),IF(VLOOKUP($D28,$J$9:$DP$16,2+AK$1,FALSE)&lt;&gt;0,(COUNTIF('Présences, Excuses, et Tx P G'!$P27:AO27,$C28)/VLOOKUP($D28,$J$9:$DP$16,2+AK$1,FALSE)),),)</f>
        <v>0.66666666666666663</v>
      </c>
      <c r="AL28" s="141">
        <f>IF(AND($D28&lt;&gt;0,AL$1&lt;&gt;0),IF(VLOOKUP($D28,$J$9:$DP$16,2+AL$1,FALSE)&lt;&gt;0,(COUNTIF('Présences, Excuses, et Tx P G'!$P27:AP27,$C28)/VLOOKUP($D28,$J$9:$DP$16,2+AL$1,FALSE)),),)</f>
        <v>0.68421052631578949</v>
      </c>
      <c r="AM28" s="141">
        <f>IF(AND($D28&lt;&gt;0,AM$1&lt;&gt;0),IF(VLOOKUP($D28,$J$9:$DP$16,2+AM$1,FALSE)&lt;&gt;0,(COUNTIF('Présences, Excuses, et Tx P G'!$P27:AQ27,$C28)/VLOOKUP($D28,$J$9:$DP$16,2+AM$1,FALSE)),),)</f>
        <v>0.7</v>
      </c>
      <c r="AN28" s="141">
        <f>IF(AND($D28&lt;&gt;0,AN$1&lt;&gt;0),IF(VLOOKUP($D28,$J$9:$DP$16,2+AN$1,FALSE)&lt;&gt;0,(COUNTIF('Présences, Excuses, et Tx P G'!$P27:AR27,$C28)/VLOOKUP($D28,$J$9:$DP$16,2+AN$1,FALSE)),),)</f>
        <v>0.7142857142857143</v>
      </c>
      <c r="AO28" s="141">
        <f>IF(AND($D28&lt;&gt;0,AO$1&lt;&gt;0),IF(VLOOKUP($D28,$J$9:$DP$16,2+AO$1,FALSE)&lt;&gt;0,(COUNTIF('Présences, Excuses, et Tx P G'!$P27:AS27,$C28)/VLOOKUP($D28,$J$9:$DP$16,2+AO$1,FALSE)),),)</f>
        <v>0.72727272727272729</v>
      </c>
      <c r="AP28" s="141">
        <f>IF(AND($D28&lt;&gt;0,AP$1&lt;&gt;0),IF(VLOOKUP($D28,$J$9:$DP$16,2+AP$1,FALSE)&lt;&gt;0,(COUNTIF('Présences, Excuses, et Tx P G'!$P27:AT27,$C28)/VLOOKUP($D28,$J$9:$DP$16,2+AP$1,FALSE)),),)</f>
        <v>0.73913043478260865</v>
      </c>
      <c r="AQ28" s="141">
        <f>IF(AND($D28&lt;&gt;0,AQ$1&lt;&gt;0),IF(VLOOKUP($D28,$J$9:$DP$16,2+AQ$1,FALSE)&lt;&gt;0,(COUNTIF('Présences, Excuses, et Tx P G'!$P27:AU27,$C28)/VLOOKUP($D28,$J$9:$DP$16,2+AQ$1,FALSE)),),)</f>
        <v>0.73913043478260865</v>
      </c>
      <c r="AR28" s="141">
        <f>IF(AND($D28&lt;&gt;0,AR$1&lt;&gt;0),IF(VLOOKUP($D28,$J$9:$DP$16,2+AR$1,FALSE)&lt;&gt;0,(COUNTIF('Présences, Excuses, et Tx P G'!$P27:AV27,$C28)/VLOOKUP($D28,$J$9:$DP$16,2+AR$1,FALSE)),),)</f>
        <v>0.75</v>
      </c>
      <c r="AS28" s="141">
        <f>IF(AND($D28&lt;&gt;0,AS$1&lt;&gt;0),IF(VLOOKUP($D28,$J$9:$DP$16,2+AS$1,FALSE)&lt;&gt;0,(COUNTIF('Présences, Excuses, et Tx P G'!$P27:AW27,$C28)/VLOOKUP($D28,$J$9:$DP$16,2+AS$1,FALSE)),),)</f>
        <v>0.75</v>
      </c>
      <c r="AT28" s="141">
        <f>IF(AND($D28&lt;&gt;0,AT$1&lt;&gt;0),IF(VLOOKUP($D28,$J$9:$DP$16,2+AT$1,FALSE)&lt;&gt;0,(COUNTIF('Présences, Excuses, et Tx P G'!$P27:AX27,$C28)/VLOOKUP($D28,$J$9:$DP$16,2+AT$1,FALSE)),),)</f>
        <v>0.76</v>
      </c>
      <c r="AU28" s="141">
        <f>IF(AND($D28&lt;&gt;0,AU$1&lt;&gt;0),IF(VLOOKUP($D28,$J$9:$DP$16,2+AU$1,FALSE)&lt;&gt;0,(COUNTIF('Présences, Excuses, et Tx P G'!$P27:AY27,$C28)/VLOOKUP($D28,$J$9:$DP$16,2+AU$1,FALSE)),),)</f>
        <v>0.76</v>
      </c>
      <c r="AV28" s="141">
        <f>IF(AND($D28&lt;&gt;0,AV$1&lt;&gt;0),IF(VLOOKUP($D28,$J$9:$DP$16,2+AV$1,FALSE)&lt;&gt;0,(COUNTIF('Présences, Excuses, et Tx P G'!$P27:AZ27,$C28)/VLOOKUP($D28,$J$9:$DP$16,2+AV$1,FALSE)),),)</f>
        <v>0.76923076923076927</v>
      </c>
      <c r="AW28" s="141">
        <f>IF(AND($D28&lt;&gt;0,AW$1&lt;&gt;0),IF(VLOOKUP($D28,$J$9:$DP$16,2+AW$1,FALSE)&lt;&gt;0,(COUNTIF('Présences, Excuses, et Tx P G'!$P27:BA27,$C28)/VLOOKUP($D28,$J$9:$DP$16,2+AW$1,FALSE)),),)</f>
        <v>0.76923076923076927</v>
      </c>
      <c r="AX28" s="141">
        <f>IF(AND($D28&lt;&gt;0,AX$1&lt;&gt;0),IF(VLOOKUP($D28,$J$9:$DP$16,2+AX$1,FALSE)&lt;&gt;0,(COUNTIF('Présences, Excuses, et Tx P G'!$P27:BB27,$C28)/VLOOKUP($D28,$J$9:$DP$16,2+AX$1,FALSE)),),)</f>
        <v>0.76923076923076927</v>
      </c>
      <c r="AY28" s="141">
        <f>IF(AND($D28&lt;&gt;0,AY$1&lt;&gt;0),IF(VLOOKUP($D28,$J$9:$DP$16,2+AY$1,FALSE)&lt;&gt;0,(COUNTIF('Présences, Excuses, et Tx P G'!$P27:BC27,$C28)/VLOOKUP($D28,$J$9:$DP$16,2+AY$1,FALSE)),),)</f>
        <v>0.77777777777777779</v>
      </c>
      <c r="AZ28" s="141">
        <f>IF(AND($D28&lt;&gt;0,AZ$1&lt;&gt;0),IF(VLOOKUP($D28,$J$9:$DP$16,2+AZ$1,FALSE)&lt;&gt;0,(COUNTIF('Présences, Excuses, et Tx P G'!$P27:BD27,$C28)/VLOOKUP($D28,$J$9:$DP$16,2+AZ$1,FALSE)),),)</f>
        <v>0.77777777777777779</v>
      </c>
      <c r="BA28" s="141">
        <f>IF(AND($D28&lt;&gt;0,BA$1&lt;&gt;0),IF(VLOOKUP($D28,$J$9:$DP$16,2+BA$1,FALSE)&lt;&gt;0,(COUNTIF('Présences, Excuses, et Tx P G'!$P27:BE27,$C28)/VLOOKUP($D28,$J$9:$DP$16,2+BA$1,FALSE)),),)</f>
        <v>0.7857142857142857</v>
      </c>
      <c r="BB28" s="141">
        <f>IF(AND($D28&lt;&gt;0,BB$1&lt;&gt;0),IF(VLOOKUP($D28,$J$9:$DP$16,2+BB$1,FALSE)&lt;&gt;0,(COUNTIF('Présences, Excuses, et Tx P G'!$P27:BF27,$C28)/VLOOKUP($D28,$J$9:$DP$16,2+BB$1,FALSE)),),)</f>
        <v>0.7931034482758621</v>
      </c>
      <c r="BC28" s="141">
        <f>IF(AND($D28&lt;&gt;0,BC$1&lt;&gt;0),IF(VLOOKUP($D28,$J$9:$DP$16,2+BC$1,FALSE)&lt;&gt;0,(COUNTIF('Présences, Excuses, et Tx P G'!$P27:BG27,$C28)/VLOOKUP($D28,$J$9:$DP$16,2+BC$1,FALSE)),),)</f>
        <v>0.8</v>
      </c>
      <c r="BD28" s="141">
        <f>IF(AND($D28&lt;&gt;0,BD$1&lt;&gt;0),IF(VLOOKUP($D28,$J$9:$DP$16,2+BD$1,FALSE)&lt;&gt;0,(COUNTIF('Présences, Excuses, et Tx P G'!$P27:BH27,$C28)/VLOOKUP($D28,$J$9:$DP$16,2+BD$1,FALSE)),),)</f>
        <v>0.80645161290322576</v>
      </c>
      <c r="BE28" s="141">
        <f>IF(AND($D28&lt;&gt;0,BE$1&lt;&gt;0),IF(VLOOKUP($D28,$J$9:$DP$16,2+BE$1,FALSE)&lt;&gt;0,(COUNTIF('Présences, Excuses, et Tx P G'!$P27:BI27,$C28)/VLOOKUP($D28,$J$9:$DP$16,2+BE$1,FALSE)),),)</f>
        <v>0.8125</v>
      </c>
      <c r="BF28" s="141">
        <f>IF(AND($D28&lt;&gt;0,BF$1&lt;&gt;0),IF(VLOOKUP($D28,$J$9:$DP$16,2+BF$1,FALSE)&lt;&gt;0,(COUNTIF('Présences, Excuses, et Tx P G'!$P27:BJ27,$C28)/VLOOKUP($D28,$J$9:$DP$16,2+BF$1,FALSE)),),)</f>
        <v>0.8125</v>
      </c>
      <c r="BG28" s="141">
        <f>IF(AND($D28&lt;&gt;0,BG$1&lt;&gt;0),IF(VLOOKUP($D28,$J$9:$DP$16,2+BG$1,FALSE)&lt;&gt;0,(COUNTIF('Présences, Excuses, et Tx P G'!$P27:BK27,$C28)/VLOOKUP($D28,$J$9:$DP$16,2+BG$1,FALSE)),),)</f>
        <v>0.8125</v>
      </c>
      <c r="BH28" s="141">
        <f>IF(AND($D28&lt;&gt;0,BH$1&lt;&gt;0),IF(VLOOKUP($D28,$J$9:$DP$16,2+BH$1,FALSE)&lt;&gt;0,(COUNTIF('Présences, Excuses, et Tx P G'!$P27:BL27,$C28)/VLOOKUP($D28,$J$9:$DP$16,2+BH$1,FALSE)),),)</f>
        <v>0.78787878787878785</v>
      </c>
      <c r="BI28" s="141">
        <f>IF(AND($D28&lt;&gt;0,BI$1&lt;&gt;0),IF(VLOOKUP($D28,$J$9:$DP$16,2+BI$1,FALSE)&lt;&gt;0,(COUNTIF('Présences, Excuses, et Tx P G'!$P27:BM27,$C28)/VLOOKUP($D28,$J$9:$DP$16,2+BI$1,FALSE)),),)</f>
        <v>0.79411764705882348</v>
      </c>
      <c r="BJ28" s="141">
        <f>IF(AND($D28&lt;&gt;0,BJ$1&lt;&gt;0),IF(VLOOKUP($D28,$J$9:$DP$16,2+BJ$1,FALSE)&lt;&gt;0,(COUNTIF('Présences, Excuses, et Tx P G'!$P27:BN27,$C28)/VLOOKUP($D28,$J$9:$DP$16,2+BJ$1,FALSE)),),)</f>
        <v>0.79411764705882348</v>
      </c>
      <c r="BK28" s="141">
        <f>IF(AND($D28&lt;&gt;0,BK$1&lt;&gt;0),IF(VLOOKUP($D28,$J$9:$DP$16,2+BK$1,FALSE)&lt;&gt;0,(COUNTIF('Présences, Excuses, et Tx P G'!$P27:BO27,$C28)/VLOOKUP($D28,$J$9:$DP$16,2+BK$1,FALSE)),),)</f>
        <v>0.8</v>
      </c>
      <c r="BL28" s="141">
        <f>IF(AND($D28&lt;&gt;0,BL$1&lt;&gt;0),IF(VLOOKUP($D28,$J$9:$DP$16,2+BL$1,FALSE)&lt;&gt;0,(COUNTIF('Présences, Excuses, et Tx P G'!$P27:BP27,$C28)/VLOOKUP($D28,$J$9:$DP$16,2+BL$1,FALSE)),),)</f>
        <v>0.8</v>
      </c>
      <c r="BM28" s="141">
        <f>IF(AND($D28&lt;&gt;0,BM$1&lt;&gt;0),IF(VLOOKUP($D28,$J$9:$DP$16,2+BM$1,FALSE)&lt;&gt;0,(COUNTIF('Présences, Excuses, et Tx P G'!$P27:BQ27,$C28)/VLOOKUP($D28,$J$9:$DP$16,2+BM$1,FALSE)),),)</f>
        <v>0.8</v>
      </c>
      <c r="BN28" s="141">
        <f>IF(AND($D28&lt;&gt;0,BN$1&lt;&gt;0),IF(VLOOKUP($D28,$J$9:$DP$16,2+BN$1,FALSE)&lt;&gt;0,(COUNTIF('Présences, Excuses, et Tx P G'!$P27:BR27,$C28)/VLOOKUP($D28,$J$9:$DP$16,2+BN$1,FALSE)),),)</f>
        <v>0.77777777777777779</v>
      </c>
      <c r="BO28" s="141">
        <f>IF(AND($D28&lt;&gt;0,BO$1&lt;&gt;0),IF(VLOOKUP($D28,$J$9:$DP$16,2+BO$1,FALSE)&lt;&gt;0,(COUNTIF('Présences, Excuses, et Tx P G'!$P27:BS27,$C28)/VLOOKUP($D28,$J$9:$DP$16,2+BO$1,FALSE)),),)</f>
        <v>0.78378378378378377</v>
      </c>
      <c r="BP28" s="141">
        <f>IF(AND($D28&lt;&gt;0,BP$1&lt;&gt;0),IF(VLOOKUP($D28,$J$9:$DP$16,2+BP$1,FALSE)&lt;&gt;0,(COUNTIF('Présences, Excuses, et Tx P G'!$P27:BT27,$C28)/VLOOKUP($D28,$J$9:$DP$16,2+BP$1,FALSE)),),)</f>
        <v>0.78947368421052633</v>
      </c>
      <c r="BQ28" s="141">
        <f>IF(AND($D28&lt;&gt;0,BQ$1&lt;&gt;0),IF(VLOOKUP($D28,$J$9:$DP$16,2+BQ$1,FALSE)&lt;&gt;0,(COUNTIF('Présences, Excuses, et Tx P G'!$P27:BU27,$C28)/VLOOKUP($D28,$J$9:$DP$16,2+BQ$1,FALSE)),),)</f>
        <v>0.78947368421052633</v>
      </c>
      <c r="BR28" s="141">
        <f>IF(AND($D28&lt;&gt;0,BR$1&lt;&gt;0),IF(VLOOKUP($D28,$J$9:$DP$16,2+BR$1,FALSE)&lt;&gt;0,(COUNTIF('Présences, Excuses, et Tx P G'!$P27:BV27,$C28)/VLOOKUP($D28,$J$9:$DP$16,2+BR$1,FALSE)),),)</f>
        <v>0.79487179487179482</v>
      </c>
      <c r="BS28" s="141">
        <f>IF(AND($D28&lt;&gt;0,BS$1&lt;&gt;0),IF(VLOOKUP($D28,$J$9:$DP$16,2+BS$1,FALSE)&lt;&gt;0,(COUNTIF('Présences, Excuses, et Tx P G'!$P27:BW27,$C28)/VLOOKUP($D28,$J$9:$DP$16,2+BS$1,FALSE)),),)</f>
        <v>0.79487179487179482</v>
      </c>
      <c r="BT28" s="141">
        <f>IF(AND($D28&lt;&gt;0,BT$1&lt;&gt;0),IF(VLOOKUP($D28,$J$9:$DP$16,2+BT$1,FALSE)&lt;&gt;0,(COUNTIF('Présences, Excuses, et Tx P G'!$P27:BX27,$C28)/VLOOKUP($D28,$J$9:$DP$16,2+BT$1,FALSE)),),)</f>
        <v>0.79487179487179482</v>
      </c>
      <c r="BU28" s="141">
        <f>IF(AND($D28&lt;&gt;0,BU$1&lt;&gt;0),IF(VLOOKUP($D28,$J$9:$DP$16,2+BU$1,FALSE)&lt;&gt;0,(COUNTIF('Présences, Excuses, et Tx P G'!$P27:BY27,$C28)/VLOOKUP($D28,$J$9:$DP$16,2+BU$1,FALSE)),),)</f>
        <v>0.8</v>
      </c>
      <c r="BV28" s="141">
        <f>IF(AND($D28&lt;&gt;0,BV$1&lt;&gt;0),IF(VLOOKUP($D28,$J$9:$DP$16,2+BV$1,FALSE)&lt;&gt;0,(COUNTIF('Présences, Excuses, et Tx P G'!$P27:BZ27,$C28)/VLOOKUP($D28,$J$9:$DP$16,2+BV$1,FALSE)),),)</f>
        <v>0.80487804878048785</v>
      </c>
      <c r="BW28" s="141">
        <f>IF(AND($D28&lt;&gt;0,BW$1&lt;&gt;0),IF(VLOOKUP($D28,$J$9:$DP$16,2+BW$1,FALSE)&lt;&gt;0,(COUNTIF('Présences, Excuses, et Tx P G'!$P27:CA27,$C28)/VLOOKUP($D28,$J$9:$DP$16,2+BW$1,FALSE)),),)</f>
        <v>0.80952380952380953</v>
      </c>
      <c r="BX28" s="141">
        <f>IF(AND($D28&lt;&gt;0,BX$1&lt;&gt;0),IF(VLOOKUP($D28,$J$9:$DP$16,2+BX$1,FALSE)&lt;&gt;0,(COUNTIF('Présences, Excuses, et Tx P G'!$P27:CB27,$C28)/VLOOKUP($D28,$J$9:$DP$16,2+BX$1,FALSE)),),)</f>
        <v>0.80952380952380953</v>
      </c>
      <c r="BY28" s="141">
        <f>IF(AND($D28&lt;&gt;0,BY$1&lt;&gt;0),IF(VLOOKUP($D28,$J$9:$DP$16,2+BY$1,FALSE)&lt;&gt;0,(COUNTIF('Présences, Excuses, et Tx P G'!$P27:CC27,$C28)/VLOOKUP($D28,$J$9:$DP$16,2+BY$1,FALSE)),),)</f>
        <v>0.81395348837209303</v>
      </c>
      <c r="BZ28" s="141">
        <f>IF(AND($D28&lt;&gt;0,BZ$1&lt;&gt;0),IF(VLOOKUP($D28,$J$9:$DP$16,2+BZ$1,FALSE)&lt;&gt;0,(COUNTIF('Présences, Excuses, et Tx P G'!$P27:CD27,$C28)/VLOOKUP($D28,$J$9:$DP$16,2+BZ$1,FALSE)),),)</f>
        <v>0.81818181818181823</v>
      </c>
      <c r="CA28" s="141">
        <f>IF(AND($D28&lt;&gt;0,CA$1&lt;&gt;0),IF(VLOOKUP($D28,$J$9:$DP$16,2+CA$1,FALSE)&lt;&gt;0,(COUNTIF('Présences, Excuses, et Tx P G'!$P27:CE27,$C28)/VLOOKUP($D28,$J$9:$DP$16,2+CA$1,FALSE)),),)</f>
        <v>0.8</v>
      </c>
      <c r="CB28" s="141">
        <f>IF(AND($D28&lt;&gt;0,CB$1&lt;&gt;0),IF(VLOOKUP($D28,$J$9:$DP$16,2+CB$1,FALSE)&lt;&gt;0,(COUNTIF('Présences, Excuses, et Tx P G'!$P27:CF27,$C28)/VLOOKUP($D28,$J$9:$DP$16,2+CB$1,FALSE)),),)</f>
        <v>0</v>
      </c>
      <c r="CC28" s="141">
        <f>IF(AND($D28&lt;&gt;0,CC$1&lt;&gt;0),IF(VLOOKUP($D28,$J$9:$DP$16,2+CC$1,FALSE)&lt;&gt;0,(COUNTIF('Présences, Excuses, et Tx P G'!$P27:CG27,$C28)/VLOOKUP($D28,$J$9:$DP$16,2+CC$1,FALSE)),),)</f>
        <v>0</v>
      </c>
      <c r="CD28" s="141">
        <f>IF(AND($D28&lt;&gt;0,CD$1&lt;&gt;0),IF(VLOOKUP($D28,$J$9:$DP$16,2+CD$1,FALSE)&lt;&gt;0,(COUNTIF('Présences, Excuses, et Tx P G'!$P27:CH27,$C28)/VLOOKUP($D28,$J$9:$DP$16,2+CD$1,FALSE)),),)</f>
        <v>0</v>
      </c>
      <c r="CE28" s="141">
        <f>IF(AND($D28&lt;&gt;0,CE$1&lt;&gt;0),IF(VLOOKUP($D28,$J$9:$DP$16,2+CE$1,FALSE)&lt;&gt;0,(COUNTIF('Présences, Excuses, et Tx P G'!$P27:CI27,$C28)/VLOOKUP($D28,$J$9:$DP$16,2+CE$1,FALSE)),),)</f>
        <v>0</v>
      </c>
      <c r="CF28" s="141">
        <f>IF(AND($D28&lt;&gt;0,CF$1&lt;&gt;0),IF(VLOOKUP($D28,$J$9:$DP$16,2+CF$1,FALSE)&lt;&gt;0,(COUNTIF('Présences, Excuses, et Tx P G'!$P27:CJ27,$C28)/VLOOKUP($D28,$J$9:$DP$16,2+CF$1,FALSE)),),)</f>
        <v>0</v>
      </c>
      <c r="CG28" s="141">
        <f>IF(AND($D28&lt;&gt;0,CG$1&lt;&gt;0),IF(VLOOKUP($D28,$J$9:$DP$16,2+CG$1,FALSE)&lt;&gt;0,(COUNTIF('Présences, Excuses, et Tx P G'!$P27:CK27,$C28)/VLOOKUP($D28,$J$9:$DP$16,2+CG$1,FALSE)),),)</f>
        <v>0</v>
      </c>
      <c r="CH28" s="141">
        <f>IF(AND($D28&lt;&gt;0,CH$1&lt;&gt;0),IF(VLOOKUP($D28,$J$9:$DP$16,2+CH$1,FALSE)&lt;&gt;0,(COUNTIF('Présences, Excuses, et Tx P G'!$P27:CL27,$C28)/VLOOKUP($D28,$J$9:$DP$16,2+CH$1,FALSE)),),)</f>
        <v>0</v>
      </c>
      <c r="CI28" s="141">
        <f>IF(AND($D28&lt;&gt;0,CI$1&lt;&gt;0),IF(VLOOKUP($D28,$J$9:$DP$16,2+CI$1,FALSE)&lt;&gt;0,(COUNTIF('Présences, Excuses, et Tx P G'!$P27:CM27,$C28)/VLOOKUP($D28,$J$9:$DP$16,2+CI$1,FALSE)),),)</f>
        <v>0</v>
      </c>
      <c r="CJ28" s="141">
        <f>IF(AND($D28&lt;&gt;0,CJ$1&lt;&gt;0),IF(VLOOKUP($D28,$J$9:$DP$16,2+CJ$1,FALSE)&lt;&gt;0,(COUNTIF('Présences, Excuses, et Tx P G'!$P27:CO27,$C28)/VLOOKUP($D28,$J$9:$DP$16,2+CJ$1,FALSE)),),)</f>
        <v>0</v>
      </c>
      <c r="CK28" s="141">
        <f>IF(AND($D28&lt;&gt;0,CK$1&lt;&gt;0),IF(VLOOKUP($D28,$J$9:$DP$16,2+CK$1,FALSE)&lt;&gt;0,(COUNTIF('Présences, Excuses, et Tx P G'!$P27:CP27,$C28)/VLOOKUP($D28,$J$9:$DP$16,2+CK$1,FALSE)),),)</f>
        <v>0</v>
      </c>
      <c r="CL28" s="141">
        <f>IF(AND($D28&lt;&gt;0,CL$1&lt;&gt;0),IF(VLOOKUP($D28,$J$9:$DP$16,2+CL$1,FALSE)&lt;&gt;0,(COUNTIF('Présences, Excuses, et Tx P G'!$P27:CQ27,$C28)/VLOOKUP($D28,$J$9:$DP$16,2+CL$1,FALSE)),),)</f>
        <v>0</v>
      </c>
      <c r="CM28" s="141">
        <f>IF(AND($D28&lt;&gt;0,CM$1&lt;&gt;0),IF(VLOOKUP($D28,$J$9:$DP$16,2+CM$1,FALSE)&lt;&gt;0,(COUNTIF('Présences, Excuses, et Tx P G'!$P27:CR27,$C28)/VLOOKUP($D28,$J$9:$DP$16,2+CM$1,FALSE)),),)</f>
        <v>0</v>
      </c>
      <c r="CN28" s="141">
        <f>IF(AND($D28&lt;&gt;0,CN$1&lt;&gt;0),IF(VLOOKUP($D28,$J$9:$DP$16,2+CN$1,FALSE)&lt;&gt;0,(COUNTIF('Présences, Excuses, et Tx P G'!$P27:CS27,$C28)/VLOOKUP($D28,$J$9:$DP$16,2+CN$1,FALSE)),),)</f>
        <v>0</v>
      </c>
      <c r="CO28" s="141">
        <f>IF(AND($D28&lt;&gt;0,CO$1&lt;&gt;0),IF(VLOOKUP($D28,$J$9:$DP$16,2+CO$1,FALSE)&lt;&gt;0,(COUNTIF('Présences, Excuses, et Tx P G'!$P27:CT27,$C28)/VLOOKUP($D28,$J$9:$DP$16,2+CO$1,FALSE)),),)</f>
        <v>0</v>
      </c>
      <c r="CP28" s="141">
        <f>IF(AND($D28&lt;&gt;0,CP$1&lt;&gt;0),IF(VLOOKUP($D28,$J$9:$DP$16,2+CP$1,FALSE)&lt;&gt;0,(COUNTIF('Présences, Excuses, et Tx P G'!$P27:CU27,$C28)/VLOOKUP($D28,$J$9:$DP$16,2+CP$1,FALSE)),),)</f>
        <v>0</v>
      </c>
      <c r="CQ28" s="141">
        <f>IF(AND($D28&lt;&gt;0,CQ$1&lt;&gt;0),IF(VLOOKUP($D28,$J$9:$DP$16,2+CQ$1,FALSE)&lt;&gt;0,(COUNTIF('Présences, Excuses, et Tx P G'!$P27:CU27,$C28)/VLOOKUP($D28,$J$9:$DP$16,2+CQ$1,FALSE)),),)</f>
        <v>0</v>
      </c>
      <c r="CR28" s="141">
        <f>IF(AND($D28&lt;&gt;0,CR$1&lt;&gt;0),IF(VLOOKUP($D28,$J$9:$DP$16,2+CR$1,FALSE)&lt;&gt;0,(COUNTIF('Présences, Excuses, et Tx P G'!$P27:CV27,$C28)/VLOOKUP($D28,$J$9:$DP$16,2+CR$1,FALSE)),),)</f>
        <v>0</v>
      </c>
      <c r="CS28" s="141">
        <f>IF(AND($D28&lt;&gt;0,CS$1&lt;&gt;0),IF(VLOOKUP($D28,$J$9:$DP$16,2+CS$1,FALSE)&lt;&gt;0,(COUNTIF('Présences, Excuses, et Tx P G'!$P27:CW27,$C28)/VLOOKUP($D28,$J$9:$DP$16,2+CS$1,FALSE)),),)</f>
        <v>0</v>
      </c>
      <c r="CT28" s="141">
        <f>IF(AND($D28&lt;&gt;0,CT$1&lt;&gt;0),IF(VLOOKUP($D28,$J$9:$DP$16,2+CT$1,FALSE)&lt;&gt;0,(COUNTIF('Présences, Excuses, et Tx P G'!$P27:CX27,$C28)/VLOOKUP($D28,$J$9:$DP$16,2+CT$1,FALSE)),),)</f>
        <v>0</v>
      </c>
      <c r="CU28" s="141">
        <f>IF(AND($D28&lt;&gt;0,CU$1&lt;&gt;0),IF(VLOOKUP($D28,$J$9:$DP$16,2+CU$1,FALSE)&lt;&gt;0,(COUNTIF('Présences, Excuses, et Tx P G'!$P27:CY27,$C28)/VLOOKUP($D28,$J$9:$DP$16,2+CU$1,FALSE)),),)</f>
        <v>0</v>
      </c>
      <c r="CV28" s="141">
        <f>IF(AND($D28&lt;&gt;0,CV$1&lt;&gt;0),IF(VLOOKUP($D28,$J$9:$DP$16,2+CV$1,FALSE)&lt;&gt;0,(COUNTIF('Présences, Excuses, et Tx P G'!$P27:CZ27,$C28)/VLOOKUP($D28,$J$9:$DP$16,2+CV$1,FALSE)),),)</f>
        <v>0</v>
      </c>
      <c r="CW28" s="141">
        <f>IF(AND($D28&lt;&gt;0,CW$1&lt;&gt;0),IF(VLOOKUP($D28,$J$9:$DP$16,2+CW$1,FALSE)&lt;&gt;0,(COUNTIF('Présences, Excuses, et Tx P G'!$P27:DA27,$C28)/VLOOKUP($D28,$J$9:$DP$16,2+CW$1,FALSE)),),)</f>
        <v>0</v>
      </c>
      <c r="CX28" s="141">
        <f>IF(AND($D28&lt;&gt;0,CX$1&lt;&gt;0),IF(VLOOKUP($D28,$J$9:$DP$16,2+CX$1,FALSE)&lt;&gt;0,(COUNTIF('Présences, Excuses, et Tx P G'!$P27:DB27,$C28)/VLOOKUP($D28,$J$9:$DP$16,2+CX$1,FALSE)),),)</f>
        <v>0</v>
      </c>
      <c r="CY28" s="141">
        <f>IF(AND($D28&lt;&gt;0,CY$1&lt;&gt;0),IF(VLOOKUP($D28,$J$9:$DP$16,2+CY$1,FALSE)&lt;&gt;0,(COUNTIF('Présences, Excuses, et Tx P G'!$P27:DC27,$C28)/VLOOKUP($D28,$J$9:$DP$16,2+CY$1,FALSE)),),)</f>
        <v>0</v>
      </c>
      <c r="CZ28" s="141">
        <f>IF(AND($D28&lt;&gt;0,CZ$1&lt;&gt;0),IF(VLOOKUP($D28,$J$9:$DP$16,2+CZ$1,FALSE)&lt;&gt;0,(COUNTIF('Présences, Excuses, et Tx P G'!$P27:DD27,$C28)/VLOOKUP($D28,$J$9:$DP$16,2+CZ$1,FALSE)),),)</f>
        <v>0</v>
      </c>
      <c r="DA28" s="141">
        <f>IF(AND($D28&lt;&gt;0,DA$1&lt;&gt;0),IF(VLOOKUP($D28,$J$9:$DP$16,2+DA$1,FALSE)&lt;&gt;0,(COUNTIF('Présences, Excuses, et Tx P G'!$P27:DE27,$C28)/VLOOKUP($D28,$J$9:$DP$16,2+DA$1,FALSE)),),)</f>
        <v>0</v>
      </c>
      <c r="DB28" s="141">
        <f>IF(AND($D28&lt;&gt;0,DB$1&lt;&gt;0),IF(VLOOKUP($D28,$J$9:$DP$16,2+DB$1,FALSE)&lt;&gt;0,(COUNTIF('Présences, Excuses, et Tx P G'!$P27:DF27,$C28)/VLOOKUP($D28,$J$9:$DP$16,2+DB$1,FALSE)),),)</f>
        <v>0</v>
      </c>
      <c r="DC28" s="141">
        <f>IF(AND($D28&lt;&gt;0,DC$1&lt;&gt;0),IF(VLOOKUP($D28,$J$9:$DP$16,2+DC$1,FALSE)&lt;&gt;0,(COUNTIF('Présences, Excuses, et Tx P G'!$P27:DG27,$C28)/VLOOKUP($D28,$J$9:$DP$16,2+DC$1,FALSE)),),)</f>
        <v>0</v>
      </c>
      <c r="DD28" s="141">
        <f>IF(AND($D28&lt;&gt;0,DD$1&lt;&gt;0),IF(VLOOKUP($D28,$J$9:$DP$16,2+DD$1,FALSE)&lt;&gt;0,(COUNTIF('Présences, Excuses, et Tx P G'!$P27:DH27,$C28)/VLOOKUP($D28,$J$9:$DP$16,2+DD$1,FALSE)),),)</f>
        <v>0</v>
      </c>
      <c r="DE28" s="141">
        <f>IF(AND($D28&lt;&gt;0,DE$1&lt;&gt;0),IF(VLOOKUP($D28,$J$9:$DP$16,2+DE$1,FALSE)&lt;&gt;0,(COUNTIF('Présences, Excuses, et Tx P G'!$P27:DI27,$C28)/VLOOKUP($D28,$J$9:$DP$16,2+DE$1,FALSE)),),)</f>
        <v>0</v>
      </c>
      <c r="DF28" s="141">
        <f>IF(AND($D28&lt;&gt;0,DF$1&lt;&gt;0),IF(VLOOKUP($D28,$J$9:$DP$16,2+DF$1,FALSE)&lt;&gt;0,(COUNTIF('Présences, Excuses, et Tx P G'!$P27:DJ27,$C28)/VLOOKUP($D28,$J$9:$DP$16,2+DF$1,FALSE)),),)</f>
        <v>0</v>
      </c>
      <c r="DG28" s="141">
        <f>IF(AND($D28&lt;&gt;0,DG$1&lt;&gt;0),IF(VLOOKUP($D28,$J$9:$DP$16,2+DG$1,FALSE)&lt;&gt;0,(COUNTIF('Présences, Excuses, et Tx P G'!$P27:DK27,$C28)/VLOOKUP($D28,$J$9:$DP$16,2+DG$1,FALSE)),),)</f>
        <v>0</v>
      </c>
      <c r="DH28" s="141">
        <f>IF(AND($D28&lt;&gt;0,DH$1&lt;&gt;0),IF(VLOOKUP($D28,$J$9:$DP$16,2+DH$1,FALSE)&lt;&gt;0,(COUNTIF('Présences, Excuses, et Tx P G'!$P27:DL27,$C28)/VLOOKUP($D28,$J$9:$DP$16,2+DH$1,FALSE)),),)</f>
        <v>0</v>
      </c>
      <c r="DI28" s="141">
        <f>IF(AND($D28&lt;&gt;0,DI$1&lt;&gt;0),IF(VLOOKUP($D28,$J$9:$DP$16,2+DI$1,FALSE)&lt;&gt;0,(COUNTIF('Présences, Excuses, et Tx P G'!$P27:DM27,$C28)/VLOOKUP($D28,$J$9:$DP$16,2+DI$1,FALSE)),),)</f>
        <v>0</v>
      </c>
      <c r="DJ28" s="141">
        <f>IF(AND($D28&lt;&gt;0,DJ$1&lt;&gt;0),IF(VLOOKUP($D28,$J$9:$DP$16,2+DJ$1,FALSE)&lt;&gt;0,(COUNTIF('Présences, Excuses, et Tx P G'!$P27:DN27,$C28)/VLOOKUP($D28,$J$9:$DP$16,2+DJ$1,FALSE)),),)</f>
        <v>0</v>
      </c>
      <c r="DK28" s="141">
        <f>IF(AND($D28&lt;&gt;0,DK$1&lt;&gt;0),IF(VLOOKUP($D28,$J$9:$DP$16,2+DK$1,FALSE)&lt;&gt;0,(COUNTIF('Présences, Excuses, et Tx P G'!$P27:DO27,$C28)/VLOOKUP($D28,$J$9:$DP$16,2+DK$1,FALSE)),),)</f>
        <v>0</v>
      </c>
      <c r="DL28" s="141">
        <f>IF(AND($D28&lt;&gt;0,DL$1&lt;&gt;0),IF(VLOOKUP($D28,$J$9:$DP$16,2+DL$1,FALSE)&lt;&gt;0,(COUNTIF('Présences, Excuses, et Tx P G'!$P27:DP27,$C28)/VLOOKUP($D28,$J$9:$DP$16,2+DL$1,FALSE)),),)</f>
        <v>0</v>
      </c>
      <c r="DM28" s="141">
        <f>IF(AND($D28&lt;&gt;0,DM$1&lt;&gt;0),IF(VLOOKUP($D28,$J$9:$DP$16,2+DM$1,FALSE)&lt;&gt;0,(COUNTIF('Présences, Excuses, et Tx P G'!$P27:DQ27,$C28)/VLOOKUP($D28,$J$9:$DP$16,2+DM$1,FALSE)),),)</f>
        <v>0</v>
      </c>
      <c r="DN28" s="141">
        <f>IF(AND($D28&lt;&gt;0,DN$1&lt;&gt;0),IF(VLOOKUP($D28,$J$9:$DP$16,2+DN$1,FALSE)&lt;&gt;0,(COUNTIF('Présences, Excuses, et Tx P G'!$P27:DR27,$C28)/VLOOKUP($D28,$J$9:$DP$16,2+DN$1,FALSE)),),)</f>
        <v>0</v>
      </c>
      <c r="DO28" s="141">
        <f>IF(AND($D28&lt;&gt;0,DO$1&lt;&gt;0),IF(VLOOKUP($D28,$J$9:$DP$16,2+DO$1,FALSE)&lt;&gt;0,(COUNTIF('Présences, Excuses, et Tx P G'!$P27:DS27,$C28)/VLOOKUP($D28,$J$9:$DP$16,2+DO$1,FALSE)),),)</f>
        <v>0</v>
      </c>
      <c r="DP28" s="141">
        <f>IF(AND($D28&lt;&gt;0,DP$1&lt;&gt;0),IF(VLOOKUP($D28,$J$9:$DP$16,2+DP$1,FALSE)&lt;&gt;0,(COUNTIF('Présences, Excuses, et Tx P G'!$P27:DT27,$C28)/VLOOKUP($D28,$J$9:$DP$16,2+DP$1,FALSE)),),)</f>
        <v>0</v>
      </c>
      <c r="DR28" s="22" t="str">
        <f t="shared" si="34"/>
        <v>CLÉDAT (de) Hubert</v>
      </c>
      <c r="DS28" s="26" t="str">
        <f t="shared" si="35"/>
        <v>T</v>
      </c>
      <c r="DT28" s="23">
        <f t="shared" si="36"/>
        <v>0.81395348837209303</v>
      </c>
    </row>
    <row r="29" spans="1:124" ht="14.4" customHeight="1">
      <c r="A29" s="11">
        <v>12</v>
      </c>
      <c r="B29" s="158" t="str">
        <f>Choristes!B13</f>
        <v>CLÉDAT (de) Renaud</v>
      </c>
      <c r="C29" s="26" t="str">
        <f>Choristes!C13</f>
        <v>T</v>
      </c>
      <c r="D29" s="26" t="str">
        <f>Choristes!G13</f>
        <v>HS</v>
      </c>
      <c r="E29" s="26"/>
      <c r="F29" s="26"/>
      <c r="G29" s="15"/>
      <c r="H29" s="15"/>
      <c r="I29" s="23">
        <f t="shared" si="32"/>
        <v>0.86046511627906974</v>
      </c>
      <c r="J29" s="23" t="str">
        <f t="shared" si="33"/>
        <v>B</v>
      </c>
      <c r="K29" s="60"/>
      <c r="L29" s="141">
        <f>IF(AND($D29&lt;&gt;0,L$1&lt;&gt;0),IF(VLOOKUP($D29,$J$9:$DP$16,2+L$1,FALSE)&lt;&gt;0,(COUNTIF('Présences, Excuses, et Tx P G'!$P28:P28,$C29)/VLOOKUP($D29,$J$9:$DP$16,2+L$1,FALSE)),),)</f>
        <v>1</v>
      </c>
      <c r="M29" s="141">
        <f>IF(AND($D29&lt;&gt;0,M$1&lt;&gt;0),IF(VLOOKUP($D29,$J$9:$DP$16,2+M$1,FALSE)&lt;&gt;0,(COUNTIF('Présences, Excuses, et Tx P G'!$P28:Q28,$C29)/VLOOKUP($D29,$J$9:$DP$16,2+M$1,FALSE)),),)</f>
        <v>1</v>
      </c>
      <c r="N29" s="141">
        <f>IF(AND($D29&lt;&gt;0,N$1&lt;&gt;0),IF(VLOOKUP($D29,$J$9:$DP$16,2+N$1,FALSE)&lt;&gt;0,(COUNTIF('Présences, Excuses, et Tx P G'!$P28:R28,$C29)/VLOOKUP($D29,$J$9:$DP$16,2+N$1,FALSE)),),)</f>
        <v>1</v>
      </c>
      <c r="O29" s="141">
        <f>IF(AND($D29&lt;&gt;0,O$1&lt;&gt;0),IF(VLOOKUP($D29,$J$9:$DP$16,2+O$1,FALSE)&lt;&gt;0,(COUNTIF('Présences, Excuses, et Tx P G'!$P28:S28,$C29)/VLOOKUP($D29,$J$9:$DP$16,2+O$1,FALSE)),),)</f>
        <v>1</v>
      </c>
      <c r="P29" s="141">
        <f>IF(AND($D29&lt;&gt;0,P$1&lt;&gt;0),IF(VLOOKUP($D29,$J$9:$DP$16,2+P$1,FALSE)&lt;&gt;0,(COUNTIF('Présences, Excuses, et Tx P G'!$P28:T28,$C29)/VLOOKUP($D29,$J$9:$DP$16,2+P$1,FALSE)),),)</f>
        <v>1</v>
      </c>
      <c r="Q29" s="141">
        <f>IF(AND($D29&lt;&gt;0,Q$1&lt;&gt;0),IF(VLOOKUP($D29,$J$9:$DP$16,2+Q$1,FALSE)&lt;&gt;0,(COUNTIF('Présences, Excuses, et Tx P G'!$P28:U28,$C29)/VLOOKUP($D29,$J$9:$DP$16,2+Q$1,FALSE)),),)</f>
        <v>1</v>
      </c>
      <c r="R29" s="141">
        <f>IF(AND($D29&lt;&gt;0,R$1&lt;&gt;0),IF(VLOOKUP($D29,$J$9:$DP$16,2+R$1,FALSE)&lt;&gt;0,(COUNTIF('Présences, Excuses, et Tx P G'!$P28:V28,$C29)/VLOOKUP($D29,$J$9:$DP$16,2+R$1,FALSE)),),)</f>
        <v>1</v>
      </c>
      <c r="S29" s="141">
        <f>IF(AND($D29&lt;&gt;0,S$1&lt;&gt;0),IF(VLOOKUP($D29,$J$9:$DP$16,2+S$1,FALSE)&lt;&gt;0,(COUNTIF('Présences, Excuses, et Tx P G'!$P28:W28,$C29)/VLOOKUP($D29,$J$9:$DP$16,2+S$1,FALSE)),),)</f>
        <v>1</v>
      </c>
      <c r="T29" s="141">
        <f>IF(AND($D29&lt;&gt;0,T$1&lt;&gt;0),IF(VLOOKUP($D29,$J$9:$DP$16,2+T$1,FALSE)&lt;&gt;0,(COUNTIF('Présences, Excuses, et Tx P G'!$P28:X28,$C29)/VLOOKUP($D29,$J$9:$DP$16,2+T$1,FALSE)),),)</f>
        <v>1</v>
      </c>
      <c r="U29" s="141">
        <f>IF(AND($D29&lt;&gt;0,U$1&lt;&gt;0),IF(VLOOKUP($D29,$J$9:$DP$16,2+U$1,FALSE)&lt;&gt;0,(COUNTIF('Présences, Excuses, et Tx P G'!$P28:Y28,$C29)/VLOOKUP($D29,$J$9:$DP$16,2+U$1,FALSE)),),)</f>
        <v>1</v>
      </c>
      <c r="V29" s="141">
        <f>IF(AND($D29&lt;&gt;0,V$1&lt;&gt;0),IF(VLOOKUP($D29,$J$9:$DP$16,2+V$1,FALSE)&lt;&gt;0,(COUNTIF('Présences, Excuses, et Tx P G'!$P28:Z28,$C29)/VLOOKUP($D29,$J$9:$DP$16,2+V$1,FALSE)),),)</f>
        <v>1</v>
      </c>
      <c r="W29" s="141">
        <f>IF(AND($D29&lt;&gt;0,W$1&lt;&gt;0),IF(VLOOKUP($D29,$J$9:$DP$16,2+W$1,FALSE)&lt;&gt;0,(COUNTIF('Présences, Excuses, et Tx P G'!$P28:AA28,$C29)/VLOOKUP($D29,$J$9:$DP$16,2+W$1,FALSE)),),)</f>
        <v>1</v>
      </c>
      <c r="X29" s="141">
        <f>IF(AND($D29&lt;&gt;0,X$1&lt;&gt;0),IF(VLOOKUP($D29,$J$9:$DP$16,2+X$1,FALSE)&lt;&gt;0,(COUNTIF('Présences, Excuses, et Tx P G'!$P28:AB28,$C29)/VLOOKUP($D29,$J$9:$DP$16,2+X$1,FALSE)),),)</f>
        <v>1</v>
      </c>
      <c r="Y29" s="141">
        <f>IF(AND($D29&lt;&gt;0,Y$1&lt;&gt;0),IF(VLOOKUP($D29,$J$9:$DP$16,2+Y$1,FALSE)&lt;&gt;0,(COUNTIF('Présences, Excuses, et Tx P G'!$P28:AC28,$C29)/VLOOKUP($D29,$J$9:$DP$16,2+Y$1,FALSE)),),)</f>
        <v>1</v>
      </c>
      <c r="Z29" s="141">
        <f>IF(AND($D29&lt;&gt;0,Z$1&lt;&gt;0),IF(VLOOKUP($D29,$J$9:$DP$16,2+Z$1,FALSE)&lt;&gt;0,(COUNTIF('Présences, Excuses, et Tx P G'!$P28:AD28,$C29)/VLOOKUP($D29,$J$9:$DP$16,2+Z$1,FALSE)),),)</f>
        <v>1</v>
      </c>
      <c r="AA29" s="141">
        <f>IF(AND($D29&lt;&gt;0,AA$1&lt;&gt;0),IF(VLOOKUP($D29,$J$9:$DP$16,2+AA$1,FALSE)&lt;&gt;0,(COUNTIF('Présences, Excuses, et Tx P G'!$P28:AE28,$C29)/VLOOKUP($D29,$J$9:$DP$16,2+AA$1,FALSE)),),)</f>
        <v>1</v>
      </c>
      <c r="AB29" s="141">
        <f>IF(AND($D29&lt;&gt;0,AB$1&lt;&gt;0),IF(VLOOKUP($D29,$J$9:$DP$16,2+AB$1,FALSE)&lt;&gt;0,(COUNTIF('Présences, Excuses, et Tx P G'!$P28:AF28,$C29)/VLOOKUP($D29,$J$9:$DP$16,2+AB$1,FALSE)),),)</f>
        <v>1</v>
      </c>
      <c r="AC29" s="141">
        <f>IF(AND($D29&lt;&gt;0,AC$1&lt;&gt;0),IF(VLOOKUP($D29,$J$9:$DP$16,2+AC$1,FALSE)&lt;&gt;0,(COUNTIF('Présences, Excuses, et Tx P G'!$P28:AG28,$C29)/VLOOKUP($D29,$J$9:$DP$16,2+AC$1,FALSE)),),)</f>
        <v>1</v>
      </c>
      <c r="AD29" s="141">
        <f>IF(AND($D29&lt;&gt;0,AD$1&lt;&gt;0),IF(VLOOKUP($D29,$J$9:$DP$16,2+AD$1,FALSE)&lt;&gt;0,(COUNTIF('Présences, Excuses, et Tx P G'!$P28:AH28,$C29)/VLOOKUP($D29,$J$9:$DP$16,2+AD$1,FALSE)),),)</f>
        <v>1</v>
      </c>
      <c r="AE29" s="141">
        <f>IF(AND($D29&lt;&gt;0,AE$1&lt;&gt;0),IF(VLOOKUP($D29,$J$9:$DP$16,2+AE$1,FALSE)&lt;&gt;0,(COUNTIF('Présences, Excuses, et Tx P G'!$P28:AI28,$C29)/VLOOKUP($D29,$J$9:$DP$16,2+AE$1,FALSE)),),)</f>
        <v>1</v>
      </c>
      <c r="AF29" s="141">
        <f>IF(AND($D29&lt;&gt;0,AF$1&lt;&gt;0),IF(VLOOKUP($D29,$J$9:$DP$16,2+AF$1,FALSE)&lt;&gt;0,(COUNTIF('Présences, Excuses, et Tx P G'!$P28:AJ28,$C29)/VLOOKUP($D29,$J$9:$DP$16,2+AF$1,FALSE)),),)</f>
        <v>1</v>
      </c>
      <c r="AG29" s="141">
        <f>IF(AND($D29&lt;&gt;0,AG$1&lt;&gt;0),IF(VLOOKUP($D29,$J$9:$DP$16,2+AG$1,FALSE)&lt;&gt;0,(COUNTIF('Présences, Excuses, et Tx P G'!$P28:AK28,$C29)/VLOOKUP($D29,$J$9:$DP$16,2+AG$1,FALSE)),),)</f>
        <v>1</v>
      </c>
      <c r="AH29" s="141">
        <f>IF(AND($D29&lt;&gt;0,AH$1&lt;&gt;0),IF(VLOOKUP($D29,$J$9:$DP$16,2+AH$1,FALSE)&lt;&gt;0,(COUNTIF('Présences, Excuses, et Tx P G'!$P28:AL28,$C29)/VLOOKUP($D29,$J$9:$DP$16,2+AH$1,FALSE)),),)</f>
        <v>1</v>
      </c>
      <c r="AI29" s="141">
        <f>IF(AND($D29&lt;&gt;0,AI$1&lt;&gt;0),IF(VLOOKUP($D29,$J$9:$DP$16,2+AI$1,FALSE)&lt;&gt;0,(COUNTIF('Présences, Excuses, et Tx P G'!$P28:AM28,$C29)/VLOOKUP($D29,$J$9:$DP$16,2+AI$1,FALSE)),),)</f>
        <v>1</v>
      </c>
      <c r="AJ29" s="141">
        <f>IF(AND($D29&lt;&gt;0,AJ$1&lt;&gt;0),IF(VLOOKUP($D29,$J$9:$DP$16,2+AJ$1,FALSE)&lt;&gt;0,(COUNTIF('Présences, Excuses, et Tx P G'!$P28:AN28,$C29)/VLOOKUP($D29,$J$9:$DP$16,2+AJ$1,FALSE)),),)</f>
        <v>1</v>
      </c>
      <c r="AK29" s="141">
        <f>IF(AND($D29&lt;&gt;0,AK$1&lt;&gt;0),IF(VLOOKUP($D29,$J$9:$DP$16,2+AK$1,FALSE)&lt;&gt;0,(COUNTIF('Présences, Excuses, et Tx P G'!$P28:AO28,$C29)/VLOOKUP($D29,$J$9:$DP$16,2+AK$1,FALSE)),),)</f>
        <v>1</v>
      </c>
      <c r="AL29" s="141">
        <f>IF(AND($D29&lt;&gt;0,AL$1&lt;&gt;0),IF(VLOOKUP($D29,$J$9:$DP$16,2+AL$1,FALSE)&lt;&gt;0,(COUNTIF('Présences, Excuses, et Tx P G'!$P28:AP28,$C29)/VLOOKUP($D29,$J$9:$DP$16,2+AL$1,FALSE)),),)</f>
        <v>0.94736842105263153</v>
      </c>
      <c r="AM29" s="141">
        <f>IF(AND($D29&lt;&gt;0,AM$1&lt;&gt;0),IF(VLOOKUP($D29,$J$9:$DP$16,2+AM$1,FALSE)&lt;&gt;0,(COUNTIF('Présences, Excuses, et Tx P G'!$P28:AQ28,$C29)/VLOOKUP($D29,$J$9:$DP$16,2+AM$1,FALSE)),),)</f>
        <v>0.9</v>
      </c>
      <c r="AN29" s="141">
        <f>IF(AND($D29&lt;&gt;0,AN$1&lt;&gt;0),IF(VLOOKUP($D29,$J$9:$DP$16,2+AN$1,FALSE)&lt;&gt;0,(COUNTIF('Présences, Excuses, et Tx P G'!$P28:AR28,$C29)/VLOOKUP($D29,$J$9:$DP$16,2+AN$1,FALSE)),),)</f>
        <v>0.8571428571428571</v>
      </c>
      <c r="AO29" s="141">
        <f>IF(AND($D29&lt;&gt;0,AO$1&lt;&gt;0),IF(VLOOKUP($D29,$J$9:$DP$16,2+AO$1,FALSE)&lt;&gt;0,(COUNTIF('Présences, Excuses, et Tx P G'!$P28:AS28,$C29)/VLOOKUP($D29,$J$9:$DP$16,2+AO$1,FALSE)),),)</f>
        <v>0.81818181818181823</v>
      </c>
      <c r="AP29" s="141">
        <f>IF(AND($D29&lt;&gt;0,AP$1&lt;&gt;0),IF(VLOOKUP($D29,$J$9:$DP$16,2+AP$1,FALSE)&lt;&gt;0,(COUNTIF('Présences, Excuses, et Tx P G'!$P28:AT28,$C29)/VLOOKUP($D29,$J$9:$DP$16,2+AP$1,FALSE)),),)</f>
        <v>0.78260869565217395</v>
      </c>
      <c r="AQ29" s="141">
        <f>IF(AND($D29&lt;&gt;0,AQ$1&lt;&gt;0),IF(VLOOKUP($D29,$J$9:$DP$16,2+AQ$1,FALSE)&lt;&gt;0,(COUNTIF('Présences, Excuses, et Tx P G'!$P28:AU28,$C29)/VLOOKUP($D29,$J$9:$DP$16,2+AQ$1,FALSE)),),)</f>
        <v>0.78260869565217395</v>
      </c>
      <c r="AR29" s="141">
        <f>IF(AND($D29&lt;&gt;0,AR$1&lt;&gt;0),IF(VLOOKUP($D29,$J$9:$DP$16,2+AR$1,FALSE)&lt;&gt;0,(COUNTIF('Présences, Excuses, et Tx P G'!$P28:AV28,$C29)/VLOOKUP($D29,$J$9:$DP$16,2+AR$1,FALSE)),),)</f>
        <v>0.75</v>
      </c>
      <c r="AS29" s="141">
        <f>IF(AND($D29&lt;&gt;0,AS$1&lt;&gt;0),IF(VLOOKUP($D29,$J$9:$DP$16,2+AS$1,FALSE)&lt;&gt;0,(COUNTIF('Présences, Excuses, et Tx P G'!$P28:AW28,$C29)/VLOOKUP($D29,$J$9:$DP$16,2+AS$1,FALSE)),),)</f>
        <v>0.75</v>
      </c>
      <c r="AT29" s="141">
        <f>IF(AND($D29&lt;&gt;0,AT$1&lt;&gt;0),IF(VLOOKUP($D29,$J$9:$DP$16,2+AT$1,FALSE)&lt;&gt;0,(COUNTIF('Présences, Excuses, et Tx P G'!$P28:AX28,$C29)/VLOOKUP($D29,$J$9:$DP$16,2+AT$1,FALSE)),),)</f>
        <v>0.76</v>
      </c>
      <c r="AU29" s="141">
        <f>IF(AND($D29&lt;&gt;0,AU$1&lt;&gt;0),IF(VLOOKUP($D29,$J$9:$DP$16,2+AU$1,FALSE)&lt;&gt;0,(COUNTIF('Présences, Excuses, et Tx P G'!$P28:AY28,$C29)/VLOOKUP($D29,$J$9:$DP$16,2+AU$1,FALSE)),),)</f>
        <v>0.76</v>
      </c>
      <c r="AV29" s="141">
        <f>IF(AND($D29&lt;&gt;0,AV$1&lt;&gt;0),IF(VLOOKUP($D29,$J$9:$DP$16,2+AV$1,FALSE)&lt;&gt;0,(COUNTIF('Présences, Excuses, et Tx P G'!$P28:AZ28,$C29)/VLOOKUP($D29,$J$9:$DP$16,2+AV$1,FALSE)),),)</f>
        <v>0.76923076923076927</v>
      </c>
      <c r="AW29" s="141">
        <f>IF(AND($D29&lt;&gt;0,AW$1&lt;&gt;0),IF(VLOOKUP($D29,$J$9:$DP$16,2+AW$1,FALSE)&lt;&gt;0,(COUNTIF('Présences, Excuses, et Tx P G'!$P28:BA28,$C29)/VLOOKUP($D29,$J$9:$DP$16,2+AW$1,FALSE)),),)</f>
        <v>0.76923076923076927</v>
      </c>
      <c r="AX29" s="141">
        <f>IF(AND($D29&lt;&gt;0,AX$1&lt;&gt;0),IF(VLOOKUP($D29,$J$9:$DP$16,2+AX$1,FALSE)&lt;&gt;0,(COUNTIF('Présences, Excuses, et Tx P G'!$P28:BB28,$C29)/VLOOKUP($D29,$J$9:$DP$16,2+AX$1,FALSE)),),)</f>
        <v>0.76923076923076927</v>
      </c>
      <c r="AY29" s="141">
        <f>IF(AND($D29&lt;&gt;0,AY$1&lt;&gt;0),IF(VLOOKUP($D29,$J$9:$DP$16,2+AY$1,FALSE)&lt;&gt;0,(COUNTIF('Présences, Excuses, et Tx P G'!$P28:BC28,$C29)/VLOOKUP($D29,$J$9:$DP$16,2+AY$1,FALSE)),),)</f>
        <v>0.77777777777777779</v>
      </c>
      <c r="AZ29" s="141">
        <f>IF(AND($D29&lt;&gt;0,AZ$1&lt;&gt;0),IF(VLOOKUP($D29,$J$9:$DP$16,2+AZ$1,FALSE)&lt;&gt;0,(COUNTIF('Présences, Excuses, et Tx P G'!$P28:BD28,$C29)/VLOOKUP($D29,$J$9:$DP$16,2+AZ$1,FALSE)),),)</f>
        <v>0.77777777777777779</v>
      </c>
      <c r="BA29" s="141">
        <f>IF(AND($D29&lt;&gt;0,BA$1&lt;&gt;0),IF(VLOOKUP($D29,$J$9:$DP$16,2+BA$1,FALSE)&lt;&gt;0,(COUNTIF('Présences, Excuses, et Tx P G'!$P28:BE28,$C29)/VLOOKUP($D29,$J$9:$DP$16,2+BA$1,FALSE)),),)</f>
        <v>0.7857142857142857</v>
      </c>
      <c r="BB29" s="141">
        <f>IF(AND($D29&lt;&gt;0,BB$1&lt;&gt;0),IF(VLOOKUP($D29,$J$9:$DP$16,2+BB$1,FALSE)&lt;&gt;0,(COUNTIF('Présences, Excuses, et Tx P G'!$P28:BF28,$C29)/VLOOKUP($D29,$J$9:$DP$16,2+BB$1,FALSE)),),)</f>
        <v>0.7931034482758621</v>
      </c>
      <c r="BC29" s="141">
        <f>IF(AND($D29&lt;&gt;0,BC$1&lt;&gt;0),IF(VLOOKUP($D29,$J$9:$DP$16,2+BC$1,FALSE)&lt;&gt;0,(COUNTIF('Présences, Excuses, et Tx P G'!$P28:BG28,$C29)/VLOOKUP($D29,$J$9:$DP$16,2+BC$1,FALSE)),),)</f>
        <v>0.8</v>
      </c>
      <c r="BD29" s="141">
        <f>IF(AND($D29&lt;&gt;0,BD$1&lt;&gt;0),IF(VLOOKUP($D29,$J$9:$DP$16,2+BD$1,FALSE)&lt;&gt;0,(COUNTIF('Présences, Excuses, et Tx P G'!$P28:BH28,$C29)/VLOOKUP($D29,$J$9:$DP$16,2+BD$1,FALSE)),),)</f>
        <v>0.80645161290322576</v>
      </c>
      <c r="BE29" s="141">
        <f>IF(AND($D29&lt;&gt;0,BE$1&lt;&gt;0),IF(VLOOKUP($D29,$J$9:$DP$16,2+BE$1,FALSE)&lt;&gt;0,(COUNTIF('Présences, Excuses, et Tx P G'!$P28:BI28,$C29)/VLOOKUP($D29,$J$9:$DP$16,2+BE$1,FALSE)),),)</f>
        <v>0.8125</v>
      </c>
      <c r="BF29" s="141">
        <f>IF(AND($D29&lt;&gt;0,BF$1&lt;&gt;0),IF(VLOOKUP($D29,$J$9:$DP$16,2+BF$1,FALSE)&lt;&gt;0,(COUNTIF('Présences, Excuses, et Tx P G'!$P28:BJ28,$C29)/VLOOKUP($D29,$J$9:$DP$16,2+BF$1,FALSE)),),)</f>
        <v>0.8125</v>
      </c>
      <c r="BG29" s="141">
        <f>IF(AND($D29&lt;&gt;0,BG$1&lt;&gt;0),IF(VLOOKUP($D29,$J$9:$DP$16,2+BG$1,FALSE)&lt;&gt;0,(COUNTIF('Présences, Excuses, et Tx P G'!$P28:BK28,$C29)/VLOOKUP($D29,$J$9:$DP$16,2+BG$1,FALSE)),),)</f>
        <v>0.8125</v>
      </c>
      <c r="BH29" s="141">
        <f>IF(AND($D29&lt;&gt;0,BH$1&lt;&gt;0),IF(VLOOKUP($D29,$J$9:$DP$16,2+BH$1,FALSE)&lt;&gt;0,(COUNTIF('Présences, Excuses, et Tx P G'!$P28:BL28,$C29)/VLOOKUP($D29,$J$9:$DP$16,2+BH$1,FALSE)),),)</f>
        <v>0.81818181818181823</v>
      </c>
      <c r="BI29" s="141">
        <f>IF(AND($D29&lt;&gt;0,BI$1&lt;&gt;0),IF(VLOOKUP($D29,$J$9:$DP$16,2+BI$1,FALSE)&lt;&gt;0,(COUNTIF('Présences, Excuses, et Tx P G'!$P28:BM28,$C29)/VLOOKUP($D29,$J$9:$DP$16,2+BI$1,FALSE)),),)</f>
        <v>0.82352941176470584</v>
      </c>
      <c r="BJ29" s="141">
        <f>IF(AND($D29&lt;&gt;0,BJ$1&lt;&gt;0),IF(VLOOKUP($D29,$J$9:$DP$16,2+BJ$1,FALSE)&lt;&gt;0,(COUNTIF('Présences, Excuses, et Tx P G'!$P28:BN28,$C29)/VLOOKUP($D29,$J$9:$DP$16,2+BJ$1,FALSE)),),)</f>
        <v>0.82352941176470584</v>
      </c>
      <c r="BK29" s="141">
        <f>IF(AND($D29&lt;&gt;0,BK$1&lt;&gt;0),IF(VLOOKUP($D29,$J$9:$DP$16,2+BK$1,FALSE)&lt;&gt;0,(COUNTIF('Présences, Excuses, et Tx P G'!$P28:BO28,$C29)/VLOOKUP($D29,$J$9:$DP$16,2+BK$1,FALSE)),),)</f>
        <v>0.82857142857142863</v>
      </c>
      <c r="BL29" s="141">
        <f>IF(AND($D29&lt;&gt;0,BL$1&lt;&gt;0),IF(VLOOKUP($D29,$J$9:$DP$16,2+BL$1,FALSE)&lt;&gt;0,(COUNTIF('Présences, Excuses, et Tx P G'!$P28:BP28,$C29)/VLOOKUP($D29,$J$9:$DP$16,2+BL$1,FALSE)),),)</f>
        <v>0.82857142857142863</v>
      </c>
      <c r="BM29" s="141">
        <f>IF(AND($D29&lt;&gt;0,BM$1&lt;&gt;0),IF(VLOOKUP($D29,$J$9:$DP$16,2+BM$1,FALSE)&lt;&gt;0,(COUNTIF('Présences, Excuses, et Tx P G'!$P28:BQ28,$C29)/VLOOKUP($D29,$J$9:$DP$16,2+BM$1,FALSE)),),)</f>
        <v>0.82857142857142863</v>
      </c>
      <c r="BN29" s="141">
        <f>IF(AND($D29&lt;&gt;0,BN$1&lt;&gt;0),IF(VLOOKUP($D29,$J$9:$DP$16,2+BN$1,FALSE)&lt;&gt;0,(COUNTIF('Présences, Excuses, et Tx P G'!$P28:BR28,$C29)/VLOOKUP($D29,$J$9:$DP$16,2+BN$1,FALSE)),),)</f>
        <v>0.83333333333333337</v>
      </c>
      <c r="BO29" s="141">
        <f>IF(AND($D29&lt;&gt;0,BO$1&lt;&gt;0),IF(VLOOKUP($D29,$J$9:$DP$16,2+BO$1,FALSE)&lt;&gt;0,(COUNTIF('Présences, Excuses, et Tx P G'!$P28:BS28,$C29)/VLOOKUP($D29,$J$9:$DP$16,2+BO$1,FALSE)),),)</f>
        <v>0.83783783783783783</v>
      </c>
      <c r="BP29" s="141">
        <f>IF(AND($D29&lt;&gt;0,BP$1&lt;&gt;0),IF(VLOOKUP($D29,$J$9:$DP$16,2+BP$1,FALSE)&lt;&gt;0,(COUNTIF('Présences, Excuses, et Tx P G'!$P28:BT28,$C29)/VLOOKUP($D29,$J$9:$DP$16,2+BP$1,FALSE)),),)</f>
        <v>0.84210526315789469</v>
      </c>
      <c r="BQ29" s="141">
        <f>IF(AND($D29&lt;&gt;0,BQ$1&lt;&gt;0),IF(VLOOKUP($D29,$J$9:$DP$16,2+BQ$1,FALSE)&lt;&gt;0,(COUNTIF('Présences, Excuses, et Tx P G'!$P28:BU28,$C29)/VLOOKUP($D29,$J$9:$DP$16,2+BQ$1,FALSE)),),)</f>
        <v>0.84210526315789469</v>
      </c>
      <c r="BR29" s="141">
        <f>IF(AND($D29&lt;&gt;0,BR$1&lt;&gt;0),IF(VLOOKUP($D29,$J$9:$DP$16,2+BR$1,FALSE)&lt;&gt;0,(COUNTIF('Présences, Excuses, et Tx P G'!$P28:BV28,$C29)/VLOOKUP($D29,$J$9:$DP$16,2+BR$1,FALSE)),),)</f>
        <v>0.84615384615384615</v>
      </c>
      <c r="BS29" s="141">
        <f>IF(AND($D29&lt;&gt;0,BS$1&lt;&gt;0),IF(VLOOKUP($D29,$J$9:$DP$16,2+BS$1,FALSE)&lt;&gt;0,(COUNTIF('Présences, Excuses, et Tx P G'!$P28:BW28,$C29)/VLOOKUP($D29,$J$9:$DP$16,2+BS$1,FALSE)),),)</f>
        <v>0.84615384615384615</v>
      </c>
      <c r="BT29" s="141">
        <f>IF(AND($D29&lt;&gt;0,BT$1&lt;&gt;0),IF(VLOOKUP($D29,$J$9:$DP$16,2+BT$1,FALSE)&lt;&gt;0,(COUNTIF('Présences, Excuses, et Tx P G'!$P28:BX28,$C29)/VLOOKUP($D29,$J$9:$DP$16,2+BT$1,FALSE)),),)</f>
        <v>0.84615384615384615</v>
      </c>
      <c r="BU29" s="141">
        <f>IF(AND($D29&lt;&gt;0,BU$1&lt;&gt;0),IF(VLOOKUP($D29,$J$9:$DP$16,2+BU$1,FALSE)&lt;&gt;0,(COUNTIF('Présences, Excuses, et Tx P G'!$P28:BY28,$C29)/VLOOKUP($D29,$J$9:$DP$16,2+BU$1,FALSE)),),)</f>
        <v>0.85</v>
      </c>
      <c r="BV29" s="141">
        <f>IF(AND($D29&lt;&gt;0,BV$1&lt;&gt;0),IF(VLOOKUP($D29,$J$9:$DP$16,2+BV$1,FALSE)&lt;&gt;0,(COUNTIF('Présences, Excuses, et Tx P G'!$P28:BZ28,$C29)/VLOOKUP($D29,$J$9:$DP$16,2+BV$1,FALSE)),),)</f>
        <v>0.85365853658536583</v>
      </c>
      <c r="BW29" s="141">
        <f>IF(AND($D29&lt;&gt;0,BW$1&lt;&gt;0),IF(VLOOKUP($D29,$J$9:$DP$16,2+BW$1,FALSE)&lt;&gt;0,(COUNTIF('Présences, Excuses, et Tx P G'!$P28:CA28,$C29)/VLOOKUP($D29,$J$9:$DP$16,2+BW$1,FALSE)),),)</f>
        <v>0.8571428571428571</v>
      </c>
      <c r="BX29" s="141">
        <f>IF(AND($D29&lt;&gt;0,BX$1&lt;&gt;0),IF(VLOOKUP($D29,$J$9:$DP$16,2+BX$1,FALSE)&lt;&gt;0,(COUNTIF('Présences, Excuses, et Tx P G'!$P28:CB28,$C29)/VLOOKUP($D29,$J$9:$DP$16,2+BX$1,FALSE)),),)</f>
        <v>0.8571428571428571</v>
      </c>
      <c r="BY29" s="141">
        <f>IF(AND($D29&lt;&gt;0,BY$1&lt;&gt;0),IF(VLOOKUP($D29,$J$9:$DP$16,2+BY$1,FALSE)&lt;&gt;0,(COUNTIF('Présences, Excuses, et Tx P G'!$P28:CC28,$C29)/VLOOKUP($D29,$J$9:$DP$16,2+BY$1,FALSE)),),)</f>
        <v>0.86046511627906974</v>
      </c>
      <c r="BZ29" s="141">
        <f>IF(AND($D29&lt;&gt;0,BZ$1&lt;&gt;0),IF(VLOOKUP($D29,$J$9:$DP$16,2+BZ$1,FALSE)&lt;&gt;0,(COUNTIF('Présences, Excuses, et Tx P G'!$P28:CD28,$C29)/VLOOKUP($D29,$J$9:$DP$16,2+BZ$1,FALSE)),),)</f>
        <v>0.86363636363636365</v>
      </c>
      <c r="CA29" s="141">
        <f>IF(AND($D29&lt;&gt;0,CA$1&lt;&gt;0),IF(VLOOKUP($D29,$J$9:$DP$16,2+CA$1,FALSE)&lt;&gt;0,(COUNTIF('Présences, Excuses, et Tx P G'!$P28:CE28,$C29)/VLOOKUP($D29,$J$9:$DP$16,2+CA$1,FALSE)),),)</f>
        <v>0.84444444444444444</v>
      </c>
      <c r="CB29" s="141">
        <f>IF(AND($D29&lt;&gt;0,CB$1&lt;&gt;0),IF(VLOOKUP($D29,$J$9:$DP$16,2+CB$1,FALSE)&lt;&gt;0,(COUNTIF('Présences, Excuses, et Tx P G'!$P28:CF28,$C29)/VLOOKUP($D29,$J$9:$DP$16,2+CB$1,FALSE)),),)</f>
        <v>0</v>
      </c>
      <c r="CC29" s="141">
        <f>IF(AND($D29&lt;&gt;0,CC$1&lt;&gt;0),IF(VLOOKUP($D29,$J$9:$DP$16,2+CC$1,FALSE)&lt;&gt;0,(COUNTIF('Présences, Excuses, et Tx P G'!$P28:CG28,$C29)/VLOOKUP($D29,$J$9:$DP$16,2+CC$1,FALSE)),),)</f>
        <v>0</v>
      </c>
      <c r="CD29" s="141">
        <f>IF(AND($D29&lt;&gt;0,CD$1&lt;&gt;0),IF(VLOOKUP($D29,$J$9:$DP$16,2+CD$1,FALSE)&lt;&gt;0,(COUNTIF('Présences, Excuses, et Tx P G'!$P28:CH28,$C29)/VLOOKUP($D29,$J$9:$DP$16,2+CD$1,FALSE)),),)</f>
        <v>0</v>
      </c>
      <c r="CE29" s="141">
        <f>IF(AND($D29&lt;&gt;0,CE$1&lt;&gt;0),IF(VLOOKUP($D29,$J$9:$DP$16,2+CE$1,FALSE)&lt;&gt;0,(COUNTIF('Présences, Excuses, et Tx P G'!$P28:CI28,$C29)/VLOOKUP($D29,$J$9:$DP$16,2+CE$1,FALSE)),),)</f>
        <v>0</v>
      </c>
      <c r="CF29" s="141">
        <f>IF(AND($D29&lt;&gt;0,CF$1&lt;&gt;0),IF(VLOOKUP($D29,$J$9:$DP$16,2+CF$1,FALSE)&lt;&gt;0,(COUNTIF('Présences, Excuses, et Tx P G'!$P28:CJ28,$C29)/VLOOKUP($D29,$J$9:$DP$16,2+CF$1,FALSE)),),)</f>
        <v>0</v>
      </c>
      <c r="CG29" s="141">
        <f>IF(AND($D29&lt;&gt;0,CG$1&lt;&gt;0),IF(VLOOKUP($D29,$J$9:$DP$16,2+CG$1,FALSE)&lt;&gt;0,(COUNTIF('Présences, Excuses, et Tx P G'!$P28:CK28,$C29)/VLOOKUP($D29,$J$9:$DP$16,2+CG$1,FALSE)),),)</f>
        <v>0</v>
      </c>
      <c r="CH29" s="141">
        <f>IF(AND($D29&lt;&gt;0,CH$1&lt;&gt;0),IF(VLOOKUP($D29,$J$9:$DP$16,2+CH$1,FALSE)&lt;&gt;0,(COUNTIF('Présences, Excuses, et Tx P G'!$P28:CL28,$C29)/VLOOKUP($D29,$J$9:$DP$16,2+CH$1,FALSE)),),)</f>
        <v>0</v>
      </c>
      <c r="CI29" s="141">
        <f>IF(AND($D29&lt;&gt;0,CI$1&lt;&gt;0),IF(VLOOKUP($D29,$J$9:$DP$16,2+CI$1,FALSE)&lt;&gt;0,(COUNTIF('Présences, Excuses, et Tx P G'!$P28:CM28,$C29)/VLOOKUP($D29,$J$9:$DP$16,2+CI$1,FALSE)),),)</f>
        <v>0</v>
      </c>
      <c r="CJ29" s="141">
        <f>IF(AND($D29&lt;&gt;0,CJ$1&lt;&gt;0),IF(VLOOKUP($D29,$J$9:$DP$16,2+CJ$1,FALSE)&lt;&gt;0,(COUNTIF('Présences, Excuses, et Tx P G'!$P28:CO28,$C29)/VLOOKUP($D29,$J$9:$DP$16,2+CJ$1,FALSE)),),)</f>
        <v>0</v>
      </c>
      <c r="CK29" s="141">
        <f>IF(AND($D29&lt;&gt;0,CK$1&lt;&gt;0),IF(VLOOKUP($D29,$J$9:$DP$16,2+CK$1,FALSE)&lt;&gt;0,(COUNTIF('Présences, Excuses, et Tx P G'!$P28:CP28,$C29)/VLOOKUP($D29,$J$9:$DP$16,2+CK$1,FALSE)),),)</f>
        <v>0</v>
      </c>
      <c r="CL29" s="141">
        <f>IF(AND($D29&lt;&gt;0,CL$1&lt;&gt;0),IF(VLOOKUP($D29,$J$9:$DP$16,2+CL$1,FALSE)&lt;&gt;0,(COUNTIF('Présences, Excuses, et Tx P G'!$P28:CQ28,$C29)/VLOOKUP($D29,$J$9:$DP$16,2+CL$1,FALSE)),),)</f>
        <v>0</v>
      </c>
      <c r="CM29" s="141">
        <f>IF(AND($D29&lt;&gt;0,CM$1&lt;&gt;0),IF(VLOOKUP($D29,$J$9:$DP$16,2+CM$1,FALSE)&lt;&gt;0,(COUNTIF('Présences, Excuses, et Tx P G'!$P28:CR28,$C29)/VLOOKUP($D29,$J$9:$DP$16,2+CM$1,FALSE)),),)</f>
        <v>0</v>
      </c>
      <c r="CN29" s="141">
        <f>IF(AND($D29&lt;&gt;0,CN$1&lt;&gt;0),IF(VLOOKUP($D29,$J$9:$DP$16,2+CN$1,FALSE)&lt;&gt;0,(COUNTIF('Présences, Excuses, et Tx P G'!$P28:CS28,$C29)/VLOOKUP($D29,$J$9:$DP$16,2+CN$1,FALSE)),),)</f>
        <v>0</v>
      </c>
      <c r="CO29" s="141">
        <f>IF(AND($D29&lt;&gt;0,CO$1&lt;&gt;0),IF(VLOOKUP($D29,$J$9:$DP$16,2+CO$1,FALSE)&lt;&gt;0,(COUNTIF('Présences, Excuses, et Tx P G'!$P28:CT28,$C29)/VLOOKUP($D29,$J$9:$DP$16,2+CO$1,FALSE)),),)</f>
        <v>0</v>
      </c>
      <c r="CP29" s="141">
        <f>IF(AND($D29&lt;&gt;0,CP$1&lt;&gt;0),IF(VLOOKUP($D29,$J$9:$DP$16,2+CP$1,FALSE)&lt;&gt;0,(COUNTIF('Présences, Excuses, et Tx P G'!$P28:CU28,$C29)/VLOOKUP($D29,$J$9:$DP$16,2+CP$1,FALSE)),),)</f>
        <v>0</v>
      </c>
      <c r="CQ29" s="141">
        <f>IF(AND($D29&lt;&gt;0,CQ$1&lt;&gt;0),IF(VLOOKUP($D29,$J$9:$DP$16,2+CQ$1,FALSE)&lt;&gt;0,(COUNTIF('Présences, Excuses, et Tx P G'!$P28:CU28,$C29)/VLOOKUP($D29,$J$9:$DP$16,2+CQ$1,FALSE)),),)</f>
        <v>0</v>
      </c>
      <c r="CR29" s="141">
        <f>IF(AND($D29&lt;&gt;0,CR$1&lt;&gt;0),IF(VLOOKUP($D29,$J$9:$DP$16,2+CR$1,FALSE)&lt;&gt;0,(COUNTIF('Présences, Excuses, et Tx P G'!$P28:CV28,$C29)/VLOOKUP($D29,$J$9:$DP$16,2+CR$1,FALSE)),),)</f>
        <v>0</v>
      </c>
      <c r="CS29" s="141">
        <f>IF(AND($D29&lt;&gt;0,CS$1&lt;&gt;0),IF(VLOOKUP($D29,$J$9:$DP$16,2+CS$1,FALSE)&lt;&gt;0,(COUNTIF('Présences, Excuses, et Tx P G'!$P28:CW28,$C29)/VLOOKUP($D29,$J$9:$DP$16,2+CS$1,FALSE)),),)</f>
        <v>0</v>
      </c>
      <c r="CT29" s="141">
        <f>IF(AND($D29&lt;&gt;0,CT$1&lt;&gt;0),IF(VLOOKUP($D29,$J$9:$DP$16,2+CT$1,FALSE)&lt;&gt;0,(COUNTIF('Présences, Excuses, et Tx P G'!$P28:CX28,$C29)/VLOOKUP($D29,$J$9:$DP$16,2+CT$1,FALSE)),),)</f>
        <v>0</v>
      </c>
      <c r="CU29" s="141">
        <f>IF(AND($D29&lt;&gt;0,CU$1&lt;&gt;0),IF(VLOOKUP($D29,$J$9:$DP$16,2+CU$1,FALSE)&lt;&gt;0,(COUNTIF('Présences, Excuses, et Tx P G'!$P28:CY28,$C29)/VLOOKUP($D29,$J$9:$DP$16,2+CU$1,FALSE)),),)</f>
        <v>0</v>
      </c>
      <c r="CV29" s="141">
        <f>IF(AND($D29&lt;&gt;0,CV$1&lt;&gt;0),IF(VLOOKUP($D29,$J$9:$DP$16,2+CV$1,FALSE)&lt;&gt;0,(COUNTIF('Présences, Excuses, et Tx P G'!$P28:CZ28,$C29)/VLOOKUP($D29,$J$9:$DP$16,2+CV$1,FALSE)),),)</f>
        <v>0</v>
      </c>
      <c r="CW29" s="141">
        <f>IF(AND($D29&lt;&gt;0,CW$1&lt;&gt;0),IF(VLOOKUP($D29,$J$9:$DP$16,2+CW$1,FALSE)&lt;&gt;0,(COUNTIF('Présences, Excuses, et Tx P G'!$P28:DA28,$C29)/VLOOKUP($D29,$J$9:$DP$16,2+CW$1,FALSE)),),)</f>
        <v>0</v>
      </c>
      <c r="CX29" s="141">
        <f>IF(AND($D29&lt;&gt;0,CX$1&lt;&gt;0),IF(VLOOKUP($D29,$J$9:$DP$16,2+CX$1,FALSE)&lt;&gt;0,(COUNTIF('Présences, Excuses, et Tx P G'!$P28:DB28,$C29)/VLOOKUP($D29,$J$9:$DP$16,2+CX$1,FALSE)),),)</f>
        <v>0</v>
      </c>
      <c r="CY29" s="141">
        <f>IF(AND($D29&lt;&gt;0,CY$1&lt;&gt;0),IF(VLOOKUP($D29,$J$9:$DP$16,2+CY$1,FALSE)&lt;&gt;0,(COUNTIF('Présences, Excuses, et Tx P G'!$P28:DC28,$C29)/VLOOKUP($D29,$J$9:$DP$16,2+CY$1,FALSE)),),)</f>
        <v>0</v>
      </c>
      <c r="CZ29" s="141">
        <f>IF(AND($D29&lt;&gt;0,CZ$1&lt;&gt;0),IF(VLOOKUP($D29,$J$9:$DP$16,2+CZ$1,FALSE)&lt;&gt;0,(COUNTIF('Présences, Excuses, et Tx P G'!$P28:DD28,$C29)/VLOOKUP($D29,$J$9:$DP$16,2+CZ$1,FALSE)),),)</f>
        <v>0</v>
      </c>
      <c r="DA29" s="141">
        <f>IF(AND($D29&lt;&gt;0,DA$1&lt;&gt;0),IF(VLOOKUP($D29,$J$9:$DP$16,2+DA$1,FALSE)&lt;&gt;0,(COUNTIF('Présences, Excuses, et Tx P G'!$P28:DE28,$C29)/VLOOKUP($D29,$J$9:$DP$16,2+DA$1,FALSE)),),)</f>
        <v>0</v>
      </c>
      <c r="DB29" s="141">
        <f>IF(AND($D29&lt;&gt;0,DB$1&lt;&gt;0),IF(VLOOKUP($D29,$J$9:$DP$16,2+DB$1,FALSE)&lt;&gt;0,(COUNTIF('Présences, Excuses, et Tx P G'!$P28:DF28,$C29)/VLOOKUP($D29,$J$9:$DP$16,2+DB$1,FALSE)),),)</f>
        <v>0</v>
      </c>
      <c r="DC29" s="141">
        <f>IF(AND($D29&lt;&gt;0,DC$1&lt;&gt;0),IF(VLOOKUP($D29,$J$9:$DP$16,2+DC$1,FALSE)&lt;&gt;0,(COUNTIF('Présences, Excuses, et Tx P G'!$P28:DG28,$C29)/VLOOKUP($D29,$J$9:$DP$16,2+DC$1,FALSE)),),)</f>
        <v>0</v>
      </c>
      <c r="DD29" s="141">
        <f>IF(AND($D29&lt;&gt;0,DD$1&lt;&gt;0),IF(VLOOKUP($D29,$J$9:$DP$16,2+DD$1,FALSE)&lt;&gt;0,(COUNTIF('Présences, Excuses, et Tx P G'!$P28:DH28,$C29)/VLOOKUP($D29,$J$9:$DP$16,2+DD$1,FALSE)),),)</f>
        <v>0</v>
      </c>
      <c r="DE29" s="141">
        <f>IF(AND($D29&lt;&gt;0,DE$1&lt;&gt;0),IF(VLOOKUP($D29,$J$9:$DP$16,2+DE$1,FALSE)&lt;&gt;0,(COUNTIF('Présences, Excuses, et Tx P G'!$P28:DI28,$C29)/VLOOKUP($D29,$J$9:$DP$16,2+DE$1,FALSE)),),)</f>
        <v>0</v>
      </c>
      <c r="DF29" s="141">
        <f>IF(AND($D29&lt;&gt;0,DF$1&lt;&gt;0),IF(VLOOKUP($D29,$J$9:$DP$16,2+DF$1,FALSE)&lt;&gt;0,(COUNTIF('Présences, Excuses, et Tx P G'!$P28:DJ28,$C29)/VLOOKUP($D29,$J$9:$DP$16,2+DF$1,FALSE)),),)</f>
        <v>0</v>
      </c>
      <c r="DG29" s="141">
        <f>IF(AND($D29&lt;&gt;0,DG$1&lt;&gt;0),IF(VLOOKUP($D29,$J$9:$DP$16,2+DG$1,FALSE)&lt;&gt;0,(COUNTIF('Présences, Excuses, et Tx P G'!$P28:DK28,$C29)/VLOOKUP($D29,$J$9:$DP$16,2+DG$1,FALSE)),),)</f>
        <v>0</v>
      </c>
      <c r="DH29" s="141">
        <f>IF(AND($D29&lt;&gt;0,DH$1&lt;&gt;0),IF(VLOOKUP($D29,$J$9:$DP$16,2+DH$1,FALSE)&lt;&gt;0,(COUNTIF('Présences, Excuses, et Tx P G'!$P28:DL28,$C29)/VLOOKUP($D29,$J$9:$DP$16,2+DH$1,FALSE)),),)</f>
        <v>0</v>
      </c>
      <c r="DI29" s="141">
        <f>IF(AND($D29&lt;&gt;0,DI$1&lt;&gt;0),IF(VLOOKUP($D29,$J$9:$DP$16,2+DI$1,FALSE)&lt;&gt;0,(COUNTIF('Présences, Excuses, et Tx P G'!$P28:DM28,$C29)/VLOOKUP($D29,$J$9:$DP$16,2+DI$1,FALSE)),),)</f>
        <v>0</v>
      </c>
      <c r="DJ29" s="141">
        <f>IF(AND($D29&lt;&gt;0,DJ$1&lt;&gt;0),IF(VLOOKUP($D29,$J$9:$DP$16,2+DJ$1,FALSE)&lt;&gt;0,(COUNTIF('Présences, Excuses, et Tx P G'!$P28:DN28,$C29)/VLOOKUP($D29,$J$9:$DP$16,2+DJ$1,FALSE)),),)</f>
        <v>0</v>
      </c>
      <c r="DK29" s="141">
        <f>IF(AND($D29&lt;&gt;0,DK$1&lt;&gt;0),IF(VLOOKUP($D29,$J$9:$DP$16,2+DK$1,FALSE)&lt;&gt;0,(COUNTIF('Présences, Excuses, et Tx P G'!$P28:DO28,$C29)/VLOOKUP($D29,$J$9:$DP$16,2+DK$1,FALSE)),),)</f>
        <v>0</v>
      </c>
      <c r="DL29" s="141">
        <f>IF(AND($D29&lt;&gt;0,DL$1&lt;&gt;0),IF(VLOOKUP($D29,$J$9:$DP$16,2+DL$1,FALSE)&lt;&gt;0,(COUNTIF('Présences, Excuses, et Tx P G'!$P28:DP28,$C29)/VLOOKUP($D29,$J$9:$DP$16,2+DL$1,FALSE)),),)</f>
        <v>0</v>
      </c>
      <c r="DM29" s="141">
        <f>IF(AND($D29&lt;&gt;0,DM$1&lt;&gt;0),IF(VLOOKUP($D29,$J$9:$DP$16,2+DM$1,FALSE)&lt;&gt;0,(COUNTIF('Présences, Excuses, et Tx P G'!$P28:DQ28,$C29)/VLOOKUP($D29,$J$9:$DP$16,2+DM$1,FALSE)),),)</f>
        <v>0</v>
      </c>
      <c r="DN29" s="141">
        <f>IF(AND($D29&lt;&gt;0,DN$1&lt;&gt;0),IF(VLOOKUP($D29,$J$9:$DP$16,2+DN$1,FALSE)&lt;&gt;0,(COUNTIF('Présences, Excuses, et Tx P G'!$P28:DR28,$C29)/VLOOKUP($D29,$J$9:$DP$16,2+DN$1,FALSE)),),)</f>
        <v>0</v>
      </c>
      <c r="DO29" s="141">
        <f>IF(AND($D29&lt;&gt;0,DO$1&lt;&gt;0),IF(VLOOKUP($D29,$J$9:$DP$16,2+DO$1,FALSE)&lt;&gt;0,(COUNTIF('Présences, Excuses, et Tx P G'!$P28:DS28,$C29)/VLOOKUP($D29,$J$9:$DP$16,2+DO$1,FALSE)),),)</f>
        <v>0</v>
      </c>
      <c r="DP29" s="141">
        <f>IF(AND($D29&lt;&gt;0,DP$1&lt;&gt;0),IF(VLOOKUP($D29,$J$9:$DP$16,2+DP$1,FALSE)&lt;&gt;0,(COUNTIF('Présences, Excuses, et Tx P G'!$P28:DT28,$C29)/VLOOKUP($D29,$J$9:$DP$16,2+DP$1,FALSE)),),)</f>
        <v>0</v>
      </c>
      <c r="DR29" s="22" t="str">
        <f t="shared" si="34"/>
        <v>CLÉDAT (de) Renaud</v>
      </c>
      <c r="DS29" s="26" t="str">
        <f t="shared" si="35"/>
        <v>T</v>
      </c>
      <c r="DT29" s="23">
        <f t="shared" si="36"/>
        <v>0.86046511627906974</v>
      </c>
    </row>
    <row r="30" spans="1:124" ht="14.4" customHeight="1">
      <c r="A30" s="11">
        <v>13</v>
      </c>
      <c r="B30" s="158" t="str">
        <f>Choristes!B14</f>
        <v>COUANON Jocelyne</v>
      </c>
      <c r="C30" s="26" t="str">
        <f>Choristes!C14</f>
        <v>S</v>
      </c>
      <c r="D30" s="26" t="str">
        <f>Choristes!G14</f>
        <v>FR</v>
      </c>
      <c r="E30" s="26"/>
      <c r="F30" s="26"/>
      <c r="G30" s="15"/>
      <c r="H30" s="15"/>
      <c r="I30" s="23">
        <f t="shared" si="32"/>
        <v>0.75609756097560976</v>
      </c>
      <c r="J30" s="23" t="str">
        <f t="shared" si="33"/>
        <v>B</v>
      </c>
      <c r="K30" s="60"/>
      <c r="L30" s="141">
        <f>IF(AND($D30&lt;&gt;0,L$1&lt;&gt;0),IF(VLOOKUP($D30,$J$9:$DP$16,2+L$1,FALSE)&lt;&gt;0,(COUNTIF('Présences, Excuses, et Tx P G'!$P29:P29,$C30)/VLOOKUP($D30,$J$9:$DP$16,2+L$1,FALSE)),),)</f>
        <v>1</v>
      </c>
      <c r="M30" s="141">
        <f>IF(AND($D30&lt;&gt;0,M$1&lt;&gt;0),IF(VLOOKUP($D30,$J$9:$DP$16,2+M$1,FALSE)&lt;&gt;0,(COUNTIF('Présences, Excuses, et Tx P G'!$P29:Q29,$C30)/VLOOKUP($D30,$J$9:$DP$16,2+M$1,FALSE)),),)</f>
        <v>1</v>
      </c>
      <c r="N30" s="141">
        <f>IF(AND($D30&lt;&gt;0,N$1&lt;&gt;0),IF(VLOOKUP($D30,$J$9:$DP$16,2+N$1,FALSE)&lt;&gt;0,(COUNTIF('Présences, Excuses, et Tx P G'!$P29:R29,$C30)/VLOOKUP($D30,$J$9:$DP$16,2+N$1,FALSE)),),)</f>
        <v>1</v>
      </c>
      <c r="O30" s="141">
        <f>IF(AND($D30&lt;&gt;0,O$1&lt;&gt;0),IF(VLOOKUP($D30,$J$9:$DP$16,2+O$1,FALSE)&lt;&gt;0,(COUNTIF('Présences, Excuses, et Tx P G'!$P29:S29,$C30)/VLOOKUP($D30,$J$9:$DP$16,2+O$1,FALSE)),),)</f>
        <v>1</v>
      </c>
      <c r="P30" s="141">
        <f>IF(AND($D30&lt;&gt;0,P$1&lt;&gt;0),IF(VLOOKUP($D30,$J$9:$DP$16,2+P$1,FALSE)&lt;&gt;0,(COUNTIF('Présences, Excuses, et Tx P G'!$P29:T29,$C30)/VLOOKUP($D30,$J$9:$DP$16,2+P$1,FALSE)),),)</f>
        <v>1</v>
      </c>
      <c r="Q30" s="141">
        <f>IF(AND($D30&lt;&gt;0,Q$1&lt;&gt;0),IF(VLOOKUP($D30,$J$9:$DP$16,2+Q$1,FALSE)&lt;&gt;0,(COUNTIF('Présences, Excuses, et Tx P G'!$P29:U29,$C30)/VLOOKUP($D30,$J$9:$DP$16,2+Q$1,FALSE)),),)</f>
        <v>1</v>
      </c>
      <c r="R30" s="141">
        <f>IF(AND($D30&lt;&gt;0,R$1&lt;&gt;0),IF(VLOOKUP($D30,$J$9:$DP$16,2+R$1,FALSE)&lt;&gt;0,(COUNTIF('Présences, Excuses, et Tx P G'!$P29:V29,$C30)/VLOOKUP($D30,$J$9:$DP$16,2+R$1,FALSE)),),)</f>
        <v>0.8</v>
      </c>
      <c r="S30" s="141">
        <f>IF(AND($D30&lt;&gt;0,S$1&lt;&gt;0),IF(VLOOKUP($D30,$J$9:$DP$16,2+S$1,FALSE)&lt;&gt;0,(COUNTIF('Présences, Excuses, et Tx P G'!$P29:W29,$C30)/VLOOKUP($D30,$J$9:$DP$16,2+S$1,FALSE)),),)</f>
        <v>0.66666666666666663</v>
      </c>
      <c r="T30" s="141">
        <f>IF(AND($D30&lt;&gt;0,T$1&lt;&gt;0),IF(VLOOKUP($D30,$J$9:$DP$16,2+T$1,FALSE)&lt;&gt;0,(COUNTIF('Présences, Excuses, et Tx P G'!$P29:X29,$C30)/VLOOKUP($D30,$J$9:$DP$16,2+T$1,FALSE)),),)</f>
        <v>0.5714285714285714</v>
      </c>
      <c r="U30" s="141">
        <f>IF(AND($D30&lt;&gt;0,U$1&lt;&gt;0),IF(VLOOKUP($D30,$J$9:$DP$16,2+U$1,FALSE)&lt;&gt;0,(COUNTIF('Présences, Excuses, et Tx P G'!$P29:Y29,$C30)/VLOOKUP($D30,$J$9:$DP$16,2+U$1,FALSE)),),)</f>
        <v>0.5</v>
      </c>
      <c r="V30" s="141">
        <f>IF(AND($D30&lt;&gt;0,V$1&lt;&gt;0),IF(VLOOKUP($D30,$J$9:$DP$16,2+V$1,FALSE)&lt;&gt;0,(COUNTIF('Présences, Excuses, et Tx P G'!$P29:Z29,$C30)/VLOOKUP($D30,$J$9:$DP$16,2+V$1,FALSE)),),)</f>
        <v>0.5</v>
      </c>
      <c r="W30" s="141">
        <f>IF(AND($D30&lt;&gt;0,W$1&lt;&gt;0),IF(VLOOKUP($D30,$J$9:$DP$16,2+W$1,FALSE)&lt;&gt;0,(COUNTIF('Présences, Excuses, et Tx P G'!$P29:AA29,$C30)/VLOOKUP($D30,$J$9:$DP$16,2+W$1,FALSE)),),)</f>
        <v>0.44444444444444442</v>
      </c>
      <c r="X30" s="141">
        <f>IF(AND($D30&lt;&gt;0,X$1&lt;&gt;0),IF(VLOOKUP($D30,$J$9:$DP$16,2+X$1,FALSE)&lt;&gt;0,(COUNTIF('Présences, Excuses, et Tx P G'!$P29:AB29,$C30)/VLOOKUP($D30,$J$9:$DP$16,2+X$1,FALSE)),),)</f>
        <v>0.44444444444444442</v>
      </c>
      <c r="Y30" s="141">
        <f>IF(AND($D30&lt;&gt;0,Y$1&lt;&gt;0),IF(VLOOKUP($D30,$J$9:$DP$16,2+Y$1,FALSE)&lt;&gt;0,(COUNTIF('Présences, Excuses, et Tx P G'!$P29:AC29,$C30)/VLOOKUP($D30,$J$9:$DP$16,2+Y$1,FALSE)),),)</f>
        <v>0.5</v>
      </c>
      <c r="Z30" s="141">
        <f>IF(AND($D30&lt;&gt;0,Z$1&lt;&gt;0),IF(VLOOKUP($D30,$J$9:$DP$16,2+Z$1,FALSE)&lt;&gt;0,(COUNTIF('Présences, Excuses, et Tx P G'!$P29:AD29,$C30)/VLOOKUP($D30,$J$9:$DP$16,2+Z$1,FALSE)),),)</f>
        <v>0.5</v>
      </c>
      <c r="AA30" s="141">
        <f>IF(AND($D30&lt;&gt;0,AA$1&lt;&gt;0),IF(VLOOKUP($D30,$J$9:$DP$16,2+AA$1,FALSE)&lt;&gt;0,(COUNTIF('Présences, Excuses, et Tx P G'!$P29:AE29,$C30)/VLOOKUP($D30,$J$9:$DP$16,2+AA$1,FALSE)),),)</f>
        <v>0.5</v>
      </c>
      <c r="AB30" s="141">
        <f>IF(AND($D30&lt;&gt;0,AB$1&lt;&gt;0),IF(VLOOKUP($D30,$J$9:$DP$16,2+AB$1,FALSE)&lt;&gt;0,(COUNTIF('Présences, Excuses, et Tx P G'!$P29:AF29,$C30)/VLOOKUP($D30,$J$9:$DP$16,2+AB$1,FALSE)),),)</f>
        <v>0.45454545454545453</v>
      </c>
      <c r="AC30" s="141">
        <f>IF(AND($D30&lt;&gt;0,AC$1&lt;&gt;0),IF(VLOOKUP($D30,$J$9:$DP$16,2+AC$1,FALSE)&lt;&gt;0,(COUNTIF('Présences, Excuses, et Tx P G'!$P29:AG29,$C30)/VLOOKUP($D30,$J$9:$DP$16,2+AC$1,FALSE)),),)</f>
        <v>0.41666666666666669</v>
      </c>
      <c r="AD30" s="141">
        <f>IF(AND($D30&lt;&gt;0,AD$1&lt;&gt;0),IF(VLOOKUP($D30,$J$9:$DP$16,2+AD$1,FALSE)&lt;&gt;0,(COUNTIF('Présences, Excuses, et Tx P G'!$P29:AH29,$C30)/VLOOKUP($D30,$J$9:$DP$16,2+AD$1,FALSE)),),)</f>
        <v>0.41666666666666669</v>
      </c>
      <c r="AE30" s="141">
        <f>IF(AND($D30&lt;&gt;0,AE$1&lt;&gt;0),IF(VLOOKUP($D30,$J$9:$DP$16,2+AE$1,FALSE)&lt;&gt;0,(COUNTIF('Présences, Excuses, et Tx P G'!$P29:AI29,$C30)/VLOOKUP($D30,$J$9:$DP$16,2+AE$1,FALSE)),),)</f>
        <v>0.46153846153846156</v>
      </c>
      <c r="AF30" s="141">
        <f>IF(AND($D30&lt;&gt;0,AF$1&lt;&gt;0),IF(VLOOKUP($D30,$J$9:$DP$16,2+AF$1,FALSE)&lt;&gt;0,(COUNTIF('Présences, Excuses, et Tx P G'!$P29:AJ29,$C30)/VLOOKUP($D30,$J$9:$DP$16,2+AF$1,FALSE)),),)</f>
        <v>0.46153846153846156</v>
      </c>
      <c r="AG30" s="141">
        <f>IF(AND($D30&lt;&gt;0,AG$1&lt;&gt;0),IF(VLOOKUP($D30,$J$9:$DP$16,2+AG$1,FALSE)&lt;&gt;0,(COUNTIF('Présences, Excuses, et Tx P G'!$P29:AK29,$C30)/VLOOKUP($D30,$J$9:$DP$16,2+AG$1,FALSE)),),)</f>
        <v>0.46153846153846156</v>
      </c>
      <c r="AH30" s="141">
        <f>IF(AND($D30&lt;&gt;0,AH$1&lt;&gt;0),IF(VLOOKUP($D30,$J$9:$DP$16,2+AH$1,FALSE)&lt;&gt;0,(COUNTIF('Présences, Excuses, et Tx P G'!$P29:AL29,$C30)/VLOOKUP($D30,$J$9:$DP$16,2+AH$1,FALSE)),),)</f>
        <v>0.5</v>
      </c>
      <c r="AI30" s="141">
        <f>IF(AND($D30&lt;&gt;0,AI$1&lt;&gt;0),IF(VLOOKUP($D30,$J$9:$DP$16,2+AI$1,FALSE)&lt;&gt;0,(COUNTIF('Présences, Excuses, et Tx P G'!$P29:AM29,$C30)/VLOOKUP($D30,$J$9:$DP$16,2+AI$1,FALSE)),),)</f>
        <v>0.53333333333333333</v>
      </c>
      <c r="AJ30" s="141">
        <f>IF(AND($D30&lt;&gt;0,AJ$1&lt;&gt;0),IF(VLOOKUP($D30,$J$9:$DP$16,2+AJ$1,FALSE)&lt;&gt;0,(COUNTIF('Présences, Excuses, et Tx P G'!$P29:AN29,$C30)/VLOOKUP($D30,$J$9:$DP$16,2+AJ$1,FALSE)),),)</f>
        <v>0.5625</v>
      </c>
      <c r="AK30" s="141">
        <f>IF(AND($D30&lt;&gt;0,AK$1&lt;&gt;0),IF(VLOOKUP($D30,$J$9:$DP$16,2+AK$1,FALSE)&lt;&gt;0,(COUNTIF('Présences, Excuses, et Tx P G'!$P29:AO29,$C30)/VLOOKUP($D30,$J$9:$DP$16,2+AK$1,FALSE)),),)</f>
        <v>0.58823529411764708</v>
      </c>
      <c r="AL30" s="141">
        <f>IF(AND($D30&lt;&gt;0,AL$1&lt;&gt;0),IF(VLOOKUP($D30,$J$9:$DP$16,2+AL$1,FALSE)&lt;&gt;0,(COUNTIF('Présences, Excuses, et Tx P G'!$P29:AP29,$C30)/VLOOKUP($D30,$J$9:$DP$16,2+AL$1,FALSE)),),)</f>
        <v>0.58823529411764708</v>
      </c>
      <c r="AM30" s="141">
        <f>IF(AND($D30&lt;&gt;0,AM$1&lt;&gt;0),IF(VLOOKUP($D30,$J$9:$DP$16,2+AM$1,FALSE)&lt;&gt;0,(COUNTIF('Présences, Excuses, et Tx P G'!$P29:AQ29,$C30)/VLOOKUP($D30,$J$9:$DP$16,2+AM$1,FALSE)),),)</f>
        <v>0.55555555555555558</v>
      </c>
      <c r="AN30" s="141">
        <f>IF(AND($D30&lt;&gt;0,AN$1&lt;&gt;0),IF(VLOOKUP($D30,$J$9:$DP$16,2+AN$1,FALSE)&lt;&gt;0,(COUNTIF('Présences, Excuses, et Tx P G'!$P29:AR29,$C30)/VLOOKUP($D30,$J$9:$DP$16,2+AN$1,FALSE)),),)</f>
        <v>0.57894736842105265</v>
      </c>
      <c r="AO30" s="141">
        <f>IF(AND($D30&lt;&gt;0,AO$1&lt;&gt;0),IF(VLOOKUP($D30,$J$9:$DP$16,2+AO$1,FALSE)&lt;&gt;0,(COUNTIF('Présences, Excuses, et Tx P G'!$P29:AS29,$C30)/VLOOKUP($D30,$J$9:$DP$16,2+AO$1,FALSE)),),)</f>
        <v>0.6</v>
      </c>
      <c r="AP30" s="141">
        <f>IF(AND($D30&lt;&gt;0,AP$1&lt;&gt;0),IF(VLOOKUP($D30,$J$9:$DP$16,2+AP$1,FALSE)&lt;&gt;0,(COUNTIF('Présences, Excuses, et Tx P G'!$P29:AT29,$C30)/VLOOKUP($D30,$J$9:$DP$16,2+AP$1,FALSE)),),)</f>
        <v>0.61904761904761907</v>
      </c>
      <c r="AQ30" s="141">
        <f>IF(AND($D30&lt;&gt;0,AQ$1&lt;&gt;0),IF(VLOOKUP($D30,$J$9:$DP$16,2+AQ$1,FALSE)&lt;&gt;0,(COUNTIF('Présences, Excuses, et Tx P G'!$P29:AU29,$C30)/VLOOKUP($D30,$J$9:$DP$16,2+AQ$1,FALSE)),),)</f>
        <v>0.63636363636363635</v>
      </c>
      <c r="AR30" s="141">
        <f>IF(AND($D30&lt;&gt;0,AR$1&lt;&gt;0),IF(VLOOKUP($D30,$J$9:$DP$16,2+AR$1,FALSE)&lt;&gt;0,(COUNTIF('Présences, Excuses, et Tx P G'!$P29:AV29,$C30)/VLOOKUP($D30,$J$9:$DP$16,2+AR$1,FALSE)),),)</f>
        <v>0.63636363636363635</v>
      </c>
      <c r="AS30" s="141">
        <f>IF(AND($D30&lt;&gt;0,AS$1&lt;&gt;0),IF(VLOOKUP($D30,$J$9:$DP$16,2+AS$1,FALSE)&lt;&gt;0,(COUNTIF('Présences, Excuses, et Tx P G'!$P29:AW29,$C30)/VLOOKUP($D30,$J$9:$DP$16,2+AS$1,FALSE)),),)</f>
        <v>0.63636363636363635</v>
      </c>
      <c r="AT30" s="141">
        <f>IF(AND($D30&lt;&gt;0,AT$1&lt;&gt;0),IF(VLOOKUP($D30,$J$9:$DP$16,2+AT$1,FALSE)&lt;&gt;0,(COUNTIF('Présences, Excuses, et Tx P G'!$P29:AX29,$C30)/VLOOKUP($D30,$J$9:$DP$16,2+AT$1,FALSE)),),)</f>
        <v>0.65217391304347827</v>
      </c>
      <c r="AU30" s="141">
        <f>IF(AND($D30&lt;&gt;0,AU$1&lt;&gt;0),IF(VLOOKUP($D30,$J$9:$DP$16,2+AU$1,FALSE)&lt;&gt;0,(COUNTIF('Présences, Excuses, et Tx P G'!$P29:AY29,$C30)/VLOOKUP($D30,$J$9:$DP$16,2+AU$1,FALSE)),),)</f>
        <v>0.65217391304347827</v>
      </c>
      <c r="AV30" s="141">
        <f>IF(AND($D30&lt;&gt;0,AV$1&lt;&gt;0),IF(VLOOKUP($D30,$J$9:$DP$16,2+AV$1,FALSE)&lt;&gt;0,(COUNTIF('Présences, Excuses, et Tx P G'!$P29:AZ29,$C30)/VLOOKUP($D30,$J$9:$DP$16,2+AV$1,FALSE)),),)</f>
        <v>0.66666666666666663</v>
      </c>
      <c r="AW30" s="141">
        <f>IF(AND($D30&lt;&gt;0,AW$1&lt;&gt;0),IF(VLOOKUP($D30,$J$9:$DP$16,2+AW$1,FALSE)&lt;&gt;0,(COUNTIF('Présences, Excuses, et Tx P G'!$P29:BA29,$C30)/VLOOKUP($D30,$J$9:$DP$16,2+AW$1,FALSE)),),)</f>
        <v>0.66666666666666663</v>
      </c>
      <c r="AX30" s="141">
        <f>IF(AND($D30&lt;&gt;0,AX$1&lt;&gt;0),IF(VLOOKUP($D30,$J$9:$DP$16,2+AX$1,FALSE)&lt;&gt;0,(COUNTIF('Présences, Excuses, et Tx P G'!$P29:BB29,$C30)/VLOOKUP($D30,$J$9:$DP$16,2+AX$1,FALSE)),),)</f>
        <v>0.64</v>
      </c>
      <c r="AY30" s="141">
        <f>IF(AND($D30&lt;&gt;0,AY$1&lt;&gt;0),IF(VLOOKUP($D30,$J$9:$DP$16,2+AY$1,FALSE)&lt;&gt;0,(COUNTIF('Présences, Excuses, et Tx P G'!$P29:BC29,$C30)/VLOOKUP($D30,$J$9:$DP$16,2+AY$1,FALSE)),),)</f>
        <v>0.64</v>
      </c>
      <c r="AZ30" s="141">
        <f>IF(AND($D30&lt;&gt;0,AZ$1&lt;&gt;0),IF(VLOOKUP($D30,$J$9:$DP$16,2+AZ$1,FALSE)&lt;&gt;0,(COUNTIF('Présences, Excuses, et Tx P G'!$P29:BD29,$C30)/VLOOKUP($D30,$J$9:$DP$16,2+AZ$1,FALSE)),),)</f>
        <v>0.65384615384615385</v>
      </c>
      <c r="BA30" s="141">
        <f>IF(AND($D30&lt;&gt;0,BA$1&lt;&gt;0),IF(VLOOKUP($D30,$J$9:$DP$16,2+BA$1,FALSE)&lt;&gt;0,(COUNTIF('Présences, Excuses, et Tx P G'!$P29:BE29,$C30)/VLOOKUP($D30,$J$9:$DP$16,2+BA$1,FALSE)),),)</f>
        <v>0.65384615384615385</v>
      </c>
      <c r="BB30" s="141">
        <f>IF(AND($D30&lt;&gt;0,BB$1&lt;&gt;0),IF(VLOOKUP($D30,$J$9:$DP$16,2+BB$1,FALSE)&lt;&gt;0,(COUNTIF('Présences, Excuses, et Tx P G'!$P29:BF29,$C30)/VLOOKUP($D30,$J$9:$DP$16,2+BB$1,FALSE)),),)</f>
        <v>0.66666666666666663</v>
      </c>
      <c r="BC30" s="141">
        <f>IF(AND($D30&lt;&gt;0,BC$1&lt;&gt;0),IF(VLOOKUP($D30,$J$9:$DP$16,2+BC$1,FALSE)&lt;&gt;0,(COUNTIF('Présences, Excuses, et Tx P G'!$P29:BG29,$C30)/VLOOKUP($D30,$J$9:$DP$16,2+BC$1,FALSE)),),)</f>
        <v>0.6785714285714286</v>
      </c>
      <c r="BD30" s="141">
        <f>IF(AND($D30&lt;&gt;0,BD$1&lt;&gt;0),IF(VLOOKUP($D30,$J$9:$DP$16,2+BD$1,FALSE)&lt;&gt;0,(COUNTIF('Présences, Excuses, et Tx P G'!$P29:BH29,$C30)/VLOOKUP($D30,$J$9:$DP$16,2+BD$1,FALSE)),),)</f>
        <v>0.68965517241379315</v>
      </c>
      <c r="BE30" s="141">
        <f>IF(AND($D30&lt;&gt;0,BE$1&lt;&gt;0),IF(VLOOKUP($D30,$J$9:$DP$16,2+BE$1,FALSE)&lt;&gt;0,(COUNTIF('Présences, Excuses, et Tx P G'!$P29:BI29,$C30)/VLOOKUP($D30,$J$9:$DP$16,2+BE$1,FALSE)),),)</f>
        <v>0.66666666666666663</v>
      </c>
      <c r="BF30" s="141">
        <f>IF(AND($D30&lt;&gt;0,BF$1&lt;&gt;0),IF(VLOOKUP($D30,$J$9:$DP$16,2+BF$1,FALSE)&lt;&gt;0,(COUNTIF('Présences, Excuses, et Tx P G'!$P29:BJ29,$C30)/VLOOKUP($D30,$J$9:$DP$16,2+BF$1,FALSE)),),)</f>
        <v>0.66666666666666663</v>
      </c>
      <c r="BG30" s="141">
        <f>IF(AND($D30&lt;&gt;0,BG$1&lt;&gt;0),IF(VLOOKUP($D30,$J$9:$DP$16,2+BG$1,FALSE)&lt;&gt;0,(COUNTIF('Présences, Excuses, et Tx P G'!$P29:BK29,$C30)/VLOOKUP($D30,$J$9:$DP$16,2+BG$1,FALSE)),),)</f>
        <v>0.67741935483870963</v>
      </c>
      <c r="BH30" s="141">
        <f>IF(AND($D30&lt;&gt;0,BH$1&lt;&gt;0),IF(VLOOKUP($D30,$J$9:$DP$16,2+BH$1,FALSE)&lt;&gt;0,(COUNTIF('Présences, Excuses, et Tx P G'!$P29:BL29,$C30)/VLOOKUP($D30,$J$9:$DP$16,2+BH$1,FALSE)),),)</f>
        <v>0.67741935483870963</v>
      </c>
      <c r="BI30" s="141">
        <f>IF(AND($D30&lt;&gt;0,BI$1&lt;&gt;0),IF(VLOOKUP($D30,$J$9:$DP$16,2+BI$1,FALSE)&lt;&gt;0,(COUNTIF('Présences, Excuses, et Tx P G'!$P29:BM29,$C30)/VLOOKUP($D30,$J$9:$DP$16,2+BI$1,FALSE)),),)</f>
        <v>0.6875</v>
      </c>
      <c r="BJ30" s="141">
        <f>IF(AND($D30&lt;&gt;0,BJ$1&lt;&gt;0),IF(VLOOKUP($D30,$J$9:$DP$16,2+BJ$1,FALSE)&lt;&gt;0,(COUNTIF('Présences, Excuses, et Tx P G'!$P29:BN29,$C30)/VLOOKUP($D30,$J$9:$DP$16,2+BJ$1,FALSE)),),)</f>
        <v>0.69696969696969702</v>
      </c>
      <c r="BK30" s="141">
        <f>IF(AND($D30&lt;&gt;0,BK$1&lt;&gt;0),IF(VLOOKUP($D30,$J$9:$DP$16,2+BK$1,FALSE)&lt;&gt;0,(COUNTIF('Présences, Excuses, et Tx P G'!$P29:BO29,$C30)/VLOOKUP($D30,$J$9:$DP$16,2+BK$1,FALSE)),),)</f>
        <v>0.69696969696969702</v>
      </c>
      <c r="BL30" s="141">
        <f>IF(AND($D30&lt;&gt;0,BL$1&lt;&gt;0),IF(VLOOKUP($D30,$J$9:$DP$16,2+BL$1,FALSE)&lt;&gt;0,(COUNTIF('Présences, Excuses, et Tx P G'!$P29:BP29,$C30)/VLOOKUP($D30,$J$9:$DP$16,2+BL$1,FALSE)),),)</f>
        <v>0.69696969696969702</v>
      </c>
      <c r="BM30" s="141">
        <f>IF(AND($D30&lt;&gt;0,BM$1&lt;&gt;0),IF(VLOOKUP($D30,$J$9:$DP$16,2+BM$1,FALSE)&lt;&gt;0,(COUNTIF('Présences, Excuses, et Tx P G'!$P29:BQ29,$C30)/VLOOKUP($D30,$J$9:$DP$16,2+BM$1,FALSE)),),)</f>
        <v>0.69696969696969702</v>
      </c>
      <c r="BN30" s="141">
        <f>IF(AND($D30&lt;&gt;0,BN$1&lt;&gt;0),IF(VLOOKUP($D30,$J$9:$DP$16,2+BN$1,FALSE)&lt;&gt;0,(COUNTIF('Présences, Excuses, et Tx P G'!$P29:BR29,$C30)/VLOOKUP($D30,$J$9:$DP$16,2+BN$1,FALSE)),),)</f>
        <v>0.70588235294117652</v>
      </c>
      <c r="BO30" s="141">
        <f>IF(AND($D30&lt;&gt;0,BO$1&lt;&gt;0),IF(VLOOKUP($D30,$J$9:$DP$16,2+BO$1,FALSE)&lt;&gt;0,(COUNTIF('Présences, Excuses, et Tx P G'!$P29:BS29,$C30)/VLOOKUP($D30,$J$9:$DP$16,2+BO$1,FALSE)),),)</f>
        <v>0.7142857142857143</v>
      </c>
      <c r="BP30" s="141">
        <f>IF(AND($D30&lt;&gt;0,BP$1&lt;&gt;0),IF(VLOOKUP($D30,$J$9:$DP$16,2+BP$1,FALSE)&lt;&gt;0,(COUNTIF('Présences, Excuses, et Tx P G'!$P29:BT29,$C30)/VLOOKUP($D30,$J$9:$DP$16,2+BP$1,FALSE)),),)</f>
        <v>0.72222222222222221</v>
      </c>
      <c r="BQ30" s="141">
        <f>IF(AND($D30&lt;&gt;0,BQ$1&lt;&gt;0),IF(VLOOKUP($D30,$J$9:$DP$16,2+BQ$1,FALSE)&lt;&gt;0,(COUNTIF('Présences, Excuses, et Tx P G'!$P29:BU29,$C30)/VLOOKUP($D30,$J$9:$DP$16,2+BQ$1,FALSE)),),)</f>
        <v>0.72972972972972971</v>
      </c>
      <c r="BR30" s="141">
        <f>IF(AND($D30&lt;&gt;0,BR$1&lt;&gt;0),IF(VLOOKUP($D30,$J$9:$DP$16,2+BR$1,FALSE)&lt;&gt;0,(COUNTIF('Présences, Excuses, et Tx P G'!$P29:BV29,$C30)/VLOOKUP($D30,$J$9:$DP$16,2+BR$1,FALSE)),),)</f>
        <v>0.72972972972972971</v>
      </c>
      <c r="BS30" s="141">
        <f>IF(AND($D30&lt;&gt;0,BS$1&lt;&gt;0),IF(VLOOKUP($D30,$J$9:$DP$16,2+BS$1,FALSE)&lt;&gt;0,(COUNTIF('Présences, Excuses, et Tx P G'!$P29:BW29,$C30)/VLOOKUP($D30,$J$9:$DP$16,2+BS$1,FALSE)),),)</f>
        <v>0.72972972972972971</v>
      </c>
      <c r="BT30" s="141">
        <f>IF(AND($D30&lt;&gt;0,BT$1&lt;&gt;0),IF(VLOOKUP($D30,$J$9:$DP$16,2+BT$1,FALSE)&lt;&gt;0,(COUNTIF('Présences, Excuses, et Tx P G'!$P29:BX29,$C30)/VLOOKUP($D30,$J$9:$DP$16,2+BT$1,FALSE)),),)</f>
        <v>0.72972972972972971</v>
      </c>
      <c r="BU30" s="141">
        <f>IF(AND($D30&lt;&gt;0,BU$1&lt;&gt;0),IF(VLOOKUP($D30,$J$9:$DP$16,2+BU$1,FALSE)&lt;&gt;0,(COUNTIF('Présences, Excuses, et Tx P G'!$P29:BY29,$C30)/VLOOKUP($D30,$J$9:$DP$16,2+BU$1,FALSE)),),)</f>
        <v>0.73684210526315785</v>
      </c>
      <c r="BV30" s="141">
        <f>IF(AND($D30&lt;&gt;0,BV$1&lt;&gt;0),IF(VLOOKUP($D30,$J$9:$DP$16,2+BV$1,FALSE)&lt;&gt;0,(COUNTIF('Présences, Excuses, et Tx P G'!$P29:BZ29,$C30)/VLOOKUP($D30,$J$9:$DP$16,2+BV$1,FALSE)),),)</f>
        <v>0.74358974358974361</v>
      </c>
      <c r="BW30" s="141">
        <f>IF(AND($D30&lt;&gt;0,BW$1&lt;&gt;0),IF(VLOOKUP($D30,$J$9:$DP$16,2+BW$1,FALSE)&lt;&gt;0,(COUNTIF('Présences, Excuses, et Tx P G'!$P29:CA29,$C30)/VLOOKUP($D30,$J$9:$DP$16,2+BW$1,FALSE)),),)</f>
        <v>0.75</v>
      </c>
      <c r="BX30" s="141">
        <f>IF(AND($D30&lt;&gt;0,BX$1&lt;&gt;0),IF(VLOOKUP($D30,$J$9:$DP$16,2+BX$1,FALSE)&lt;&gt;0,(COUNTIF('Présences, Excuses, et Tx P G'!$P29:CB29,$C30)/VLOOKUP($D30,$J$9:$DP$16,2+BX$1,FALSE)),),)</f>
        <v>0.75609756097560976</v>
      </c>
      <c r="BY30" s="141">
        <f>IF(AND($D30&lt;&gt;0,BY$1&lt;&gt;0),IF(VLOOKUP($D30,$J$9:$DP$16,2+BY$1,FALSE)&lt;&gt;0,(COUNTIF('Présences, Excuses, et Tx P G'!$P29:CC29,$C30)/VLOOKUP($D30,$J$9:$DP$16,2+BY$1,FALSE)),),)</f>
        <v>0.75609756097560976</v>
      </c>
      <c r="BZ30" s="141">
        <f>IF(AND($D30&lt;&gt;0,BZ$1&lt;&gt;0),IF(VLOOKUP($D30,$J$9:$DP$16,2+BZ$1,FALSE)&lt;&gt;0,(COUNTIF('Présences, Excuses, et Tx P G'!$P29:CD29,$C30)/VLOOKUP($D30,$J$9:$DP$16,2+BZ$1,FALSE)),),)</f>
        <v>0.76190476190476186</v>
      </c>
      <c r="CA30" s="141">
        <f>IF(AND($D30&lt;&gt;0,CA$1&lt;&gt;0),IF(VLOOKUP($D30,$J$9:$DP$16,2+CA$1,FALSE)&lt;&gt;0,(COUNTIF('Présences, Excuses, et Tx P G'!$P29:CE29,$C30)/VLOOKUP($D30,$J$9:$DP$16,2+CA$1,FALSE)),),)</f>
        <v>0.7441860465116279</v>
      </c>
      <c r="CB30" s="141">
        <f>IF(AND($D30&lt;&gt;0,CB$1&lt;&gt;0),IF(VLOOKUP($D30,$J$9:$DP$16,2+CB$1,FALSE)&lt;&gt;0,(COUNTIF('Présences, Excuses, et Tx P G'!$P29:CF29,$C30)/VLOOKUP($D30,$J$9:$DP$16,2+CB$1,FALSE)),),)</f>
        <v>0</v>
      </c>
      <c r="CC30" s="141">
        <f>IF(AND($D30&lt;&gt;0,CC$1&lt;&gt;0),IF(VLOOKUP($D30,$J$9:$DP$16,2+CC$1,FALSE)&lt;&gt;0,(COUNTIF('Présences, Excuses, et Tx P G'!$P29:CG29,$C30)/VLOOKUP($D30,$J$9:$DP$16,2+CC$1,FALSE)),),)</f>
        <v>0</v>
      </c>
      <c r="CD30" s="141">
        <f>IF(AND($D30&lt;&gt;0,CD$1&lt;&gt;0),IF(VLOOKUP($D30,$J$9:$DP$16,2+CD$1,FALSE)&lt;&gt;0,(COUNTIF('Présences, Excuses, et Tx P G'!$P29:CH29,$C30)/VLOOKUP($D30,$J$9:$DP$16,2+CD$1,FALSE)),),)</f>
        <v>0</v>
      </c>
      <c r="CE30" s="141">
        <f>IF(AND($D30&lt;&gt;0,CE$1&lt;&gt;0),IF(VLOOKUP($D30,$J$9:$DP$16,2+CE$1,FALSE)&lt;&gt;0,(COUNTIF('Présences, Excuses, et Tx P G'!$P29:CI29,$C30)/VLOOKUP($D30,$J$9:$DP$16,2+CE$1,FALSE)),),)</f>
        <v>0</v>
      </c>
      <c r="CF30" s="141">
        <f>IF(AND($D30&lt;&gt;0,CF$1&lt;&gt;0),IF(VLOOKUP($D30,$J$9:$DP$16,2+CF$1,FALSE)&lt;&gt;0,(COUNTIF('Présences, Excuses, et Tx P G'!$P29:CJ29,$C30)/VLOOKUP($D30,$J$9:$DP$16,2+CF$1,FALSE)),),)</f>
        <v>0</v>
      </c>
      <c r="CG30" s="141">
        <f>IF(AND($D30&lt;&gt;0,CG$1&lt;&gt;0),IF(VLOOKUP($D30,$J$9:$DP$16,2+CG$1,FALSE)&lt;&gt;0,(COUNTIF('Présences, Excuses, et Tx P G'!$P29:CK29,$C30)/VLOOKUP($D30,$J$9:$DP$16,2+CG$1,FALSE)),),)</f>
        <v>0</v>
      </c>
      <c r="CH30" s="141">
        <f>IF(AND($D30&lt;&gt;0,CH$1&lt;&gt;0),IF(VLOOKUP($D30,$J$9:$DP$16,2+CH$1,FALSE)&lt;&gt;0,(COUNTIF('Présences, Excuses, et Tx P G'!$P29:CL29,$C30)/VLOOKUP($D30,$J$9:$DP$16,2+CH$1,FALSE)),),)</f>
        <v>0</v>
      </c>
      <c r="CI30" s="141">
        <f>IF(AND($D30&lt;&gt;0,CI$1&lt;&gt;0),IF(VLOOKUP($D30,$J$9:$DP$16,2+CI$1,FALSE)&lt;&gt;0,(COUNTIF('Présences, Excuses, et Tx P G'!$P29:CM29,$C30)/VLOOKUP($D30,$J$9:$DP$16,2+CI$1,FALSE)),),)</f>
        <v>0</v>
      </c>
      <c r="CJ30" s="141">
        <f>IF(AND($D30&lt;&gt;0,CJ$1&lt;&gt;0),IF(VLOOKUP($D30,$J$9:$DP$16,2+CJ$1,FALSE)&lt;&gt;0,(COUNTIF('Présences, Excuses, et Tx P G'!$P29:CO29,$C30)/VLOOKUP($D30,$J$9:$DP$16,2+CJ$1,FALSE)),),)</f>
        <v>0</v>
      </c>
      <c r="CK30" s="141">
        <f>IF(AND($D30&lt;&gt;0,CK$1&lt;&gt;0),IF(VLOOKUP($D30,$J$9:$DP$16,2+CK$1,FALSE)&lt;&gt;0,(COUNTIF('Présences, Excuses, et Tx P G'!$P29:CP29,$C30)/VLOOKUP($D30,$J$9:$DP$16,2+CK$1,FALSE)),),)</f>
        <v>0</v>
      </c>
      <c r="CL30" s="141">
        <f>IF(AND($D30&lt;&gt;0,CL$1&lt;&gt;0),IF(VLOOKUP($D30,$J$9:$DP$16,2+CL$1,FALSE)&lt;&gt;0,(COUNTIF('Présences, Excuses, et Tx P G'!$P29:CQ29,$C30)/VLOOKUP($D30,$J$9:$DP$16,2+CL$1,FALSE)),),)</f>
        <v>0</v>
      </c>
      <c r="CM30" s="141">
        <f>IF(AND($D30&lt;&gt;0,CM$1&lt;&gt;0),IF(VLOOKUP($D30,$J$9:$DP$16,2+CM$1,FALSE)&lt;&gt;0,(COUNTIF('Présences, Excuses, et Tx P G'!$P29:CR29,$C30)/VLOOKUP($D30,$J$9:$DP$16,2+CM$1,FALSE)),),)</f>
        <v>0</v>
      </c>
      <c r="CN30" s="141">
        <f>IF(AND($D30&lt;&gt;0,CN$1&lt;&gt;0),IF(VLOOKUP($D30,$J$9:$DP$16,2+CN$1,FALSE)&lt;&gt;0,(COUNTIF('Présences, Excuses, et Tx P G'!$P29:CS29,$C30)/VLOOKUP($D30,$J$9:$DP$16,2+CN$1,FALSE)),),)</f>
        <v>0</v>
      </c>
      <c r="CO30" s="141">
        <f>IF(AND($D30&lt;&gt;0,CO$1&lt;&gt;0),IF(VLOOKUP($D30,$J$9:$DP$16,2+CO$1,FALSE)&lt;&gt;0,(COUNTIF('Présences, Excuses, et Tx P G'!$P29:CT29,$C30)/VLOOKUP($D30,$J$9:$DP$16,2+CO$1,FALSE)),),)</f>
        <v>0</v>
      </c>
      <c r="CP30" s="141">
        <f>IF(AND($D30&lt;&gt;0,CP$1&lt;&gt;0),IF(VLOOKUP($D30,$J$9:$DP$16,2+CP$1,FALSE)&lt;&gt;0,(COUNTIF('Présences, Excuses, et Tx P G'!$P29:CU29,$C30)/VLOOKUP($D30,$J$9:$DP$16,2+CP$1,FALSE)),),)</f>
        <v>0</v>
      </c>
      <c r="CQ30" s="141">
        <f>IF(AND($D30&lt;&gt;0,CQ$1&lt;&gt;0),IF(VLOOKUP($D30,$J$9:$DP$16,2+CQ$1,FALSE)&lt;&gt;0,(COUNTIF('Présences, Excuses, et Tx P G'!$P29:CU29,$C30)/VLOOKUP($D30,$J$9:$DP$16,2+CQ$1,FALSE)),),)</f>
        <v>0</v>
      </c>
      <c r="CR30" s="141">
        <f>IF(AND($D30&lt;&gt;0,CR$1&lt;&gt;0),IF(VLOOKUP($D30,$J$9:$DP$16,2+CR$1,FALSE)&lt;&gt;0,(COUNTIF('Présences, Excuses, et Tx P G'!$P29:CV29,$C30)/VLOOKUP($D30,$J$9:$DP$16,2+CR$1,FALSE)),),)</f>
        <v>0</v>
      </c>
      <c r="CS30" s="141">
        <f>IF(AND($D30&lt;&gt;0,CS$1&lt;&gt;0),IF(VLOOKUP($D30,$J$9:$DP$16,2+CS$1,FALSE)&lt;&gt;0,(COUNTIF('Présences, Excuses, et Tx P G'!$P29:CW29,$C30)/VLOOKUP($D30,$J$9:$DP$16,2+CS$1,FALSE)),),)</f>
        <v>0</v>
      </c>
      <c r="CT30" s="141">
        <f>IF(AND($D30&lt;&gt;0,CT$1&lt;&gt;0),IF(VLOOKUP($D30,$J$9:$DP$16,2+CT$1,FALSE)&lt;&gt;0,(COUNTIF('Présences, Excuses, et Tx P G'!$P29:CX29,$C30)/VLOOKUP($D30,$J$9:$DP$16,2+CT$1,FALSE)),),)</f>
        <v>0</v>
      </c>
      <c r="CU30" s="141">
        <f>IF(AND($D30&lt;&gt;0,CU$1&lt;&gt;0),IF(VLOOKUP($D30,$J$9:$DP$16,2+CU$1,FALSE)&lt;&gt;0,(COUNTIF('Présences, Excuses, et Tx P G'!$P29:CY29,$C30)/VLOOKUP($D30,$J$9:$DP$16,2+CU$1,FALSE)),),)</f>
        <v>0</v>
      </c>
      <c r="CV30" s="141">
        <f>IF(AND($D30&lt;&gt;0,CV$1&lt;&gt;0),IF(VLOOKUP($D30,$J$9:$DP$16,2+CV$1,FALSE)&lt;&gt;0,(COUNTIF('Présences, Excuses, et Tx P G'!$P29:CZ29,$C30)/VLOOKUP($D30,$J$9:$DP$16,2+CV$1,FALSE)),),)</f>
        <v>0</v>
      </c>
      <c r="CW30" s="141">
        <f>IF(AND($D30&lt;&gt;0,CW$1&lt;&gt;0),IF(VLOOKUP($D30,$J$9:$DP$16,2+CW$1,FALSE)&lt;&gt;0,(COUNTIF('Présences, Excuses, et Tx P G'!$P29:DA29,$C30)/VLOOKUP($D30,$J$9:$DP$16,2+CW$1,FALSE)),),)</f>
        <v>0</v>
      </c>
      <c r="CX30" s="141">
        <f>IF(AND($D30&lt;&gt;0,CX$1&lt;&gt;0),IF(VLOOKUP($D30,$J$9:$DP$16,2+CX$1,FALSE)&lt;&gt;0,(COUNTIF('Présences, Excuses, et Tx P G'!$P29:DB29,$C30)/VLOOKUP($D30,$J$9:$DP$16,2+CX$1,FALSE)),),)</f>
        <v>0</v>
      </c>
      <c r="CY30" s="141">
        <f>IF(AND($D30&lt;&gt;0,CY$1&lt;&gt;0),IF(VLOOKUP($D30,$J$9:$DP$16,2+CY$1,FALSE)&lt;&gt;0,(COUNTIF('Présences, Excuses, et Tx P G'!$P29:DC29,$C30)/VLOOKUP($D30,$J$9:$DP$16,2+CY$1,FALSE)),),)</f>
        <v>0</v>
      </c>
      <c r="CZ30" s="141">
        <f>IF(AND($D30&lt;&gt;0,CZ$1&lt;&gt;0),IF(VLOOKUP($D30,$J$9:$DP$16,2+CZ$1,FALSE)&lt;&gt;0,(COUNTIF('Présences, Excuses, et Tx P G'!$P29:DD29,$C30)/VLOOKUP($D30,$J$9:$DP$16,2+CZ$1,FALSE)),),)</f>
        <v>0</v>
      </c>
      <c r="DA30" s="141">
        <f>IF(AND($D30&lt;&gt;0,DA$1&lt;&gt;0),IF(VLOOKUP($D30,$J$9:$DP$16,2+DA$1,FALSE)&lt;&gt;0,(COUNTIF('Présences, Excuses, et Tx P G'!$P29:DE29,$C30)/VLOOKUP($D30,$J$9:$DP$16,2+DA$1,FALSE)),),)</f>
        <v>0</v>
      </c>
      <c r="DB30" s="141">
        <f>IF(AND($D30&lt;&gt;0,DB$1&lt;&gt;0),IF(VLOOKUP($D30,$J$9:$DP$16,2+DB$1,FALSE)&lt;&gt;0,(COUNTIF('Présences, Excuses, et Tx P G'!$P29:DF29,$C30)/VLOOKUP($D30,$J$9:$DP$16,2+DB$1,FALSE)),),)</f>
        <v>0</v>
      </c>
      <c r="DC30" s="141">
        <f>IF(AND($D30&lt;&gt;0,DC$1&lt;&gt;0),IF(VLOOKUP($D30,$J$9:$DP$16,2+DC$1,FALSE)&lt;&gt;0,(COUNTIF('Présences, Excuses, et Tx P G'!$P29:DG29,$C30)/VLOOKUP($D30,$J$9:$DP$16,2+DC$1,FALSE)),),)</f>
        <v>0</v>
      </c>
      <c r="DD30" s="141">
        <f>IF(AND($D30&lt;&gt;0,DD$1&lt;&gt;0),IF(VLOOKUP($D30,$J$9:$DP$16,2+DD$1,FALSE)&lt;&gt;0,(COUNTIF('Présences, Excuses, et Tx P G'!$P29:DH29,$C30)/VLOOKUP($D30,$J$9:$DP$16,2+DD$1,FALSE)),),)</f>
        <v>0</v>
      </c>
      <c r="DE30" s="141">
        <f>IF(AND($D30&lt;&gt;0,DE$1&lt;&gt;0),IF(VLOOKUP($D30,$J$9:$DP$16,2+DE$1,FALSE)&lt;&gt;0,(COUNTIF('Présences, Excuses, et Tx P G'!$P29:DI29,$C30)/VLOOKUP($D30,$J$9:$DP$16,2+DE$1,FALSE)),),)</f>
        <v>0</v>
      </c>
      <c r="DF30" s="141">
        <f>IF(AND($D30&lt;&gt;0,DF$1&lt;&gt;0),IF(VLOOKUP($D30,$J$9:$DP$16,2+DF$1,FALSE)&lt;&gt;0,(COUNTIF('Présences, Excuses, et Tx P G'!$P29:DJ29,$C30)/VLOOKUP($D30,$J$9:$DP$16,2+DF$1,FALSE)),),)</f>
        <v>0</v>
      </c>
      <c r="DG30" s="141">
        <f>IF(AND($D30&lt;&gt;0,DG$1&lt;&gt;0),IF(VLOOKUP($D30,$J$9:$DP$16,2+DG$1,FALSE)&lt;&gt;0,(COUNTIF('Présences, Excuses, et Tx P G'!$P29:DK29,$C30)/VLOOKUP($D30,$J$9:$DP$16,2+DG$1,FALSE)),),)</f>
        <v>0</v>
      </c>
      <c r="DH30" s="141">
        <f>IF(AND($D30&lt;&gt;0,DH$1&lt;&gt;0),IF(VLOOKUP($D30,$J$9:$DP$16,2+DH$1,FALSE)&lt;&gt;0,(COUNTIF('Présences, Excuses, et Tx P G'!$P29:DL29,$C30)/VLOOKUP($D30,$J$9:$DP$16,2+DH$1,FALSE)),),)</f>
        <v>0</v>
      </c>
      <c r="DI30" s="141">
        <f>IF(AND($D30&lt;&gt;0,DI$1&lt;&gt;0),IF(VLOOKUP($D30,$J$9:$DP$16,2+DI$1,FALSE)&lt;&gt;0,(COUNTIF('Présences, Excuses, et Tx P G'!$P29:DM29,$C30)/VLOOKUP($D30,$J$9:$DP$16,2+DI$1,FALSE)),),)</f>
        <v>0</v>
      </c>
      <c r="DJ30" s="141">
        <f>IF(AND($D30&lt;&gt;0,DJ$1&lt;&gt;0),IF(VLOOKUP($D30,$J$9:$DP$16,2+DJ$1,FALSE)&lt;&gt;0,(COUNTIF('Présences, Excuses, et Tx P G'!$P29:DN29,$C30)/VLOOKUP($D30,$J$9:$DP$16,2+DJ$1,FALSE)),),)</f>
        <v>0</v>
      </c>
      <c r="DK30" s="141">
        <f>IF(AND($D30&lt;&gt;0,DK$1&lt;&gt;0),IF(VLOOKUP($D30,$J$9:$DP$16,2+DK$1,FALSE)&lt;&gt;0,(COUNTIF('Présences, Excuses, et Tx P G'!$P29:DO29,$C30)/VLOOKUP($D30,$J$9:$DP$16,2+DK$1,FALSE)),),)</f>
        <v>0</v>
      </c>
      <c r="DL30" s="141">
        <f>IF(AND($D30&lt;&gt;0,DL$1&lt;&gt;0),IF(VLOOKUP($D30,$J$9:$DP$16,2+DL$1,FALSE)&lt;&gt;0,(COUNTIF('Présences, Excuses, et Tx P G'!$P29:DP29,$C30)/VLOOKUP($D30,$J$9:$DP$16,2+DL$1,FALSE)),),)</f>
        <v>0</v>
      </c>
      <c r="DM30" s="141">
        <f>IF(AND($D30&lt;&gt;0,DM$1&lt;&gt;0),IF(VLOOKUP($D30,$J$9:$DP$16,2+DM$1,FALSE)&lt;&gt;0,(COUNTIF('Présences, Excuses, et Tx P G'!$P29:DQ29,$C30)/VLOOKUP($D30,$J$9:$DP$16,2+DM$1,FALSE)),),)</f>
        <v>0</v>
      </c>
      <c r="DN30" s="141">
        <f>IF(AND($D30&lt;&gt;0,DN$1&lt;&gt;0),IF(VLOOKUP($D30,$J$9:$DP$16,2+DN$1,FALSE)&lt;&gt;0,(COUNTIF('Présences, Excuses, et Tx P G'!$P29:DR29,$C30)/VLOOKUP($D30,$J$9:$DP$16,2+DN$1,FALSE)),),)</f>
        <v>0</v>
      </c>
      <c r="DO30" s="141">
        <f>IF(AND($D30&lt;&gt;0,DO$1&lt;&gt;0),IF(VLOOKUP($D30,$J$9:$DP$16,2+DO$1,FALSE)&lt;&gt;0,(COUNTIF('Présences, Excuses, et Tx P G'!$P29:DS29,$C30)/VLOOKUP($D30,$J$9:$DP$16,2+DO$1,FALSE)),),)</f>
        <v>0</v>
      </c>
      <c r="DP30" s="141">
        <f>IF(AND($D30&lt;&gt;0,DP$1&lt;&gt;0),IF(VLOOKUP($D30,$J$9:$DP$16,2+DP$1,FALSE)&lt;&gt;0,(COUNTIF('Présences, Excuses, et Tx P G'!$P29:DT29,$C30)/VLOOKUP($D30,$J$9:$DP$16,2+DP$1,FALSE)),),)</f>
        <v>0</v>
      </c>
      <c r="DR30" s="80" t="str">
        <f t="shared" si="34"/>
        <v>COUANON Jocelyne</v>
      </c>
      <c r="DS30" s="26" t="str">
        <f t="shared" si="35"/>
        <v>S</v>
      </c>
      <c r="DT30" s="23">
        <f t="shared" si="36"/>
        <v>0.75609756097560976</v>
      </c>
    </row>
    <row r="31" spans="1:124" ht="14.4" customHeight="1">
      <c r="A31" s="11">
        <v>14</v>
      </c>
      <c r="B31" s="158" t="str">
        <f>Choristes!B15</f>
        <v>COUPRIE Gérard</v>
      </c>
      <c r="C31" s="26" t="str">
        <f>Choristes!C15</f>
        <v>B</v>
      </c>
      <c r="D31" s="26" t="str">
        <f>Choristes!G15</f>
        <v>HS</v>
      </c>
      <c r="E31" s="26"/>
      <c r="F31" s="26"/>
      <c r="G31" s="15"/>
      <c r="H31" s="15"/>
      <c r="I31" s="23">
        <f t="shared" si="32"/>
        <v>0.83720930232558144</v>
      </c>
      <c r="J31" s="23" t="str">
        <f t="shared" si="33"/>
        <v>B</v>
      </c>
      <c r="K31" s="60"/>
      <c r="L31" s="141">
        <f>IF(AND($D31&lt;&gt;0,L$1&lt;&gt;0),IF(VLOOKUP($D31,$J$9:$DP$16,2+L$1,FALSE)&lt;&gt;0,(COUNTIF('Présences, Excuses, et Tx P G'!$P30:P30,$C31)/VLOOKUP($D31,$J$9:$DP$16,2+L$1,FALSE)),),)</f>
        <v>0</v>
      </c>
      <c r="M31" s="141">
        <f>IF(AND($D31&lt;&gt;0,M$1&lt;&gt;0),IF(VLOOKUP($D31,$J$9:$DP$16,2+M$1,FALSE)&lt;&gt;0,(COUNTIF('Présences, Excuses, et Tx P G'!$P30:Q30,$C31)/VLOOKUP($D31,$J$9:$DP$16,2+M$1,FALSE)),),)</f>
        <v>0</v>
      </c>
      <c r="N31" s="141">
        <f>IF(AND($D31&lt;&gt;0,N$1&lt;&gt;0),IF(VLOOKUP($D31,$J$9:$DP$16,2+N$1,FALSE)&lt;&gt;0,(COUNTIF('Présences, Excuses, et Tx P G'!$P30:R30,$C31)/VLOOKUP($D31,$J$9:$DP$16,2+N$1,FALSE)),),)</f>
        <v>0</v>
      </c>
      <c r="O31" s="141">
        <f>IF(AND($D31&lt;&gt;0,O$1&lt;&gt;0),IF(VLOOKUP($D31,$J$9:$DP$16,2+O$1,FALSE)&lt;&gt;0,(COUNTIF('Présences, Excuses, et Tx P G'!$P30:S30,$C31)/VLOOKUP($D31,$J$9:$DP$16,2+O$1,FALSE)),),)</f>
        <v>0.33333333333333331</v>
      </c>
      <c r="P31" s="141">
        <f>IF(AND($D31&lt;&gt;0,P$1&lt;&gt;0),IF(VLOOKUP($D31,$J$9:$DP$16,2+P$1,FALSE)&lt;&gt;0,(COUNTIF('Présences, Excuses, et Tx P G'!$P30:T30,$C31)/VLOOKUP($D31,$J$9:$DP$16,2+P$1,FALSE)),),)</f>
        <v>0.33333333333333331</v>
      </c>
      <c r="Q31" s="141">
        <f>IF(AND($D31&lt;&gt;0,Q$1&lt;&gt;0),IF(VLOOKUP($D31,$J$9:$DP$16,2+Q$1,FALSE)&lt;&gt;0,(COUNTIF('Présences, Excuses, et Tx P G'!$P30:U30,$C31)/VLOOKUP($D31,$J$9:$DP$16,2+Q$1,FALSE)),),)</f>
        <v>0.5</v>
      </c>
      <c r="R31" s="141">
        <f>IF(AND($D31&lt;&gt;0,R$1&lt;&gt;0),IF(VLOOKUP($D31,$J$9:$DP$16,2+R$1,FALSE)&lt;&gt;0,(COUNTIF('Présences, Excuses, et Tx P G'!$P30:V30,$C31)/VLOOKUP($D31,$J$9:$DP$16,2+R$1,FALSE)),),)</f>
        <v>0.6</v>
      </c>
      <c r="S31" s="141">
        <f>IF(AND($D31&lt;&gt;0,S$1&lt;&gt;0),IF(VLOOKUP($D31,$J$9:$DP$16,2+S$1,FALSE)&lt;&gt;0,(COUNTIF('Présences, Excuses, et Tx P G'!$P30:W30,$C31)/VLOOKUP($D31,$J$9:$DP$16,2+S$1,FALSE)),),)</f>
        <v>0.66666666666666663</v>
      </c>
      <c r="T31" s="141">
        <f>IF(AND($D31&lt;&gt;0,T$1&lt;&gt;0),IF(VLOOKUP($D31,$J$9:$DP$16,2+T$1,FALSE)&lt;&gt;0,(COUNTIF('Présences, Excuses, et Tx P G'!$P30:X30,$C31)/VLOOKUP($D31,$J$9:$DP$16,2+T$1,FALSE)),),)</f>
        <v>0.7142857142857143</v>
      </c>
      <c r="U31" s="141">
        <f>IF(AND($D31&lt;&gt;0,U$1&lt;&gt;0),IF(VLOOKUP($D31,$J$9:$DP$16,2+U$1,FALSE)&lt;&gt;0,(COUNTIF('Présences, Excuses, et Tx P G'!$P30:Y30,$C31)/VLOOKUP($D31,$J$9:$DP$16,2+U$1,FALSE)),),)</f>
        <v>0.7142857142857143</v>
      </c>
      <c r="V31" s="141">
        <f>IF(AND($D31&lt;&gt;0,V$1&lt;&gt;0),IF(VLOOKUP($D31,$J$9:$DP$16,2+V$1,FALSE)&lt;&gt;0,(COUNTIF('Présences, Excuses, et Tx P G'!$P30:Z30,$C31)/VLOOKUP($D31,$J$9:$DP$16,2+V$1,FALSE)),),)</f>
        <v>0.75</v>
      </c>
      <c r="W31" s="141">
        <f>IF(AND($D31&lt;&gt;0,W$1&lt;&gt;0),IF(VLOOKUP($D31,$J$9:$DP$16,2+W$1,FALSE)&lt;&gt;0,(COUNTIF('Présences, Excuses, et Tx P G'!$P30:AA30,$C31)/VLOOKUP($D31,$J$9:$DP$16,2+W$1,FALSE)),),)</f>
        <v>0.75</v>
      </c>
      <c r="X31" s="141">
        <f>IF(AND($D31&lt;&gt;0,X$1&lt;&gt;0),IF(VLOOKUP($D31,$J$9:$DP$16,2+X$1,FALSE)&lt;&gt;0,(COUNTIF('Présences, Excuses, et Tx P G'!$P30:AB30,$C31)/VLOOKUP($D31,$J$9:$DP$16,2+X$1,FALSE)),),)</f>
        <v>0.77777777777777779</v>
      </c>
      <c r="Y31" s="141">
        <f>IF(AND($D31&lt;&gt;0,Y$1&lt;&gt;0),IF(VLOOKUP($D31,$J$9:$DP$16,2+Y$1,FALSE)&lt;&gt;0,(COUNTIF('Présences, Excuses, et Tx P G'!$P30:AC30,$C31)/VLOOKUP($D31,$J$9:$DP$16,2+Y$1,FALSE)),),)</f>
        <v>0.77777777777777779</v>
      </c>
      <c r="Z31" s="141">
        <f>IF(AND($D31&lt;&gt;0,Z$1&lt;&gt;0),IF(VLOOKUP($D31,$J$9:$DP$16,2+Z$1,FALSE)&lt;&gt;0,(COUNTIF('Présences, Excuses, et Tx P G'!$P30:AD30,$C31)/VLOOKUP($D31,$J$9:$DP$16,2+Z$1,FALSE)),),)</f>
        <v>0.8</v>
      </c>
      <c r="AA31" s="141">
        <f>IF(AND($D31&lt;&gt;0,AA$1&lt;&gt;0),IF(VLOOKUP($D31,$J$9:$DP$16,2+AA$1,FALSE)&lt;&gt;0,(COUNTIF('Présences, Excuses, et Tx P G'!$P30:AE30,$C31)/VLOOKUP($D31,$J$9:$DP$16,2+AA$1,FALSE)),),)</f>
        <v>0.8</v>
      </c>
      <c r="AB31" s="141">
        <f>IF(AND($D31&lt;&gt;0,AB$1&lt;&gt;0),IF(VLOOKUP($D31,$J$9:$DP$16,2+AB$1,FALSE)&lt;&gt;0,(COUNTIF('Présences, Excuses, et Tx P G'!$P30:AF30,$C31)/VLOOKUP($D31,$J$9:$DP$16,2+AB$1,FALSE)),),)</f>
        <v>0.81818181818181823</v>
      </c>
      <c r="AC31" s="141">
        <f>IF(AND($D31&lt;&gt;0,AC$1&lt;&gt;0),IF(VLOOKUP($D31,$J$9:$DP$16,2+AC$1,FALSE)&lt;&gt;0,(COUNTIF('Présences, Excuses, et Tx P G'!$P30:AG30,$C31)/VLOOKUP($D31,$J$9:$DP$16,2+AC$1,FALSE)),),)</f>
        <v>0.83333333333333337</v>
      </c>
      <c r="AD31" s="141">
        <f>IF(AND($D31&lt;&gt;0,AD$1&lt;&gt;0),IF(VLOOKUP($D31,$J$9:$DP$16,2+AD$1,FALSE)&lt;&gt;0,(COUNTIF('Présences, Excuses, et Tx P G'!$P30:AH30,$C31)/VLOOKUP($D31,$J$9:$DP$16,2+AD$1,FALSE)),),)</f>
        <v>0.84615384615384615</v>
      </c>
      <c r="AE31" s="141">
        <f>IF(AND($D31&lt;&gt;0,AE$1&lt;&gt;0),IF(VLOOKUP($D31,$J$9:$DP$16,2+AE$1,FALSE)&lt;&gt;0,(COUNTIF('Présences, Excuses, et Tx P G'!$P30:AI30,$C31)/VLOOKUP($D31,$J$9:$DP$16,2+AE$1,FALSE)),),)</f>
        <v>0.84615384615384615</v>
      </c>
      <c r="AF31" s="141">
        <f>IF(AND($D31&lt;&gt;0,AF$1&lt;&gt;0),IF(VLOOKUP($D31,$J$9:$DP$16,2+AF$1,FALSE)&lt;&gt;0,(COUNTIF('Présences, Excuses, et Tx P G'!$P30:AJ30,$C31)/VLOOKUP($D31,$J$9:$DP$16,2+AF$1,FALSE)),),)</f>
        <v>0.8571428571428571</v>
      </c>
      <c r="AG31" s="141">
        <f>IF(AND($D31&lt;&gt;0,AG$1&lt;&gt;0),IF(VLOOKUP($D31,$J$9:$DP$16,2+AG$1,FALSE)&lt;&gt;0,(COUNTIF('Présences, Excuses, et Tx P G'!$P30:AK30,$C31)/VLOOKUP($D31,$J$9:$DP$16,2+AG$1,FALSE)),),)</f>
        <v>0.8</v>
      </c>
      <c r="AH31" s="141">
        <f>IF(AND($D31&lt;&gt;0,AH$1&lt;&gt;0),IF(VLOOKUP($D31,$J$9:$DP$16,2+AH$1,FALSE)&lt;&gt;0,(COUNTIF('Présences, Excuses, et Tx P G'!$P30:AL30,$C31)/VLOOKUP($D31,$J$9:$DP$16,2+AH$1,FALSE)),),)</f>
        <v>0.75</v>
      </c>
      <c r="AI31" s="141">
        <f>IF(AND($D31&lt;&gt;0,AI$1&lt;&gt;0),IF(VLOOKUP($D31,$J$9:$DP$16,2+AI$1,FALSE)&lt;&gt;0,(COUNTIF('Présences, Excuses, et Tx P G'!$P30:AM30,$C31)/VLOOKUP($D31,$J$9:$DP$16,2+AI$1,FALSE)),),)</f>
        <v>0.76470588235294112</v>
      </c>
      <c r="AJ31" s="141">
        <f>IF(AND($D31&lt;&gt;0,AJ$1&lt;&gt;0),IF(VLOOKUP($D31,$J$9:$DP$16,2+AJ$1,FALSE)&lt;&gt;0,(COUNTIF('Présences, Excuses, et Tx P G'!$P30:AN30,$C31)/VLOOKUP($D31,$J$9:$DP$16,2+AJ$1,FALSE)),),)</f>
        <v>0.77777777777777779</v>
      </c>
      <c r="AK31" s="141">
        <f>IF(AND($D31&lt;&gt;0,AK$1&lt;&gt;0),IF(VLOOKUP($D31,$J$9:$DP$16,2+AK$1,FALSE)&lt;&gt;0,(COUNTIF('Présences, Excuses, et Tx P G'!$P30:AO30,$C31)/VLOOKUP($D31,$J$9:$DP$16,2+AK$1,FALSE)),),)</f>
        <v>0.77777777777777779</v>
      </c>
      <c r="AL31" s="141">
        <f>IF(AND($D31&lt;&gt;0,AL$1&lt;&gt;0),IF(VLOOKUP($D31,$J$9:$DP$16,2+AL$1,FALSE)&lt;&gt;0,(COUNTIF('Présences, Excuses, et Tx P G'!$P30:AP30,$C31)/VLOOKUP($D31,$J$9:$DP$16,2+AL$1,FALSE)),),)</f>
        <v>0.78947368421052633</v>
      </c>
      <c r="AM31" s="141">
        <f>IF(AND($D31&lt;&gt;0,AM$1&lt;&gt;0),IF(VLOOKUP($D31,$J$9:$DP$16,2+AM$1,FALSE)&lt;&gt;0,(COUNTIF('Présences, Excuses, et Tx P G'!$P30:AQ30,$C31)/VLOOKUP($D31,$J$9:$DP$16,2+AM$1,FALSE)),),)</f>
        <v>0.8</v>
      </c>
      <c r="AN31" s="141">
        <f>IF(AND($D31&lt;&gt;0,AN$1&lt;&gt;0),IF(VLOOKUP($D31,$J$9:$DP$16,2+AN$1,FALSE)&lt;&gt;0,(COUNTIF('Présences, Excuses, et Tx P G'!$P30:AR30,$C31)/VLOOKUP($D31,$J$9:$DP$16,2+AN$1,FALSE)),),)</f>
        <v>0.80952380952380953</v>
      </c>
      <c r="AO31" s="141">
        <f>IF(AND($D31&lt;&gt;0,AO$1&lt;&gt;0),IF(VLOOKUP($D31,$J$9:$DP$16,2+AO$1,FALSE)&lt;&gt;0,(COUNTIF('Présences, Excuses, et Tx P G'!$P30:AS30,$C31)/VLOOKUP($D31,$J$9:$DP$16,2+AO$1,FALSE)),),)</f>
        <v>0.81818181818181823</v>
      </c>
      <c r="AP31" s="141">
        <f>IF(AND($D31&lt;&gt;0,AP$1&lt;&gt;0),IF(VLOOKUP($D31,$J$9:$DP$16,2+AP$1,FALSE)&lt;&gt;0,(COUNTIF('Présences, Excuses, et Tx P G'!$P30:AT30,$C31)/VLOOKUP($D31,$J$9:$DP$16,2+AP$1,FALSE)),),)</f>
        <v>0.82608695652173914</v>
      </c>
      <c r="AQ31" s="141">
        <f>IF(AND($D31&lt;&gt;0,AQ$1&lt;&gt;0),IF(VLOOKUP($D31,$J$9:$DP$16,2+AQ$1,FALSE)&lt;&gt;0,(COUNTIF('Présences, Excuses, et Tx P G'!$P30:AU30,$C31)/VLOOKUP($D31,$J$9:$DP$16,2+AQ$1,FALSE)),),)</f>
        <v>0.82608695652173914</v>
      </c>
      <c r="AR31" s="141">
        <f>IF(AND($D31&lt;&gt;0,AR$1&lt;&gt;0),IF(VLOOKUP($D31,$J$9:$DP$16,2+AR$1,FALSE)&lt;&gt;0,(COUNTIF('Présences, Excuses, et Tx P G'!$P30:AV30,$C31)/VLOOKUP($D31,$J$9:$DP$16,2+AR$1,FALSE)),),)</f>
        <v>0.83333333333333337</v>
      </c>
      <c r="AS31" s="141">
        <f>IF(AND($D31&lt;&gt;0,AS$1&lt;&gt;0),IF(VLOOKUP($D31,$J$9:$DP$16,2+AS$1,FALSE)&lt;&gt;0,(COUNTIF('Présences, Excuses, et Tx P G'!$P30:AW30,$C31)/VLOOKUP($D31,$J$9:$DP$16,2+AS$1,FALSE)),),)</f>
        <v>0.83333333333333337</v>
      </c>
      <c r="AT31" s="141">
        <f>IF(AND($D31&lt;&gt;0,AT$1&lt;&gt;0),IF(VLOOKUP($D31,$J$9:$DP$16,2+AT$1,FALSE)&lt;&gt;0,(COUNTIF('Présences, Excuses, et Tx P G'!$P30:AX30,$C31)/VLOOKUP($D31,$J$9:$DP$16,2+AT$1,FALSE)),),)</f>
        <v>0.84</v>
      </c>
      <c r="AU31" s="141">
        <f>IF(AND($D31&lt;&gt;0,AU$1&lt;&gt;0),IF(VLOOKUP($D31,$J$9:$DP$16,2+AU$1,FALSE)&lt;&gt;0,(COUNTIF('Présences, Excuses, et Tx P G'!$P30:AY30,$C31)/VLOOKUP($D31,$J$9:$DP$16,2+AU$1,FALSE)),),)</f>
        <v>0.84</v>
      </c>
      <c r="AV31" s="141">
        <f>IF(AND($D31&lt;&gt;0,AV$1&lt;&gt;0),IF(VLOOKUP($D31,$J$9:$DP$16,2+AV$1,FALSE)&lt;&gt;0,(COUNTIF('Présences, Excuses, et Tx P G'!$P30:AZ30,$C31)/VLOOKUP($D31,$J$9:$DP$16,2+AV$1,FALSE)),),)</f>
        <v>0.80769230769230771</v>
      </c>
      <c r="AW31" s="141">
        <f>IF(AND($D31&lt;&gt;0,AW$1&lt;&gt;0),IF(VLOOKUP($D31,$J$9:$DP$16,2+AW$1,FALSE)&lt;&gt;0,(COUNTIF('Présences, Excuses, et Tx P G'!$P30:BA30,$C31)/VLOOKUP($D31,$J$9:$DP$16,2+AW$1,FALSE)),),)</f>
        <v>0.80769230769230771</v>
      </c>
      <c r="AX31" s="141">
        <f>IF(AND($D31&lt;&gt;0,AX$1&lt;&gt;0),IF(VLOOKUP($D31,$J$9:$DP$16,2+AX$1,FALSE)&lt;&gt;0,(COUNTIF('Présences, Excuses, et Tx P G'!$P30:BB30,$C31)/VLOOKUP($D31,$J$9:$DP$16,2+AX$1,FALSE)),),)</f>
        <v>0.80769230769230771</v>
      </c>
      <c r="AY31" s="141">
        <f>IF(AND($D31&lt;&gt;0,AY$1&lt;&gt;0),IF(VLOOKUP($D31,$J$9:$DP$16,2+AY$1,FALSE)&lt;&gt;0,(COUNTIF('Présences, Excuses, et Tx P G'!$P30:BC30,$C31)/VLOOKUP($D31,$J$9:$DP$16,2+AY$1,FALSE)),),)</f>
        <v>0.81481481481481477</v>
      </c>
      <c r="AZ31" s="141">
        <f>IF(AND($D31&lt;&gt;0,AZ$1&lt;&gt;0),IF(VLOOKUP($D31,$J$9:$DP$16,2+AZ$1,FALSE)&lt;&gt;0,(COUNTIF('Présences, Excuses, et Tx P G'!$P30:BD30,$C31)/VLOOKUP($D31,$J$9:$DP$16,2+AZ$1,FALSE)),),)</f>
        <v>0.81481481481481477</v>
      </c>
      <c r="BA31" s="141">
        <f>IF(AND($D31&lt;&gt;0,BA$1&lt;&gt;0),IF(VLOOKUP($D31,$J$9:$DP$16,2+BA$1,FALSE)&lt;&gt;0,(COUNTIF('Présences, Excuses, et Tx P G'!$P30:BE30,$C31)/VLOOKUP($D31,$J$9:$DP$16,2+BA$1,FALSE)),),)</f>
        <v>0.8214285714285714</v>
      </c>
      <c r="BB31" s="141">
        <f>IF(AND($D31&lt;&gt;0,BB$1&lt;&gt;0),IF(VLOOKUP($D31,$J$9:$DP$16,2+BB$1,FALSE)&lt;&gt;0,(COUNTIF('Présences, Excuses, et Tx P G'!$P30:BF30,$C31)/VLOOKUP($D31,$J$9:$DP$16,2+BB$1,FALSE)),),)</f>
        <v>0.82758620689655171</v>
      </c>
      <c r="BC31" s="141">
        <f>IF(AND($D31&lt;&gt;0,BC$1&lt;&gt;0),IF(VLOOKUP($D31,$J$9:$DP$16,2+BC$1,FALSE)&lt;&gt;0,(COUNTIF('Présences, Excuses, et Tx P G'!$P30:BG30,$C31)/VLOOKUP($D31,$J$9:$DP$16,2+BC$1,FALSE)),),)</f>
        <v>0.83333333333333337</v>
      </c>
      <c r="BD31" s="141">
        <f>IF(AND($D31&lt;&gt;0,BD$1&lt;&gt;0),IF(VLOOKUP($D31,$J$9:$DP$16,2+BD$1,FALSE)&lt;&gt;0,(COUNTIF('Présences, Excuses, et Tx P G'!$P30:BH30,$C31)/VLOOKUP($D31,$J$9:$DP$16,2+BD$1,FALSE)),),)</f>
        <v>0.83870967741935487</v>
      </c>
      <c r="BE31" s="141">
        <f>IF(AND($D31&lt;&gt;0,BE$1&lt;&gt;0),IF(VLOOKUP($D31,$J$9:$DP$16,2+BE$1,FALSE)&lt;&gt;0,(COUNTIF('Présences, Excuses, et Tx P G'!$P30:BI30,$C31)/VLOOKUP($D31,$J$9:$DP$16,2+BE$1,FALSE)),),)</f>
        <v>0.84375</v>
      </c>
      <c r="BF31" s="141">
        <f>IF(AND($D31&lt;&gt;0,BF$1&lt;&gt;0),IF(VLOOKUP($D31,$J$9:$DP$16,2+BF$1,FALSE)&lt;&gt;0,(COUNTIF('Présences, Excuses, et Tx P G'!$P30:BJ30,$C31)/VLOOKUP($D31,$J$9:$DP$16,2+BF$1,FALSE)),),)</f>
        <v>0.84375</v>
      </c>
      <c r="BG31" s="141">
        <f>IF(AND($D31&lt;&gt;0,BG$1&lt;&gt;0),IF(VLOOKUP($D31,$J$9:$DP$16,2+BG$1,FALSE)&lt;&gt;0,(COUNTIF('Présences, Excuses, et Tx P G'!$P30:BK30,$C31)/VLOOKUP($D31,$J$9:$DP$16,2+BG$1,FALSE)),),)</f>
        <v>0.84375</v>
      </c>
      <c r="BH31" s="141">
        <f>IF(AND($D31&lt;&gt;0,BH$1&lt;&gt;0),IF(VLOOKUP($D31,$J$9:$DP$16,2+BH$1,FALSE)&lt;&gt;0,(COUNTIF('Présences, Excuses, et Tx P G'!$P30:BL30,$C31)/VLOOKUP($D31,$J$9:$DP$16,2+BH$1,FALSE)),),)</f>
        <v>0.84848484848484851</v>
      </c>
      <c r="BI31" s="141">
        <f>IF(AND($D31&lt;&gt;0,BI$1&lt;&gt;0),IF(VLOOKUP($D31,$J$9:$DP$16,2+BI$1,FALSE)&lt;&gt;0,(COUNTIF('Présences, Excuses, et Tx P G'!$P30:BM30,$C31)/VLOOKUP($D31,$J$9:$DP$16,2+BI$1,FALSE)),),)</f>
        <v>0.8529411764705882</v>
      </c>
      <c r="BJ31" s="141">
        <f>IF(AND($D31&lt;&gt;0,BJ$1&lt;&gt;0),IF(VLOOKUP($D31,$J$9:$DP$16,2+BJ$1,FALSE)&lt;&gt;0,(COUNTIF('Présences, Excuses, et Tx P G'!$P30:BN30,$C31)/VLOOKUP($D31,$J$9:$DP$16,2+BJ$1,FALSE)),),)</f>
        <v>0.8529411764705882</v>
      </c>
      <c r="BK31" s="141">
        <f>IF(AND($D31&lt;&gt;0,BK$1&lt;&gt;0),IF(VLOOKUP($D31,$J$9:$DP$16,2+BK$1,FALSE)&lt;&gt;0,(COUNTIF('Présences, Excuses, et Tx P G'!$P30:BO30,$C31)/VLOOKUP($D31,$J$9:$DP$16,2+BK$1,FALSE)),),)</f>
        <v>0.82857142857142863</v>
      </c>
      <c r="BL31" s="141">
        <f>IF(AND($D31&lt;&gt;0,BL$1&lt;&gt;0),IF(VLOOKUP($D31,$J$9:$DP$16,2+BL$1,FALSE)&lt;&gt;0,(COUNTIF('Présences, Excuses, et Tx P G'!$P30:BP30,$C31)/VLOOKUP($D31,$J$9:$DP$16,2+BL$1,FALSE)),),)</f>
        <v>0.82857142857142863</v>
      </c>
      <c r="BM31" s="141">
        <f>IF(AND($D31&lt;&gt;0,BM$1&lt;&gt;0),IF(VLOOKUP($D31,$J$9:$DP$16,2+BM$1,FALSE)&lt;&gt;0,(COUNTIF('Présences, Excuses, et Tx P G'!$P30:BQ30,$C31)/VLOOKUP($D31,$J$9:$DP$16,2+BM$1,FALSE)),),)</f>
        <v>0.82857142857142863</v>
      </c>
      <c r="BN31" s="141">
        <f>IF(AND($D31&lt;&gt;0,BN$1&lt;&gt;0),IF(VLOOKUP($D31,$J$9:$DP$16,2+BN$1,FALSE)&lt;&gt;0,(COUNTIF('Présences, Excuses, et Tx P G'!$P30:BR30,$C31)/VLOOKUP($D31,$J$9:$DP$16,2+BN$1,FALSE)),),)</f>
        <v>0.80555555555555558</v>
      </c>
      <c r="BO31" s="141">
        <f>IF(AND($D31&lt;&gt;0,BO$1&lt;&gt;0),IF(VLOOKUP($D31,$J$9:$DP$16,2+BO$1,FALSE)&lt;&gt;0,(COUNTIF('Présences, Excuses, et Tx P G'!$P30:BS30,$C31)/VLOOKUP($D31,$J$9:$DP$16,2+BO$1,FALSE)),),)</f>
        <v>0.81081081081081086</v>
      </c>
      <c r="BP31" s="141">
        <f>IF(AND($D31&lt;&gt;0,BP$1&lt;&gt;0),IF(VLOOKUP($D31,$J$9:$DP$16,2+BP$1,FALSE)&lt;&gt;0,(COUNTIF('Présences, Excuses, et Tx P G'!$P30:BT30,$C31)/VLOOKUP($D31,$J$9:$DP$16,2+BP$1,FALSE)),),)</f>
        <v>0.81578947368421051</v>
      </c>
      <c r="BQ31" s="141">
        <f>IF(AND($D31&lt;&gt;0,BQ$1&lt;&gt;0),IF(VLOOKUP($D31,$J$9:$DP$16,2+BQ$1,FALSE)&lt;&gt;0,(COUNTIF('Présences, Excuses, et Tx P G'!$P30:BU30,$C31)/VLOOKUP($D31,$J$9:$DP$16,2+BQ$1,FALSE)),),)</f>
        <v>0.81578947368421051</v>
      </c>
      <c r="BR31" s="141">
        <f>IF(AND($D31&lt;&gt;0,BR$1&lt;&gt;0),IF(VLOOKUP($D31,$J$9:$DP$16,2+BR$1,FALSE)&lt;&gt;0,(COUNTIF('Présences, Excuses, et Tx P G'!$P30:BV30,$C31)/VLOOKUP($D31,$J$9:$DP$16,2+BR$1,FALSE)),),)</f>
        <v>0.82051282051282048</v>
      </c>
      <c r="BS31" s="141">
        <f>IF(AND($D31&lt;&gt;0,BS$1&lt;&gt;0),IF(VLOOKUP($D31,$J$9:$DP$16,2+BS$1,FALSE)&lt;&gt;0,(COUNTIF('Présences, Excuses, et Tx P G'!$P30:BW30,$C31)/VLOOKUP($D31,$J$9:$DP$16,2+BS$1,FALSE)),),)</f>
        <v>0.82051282051282048</v>
      </c>
      <c r="BT31" s="141">
        <f>IF(AND($D31&lt;&gt;0,BT$1&lt;&gt;0),IF(VLOOKUP($D31,$J$9:$DP$16,2+BT$1,FALSE)&lt;&gt;0,(COUNTIF('Présences, Excuses, et Tx P G'!$P30:BX30,$C31)/VLOOKUP($D31,$J$9:$DP$16,2+BT$1,FALSE)),),)</f>
        <v>0.82051282051282048</v>
      </c>
      <c r="BU31" s="141">
        <f>IF(AND($D31&lt;&gt;0,BU$1&lt;&gt;0),IF(VLOOKUP($D31,$J$9:$DP$16,2+BU$1,FALSE)&lt;&gt;0,(COUNTIF('Présences, Excuses, et Tx P G'!$P30:BY30,$C31)/VLOOKUP($D31,$J$9:$DP$16,2+BU$1,FALSE)),),)</f>
        <v>0.82499999999999996</v>
      </c>
      <c r="BV31" s="141">
        <f>IF(AND($D31&lt;&gt;0,BV$1&lt;&gt;0),IF(VLOOKUP($D31,$J$9:$DP$16,2+BV$1,FALSE)&lt;&gt;0,(COUNTIF('Présences, Excuses, et Tx P G'!$P30:BZ30,$C31)/VLOOKUP($D31,$J$9:$DP$16,2+BV$1,FALSE)),),)</f>
        <v>0.82926829268292679</v>
      </c>
      <c r="BW31" s="141">
        <f>IF(AND($D31&lt;&gt;0,BW$1&lt;&gt;0),IF(VLOOKUP($D31,$J$9:$DP$16,2+BW$1,FALSE)&lt;&gt;0,(COUNTIF('Présences, Excuses, et Tx P G'!$P30:CA30,$C31)/VLOOKUP($D31,$J$9:$DP$16,2+BW$1,FALSE)),),)</f>
        <v>0.83333333333333337</v>
      </c>
      <c r="BX31" s="141">
        <f>IF(AND($D31&lt;&gt;0,BX$1&lt;&gt;0),IF(VLOOKUP($D31,$J$9:$DP$16,2+BX$1,FALSE)&lt;&gt;0,(COUNTIF('Présences, Excuses, et Tx P G'!$P30:CB30,$C31)/VLOOKUP($D31,$J$9:$DP$16,2+BX$1,FALSE)),),)</f>
        <v>0.83333333333333337</v>
      </c>
      <c r="BY31" s="141">
        <f>IF(AND($D31&lt;&gt;0,BY$1&lt;&gt;0),IF(VLOOKUP($D31,$J$9:$DP$16,2+BY$1,FALSE)&lt;&gt;0,(COUNTIF('Présences, Excuses, et Tx P G'!$P30:CC30,$C31)/VLOOKUP($D31,$J$9:$DP$16,2+BY$1,FALSE)),),)</f>
        <v>0.83720930232558144</v>
      </c>
      <c r="BZ31" s="141">
        <f>IF(AND($D31&lt;&gt;0,BZ$1&lt;&gt;0),IF(VLOOKUP($D31,$J$9:$DP$16,2+BZ$1,FALSE)&lt;&gt;0,(COUNTIF('Présences, Excuses, et Tx P G'!$P30:CD30,$C31)/VLOOKUP($D31,$J$9:$DP$16,2+BZ$1,FALSE)),),)</f>
        <v>0.84090909090909094</v>
      </c>
      <c r="CA31" s="141">
        <f>IF(AND($D31&lt;&gt;0,CA$1&lt;&gt;0),IF(VLOOKUP($D31,$J$9:$DP$16,2+CA$1,FALSE)&lt;&gt;0,(COUNTIF('Présences, Excuses, et Tx P G'!$P30:CE30,$C31)/VLOOKUP($D31,$J$9:$DP$16,2+CA$1,FALSE)),),)</f>
        <v>0.82222222222222219</v>
      </c>
      <c r="CB31" s="141">
        <f>IF(AND($D31&lt;&gt;0,CB$1&lt;&gt;0),IF(VLOOKUP($D31,$J$9:$DP$16,2+CB$1,FALSE)&lt;&gt;0,(COUNTIF('Présences, Excuses, et Tx P G'!$P30:CF30,$C31)/VLOOKUP($D31,$J$9:$DP$16,2+CB$1,FALSE)),),)</f>
        <v>0</v>
      </c>
      <c r="CC31" s="141">
        <f>IF(AND($D31&lt;&gt;0,CC$1&lt;&gt;0),IF(VLOOKUP($D31,$J$9:$DP$16,2+CC$1,FALSE)&lt;&gt;0,(COUNTIF('Présences, Excuses, et Tx P G'!$P30:CG30,$C31)/VLOOKUP($D31,$J$9:$DP$16,2+CC$1,FALSE)),),)</f>
        <v>0</v>
      </c>
      <c r="CD31" s="141">
        <f>IF(AND($D31&lt;&gt;0,CD$1&lt;&gt;0),IF(VLOOKUP($D31,$J$9:$DP$16,2+CD$1,FALSE)&lt;&gt;0,(COUNTIF('Présences, Excuses, et Tx P G'!$P30:CH30,$C31)/VLOOKUP($D31,$J$9:$DP$16,2+CD$1,FALSE)),),)</f>
        <v>0</v>
      </c>
      <c r="CE31" s="141">
        <f>IF(AND($D31&lt;&gt;0,CE$1&lt;&gt;0),IF(VLOOKUP($D31,$J$9:$DP$16,2+CE$1,FALSE)&lt;&gt;0,(COUNTIF('Présences, Excuses, et Tx P G'!$P30:CI30,$C31)/VLOOKUP($D31,$J$9:$DP$16,2+CE$1,FALSE)),),)</f>
        <v>0</v>
      </c>
      <c r="CF31" s="141">
        <f>IF(AND($D31&lt;&gt;0,CF$1&lt;&gt;0),IF(VLOOKUP($D31,$J$9:$DP$16,2+CF$1,FALSE)&lt;&gt;0,(COUNTIF('Présences, Excuses, et Tx P G'!$P30:CJ30,$C31)/VLOOKUP($D31,$J$9:$DP$16,2+CF$1,FALSE)),),)</f>
        <v>0</v>
      </c>
      <c r="CG31" s="141">
        <f>IF(AND($D31&lt;&gt;0,CG$1&lt;&gt;0),IF(VLOOKUP($D31,$J$9:$DP$16,2+CG$1,FALSE)&lt;&gt;0,(COUNTIF('Présences, Excuses, et Tx P G'!$P30:CK30,$C31)/VLOOKUP($D31,$J$9:$DP$16,2+CG$1,FALSE)),),)</f>
        <v>0</v>
      </c>
      <c r="CH31" s="141">
        <f>IF(AND($D31&lt;&gt;0,CH$1&lt;&gt;0),IF(VLOOKUP($D31,$J$9:$DP$16,2+CH$1,FALSE)&lt;&gt;0,(COUNTIF('Présences, Excuses, et Tx P G'!$P30:CL30,$C31)/VLOOKUP($D31,$J$9:$DP$16,2+CH$1,FALSE)),),)</f>
        <v>0</v>
      </c>
      <c r="CI31" s="141">
        <f>IF(AND($D31&lt;&gt;0,CI$1&lt;&gt;0),IF(VLOOKUP($D31,$J$9:$DP$16,2+CI$1,FALSE)&lt;&gt;0,(COUNTIF('Présences, Excuses, et Tx P G'!$P30:CM30,$C31)/VLOOKUP($D31,$J$9:$DP$16,2+CI$1,FALSE)),),)</f>
        <v>0</v>
      </c>
      <c r="CJ31" s="141">
        <f>IF(AND($D31&lt;&gt;0,CJ$1&lt;&gt;0),IF(VLOOKUP($D31,$J$9:$DP$16,2+CJ$1,FALSE)&lt;&gt;0,(COUNTIF('Présences, Excuses, et Tx P G'!$P30:CO30,$C31)/VLOOKUP($D31,$J$9:$DP$16,2+CJ$1,FALSE)),),)</f>
        <v>0</v>
      </c>
      <c r="CK31" s="141">
        <f>IF(AND($D31&lt;&gt;0,CK$1&lt;&gt;0),IF(VLOOKUP($D31,$J$9:$DP$16,2+CK$1,FALSE)&lt;&gt;0,(COUNTIF('Présences, Excuses, et Tx P G'!$P30:CP30,$C31)/VLOOKUP($D31,$J$9:$DP$16,2+CK$1,FALSE)),),)</f>
        <v>0</v>
      </c>
      <c r="CL31" s="141">
        <f>IF(AND($D31&lt;&gt;0,CL$1&lt;&gt;0),IF(VLOOKUP($D31,$J$9:$DP$16,2+CL$1,FALSE)&lt;&gt;0,(COUNTIF('Présences, Excuses, et Tx P G'!$P30:CQ30,$C31)/VLOOKUP($D31,$J$9:$DP$16,2+CL$1,FALSE)),),)</f>
        <v>0</v>
      </c>
      <c r="CM31" s="141">
        <f>IF(AND($D31&lt;&gt;0,CM$1&lt;&gt;0),IF(VLOOKUP($D31,$J$9:$DP$16,2+CM$1,FALSE)&lt;&gt;0,(COUNTIF('Présences, Excuses, et Tx P G'!$P30:CR30,$C31)/VLOOKUP($D31,$J$9:$DP$16,2+CM$1,FALSE)),),)</f>
        <v>0</v>
      </c>
      <c r="CN31" s="141">
        <f>IF(AND($D31&lt;&gt;0,CN$1&lt;&gt;0),IF(VLOOKUP($D31,$J$9:$DP$16,2+CN$1,FALSE)&lt;&gt;0,(COUNTIF('Présences, Excuses, et Tx P G'!$P30:CS30,$C31)/VLOOKUP($D31,$J$9:$DP$16,2+CN$1,FALSE)),),)</f>
        <v>0</v>
      </c>
      <c r="CO31" s="141">
        <f>IF(AND($D31&lt;&gt;0,CO$1&lt;&gt;0),IF(VLOOKUP($D31,$J$9:$DP$16,2+CO$1,FALSE)&lt;&gt;0,(COUNTIF('Présences, Excuses, et Tx P G'!$P30:CT30,$C31)/VLOOKUP($D31,$J$9:$DP$16,2+CO$1,FALSE)),),)</f>
        <v>0</v>
      </c>
      <c r="CP31" s="141">
        <f>IF(AND($D31&lt;&gt;0,CP$1&lt;&gt;0),IF(VLOOKUP($D31,$J$9:$DP$16,2+CP$1,FALSE)&lt;&gt;0,(COUNTIF('Présences, Excuses, et Tx P G'!$P30:CU30,$C31)/VLOOKUP($D31,$J$9:$DP$16,2+CP$1,FALSE)),),)</f>
        <v>0</v>
      </c>
      <c r="CQ31" s="141">
        <f>IF(AND($D31&lt;&gt;0,CQ$1&lt;&gt;0),IF(VLOOKUP($D31,$J$9:$DP$16,2+CQ$1,FALSE)&lt;&gt;0,(COUNTIF('Présences, Excuses, et Tx P G'!$P30:CU30,$C31)/VLOOKUP($D31,$J$9:$DP$16,2+CQ$1,FALSE)),),)</f>
        <v>0</v>
      </c>
      <c r="CR31" s="141">
        <f>IF(AND($D31&lt;&gt;0,CR$1&lt;&gt;0),IF(VLOOKUP($D31,$J$9:$DP$16,2+CR$1,FALSE)&lt;&gt;0,(COUNTIF('Présences, Excuses, et Tx P G'!$P30:CV30,$C31)/VLOOKUP($D31,$J$9:$DP$16,2+CR$1,FALSE)),),)</f>
        <v>0</v>
      </c>
      <c r="CS31" s="141">
        <f>IF(AND($D31&lt;&gt;0,CS$1&lt;&gt;0),IF(VLOOKUP($D31,$J$9:$DP$16,2+CS$1,FALSE)&lt;&gt;0,(COUNTIF('Présences, Excuses, et Tx P G'!$P30:CW30,$C31)/VLOOKUP($D31,$J$9:$DP$16,2+CS$1,FALSE)),),)</f>
        <v>0</v>
      </c>
      <c r="CT31" s="141">
        <f>IF(AND($D31&lt;&gt;0,CT$1&lt;&gt;0),IF(VLOOKUP($D31,$J$9:$DP$16,2+CT$1,FALSE)&lt;&gt;0,(COUNTIF('Présences, Excuses, et Tx P G'!$P30:CX30,$C31)/VLOOKUP($D31,$J$9:$DP$16,2+CT$1,FALSE)),),)</f>
        <v>0</v>
      </c>
      <c r="CU31" s="141">
        <f>IF(AND($D31&lt;&gt;0,CU$1&lt;&gt;0),IF(VLOOKUP($D31,$J$9:$DP$16,2+CU$1,FALSE)&lt;&gt;0,(COUNTIF('Présences, Excuses, et Tx P G'!$P30:CY30,$C31)/VLOOKUP($D31,$J$9:$DP$16,2+CU$1,FALSE)),),)</f>
        <v>0</v>
      </c>
      <c r="CV31" s="141">
        <f>IF(AND($D31&lt;&gt;0,CV$1&lt;&gt;0),IF(VLOOKUP($D31,$J$9:$DP$16,2+CV$1,FALSE)&lt;&gt;0,(COUNTIF('Présences, Excuses, et Tx P G'!$P30:CZ30,$C31)/VLOOKUP($D31,$J$9:$DP$16,2+CV$1,FALSE)),),)</f>
        <v>0</v>
      </c>
      <c r="CW31" s="141">
        <f>IF(AND($D31&lt;&gt;0,CW$1&lt;&gt;0),IF(VLOOKUP($D31,$J$9:$DP$16,2+CW$1,FALSE)&lt;&gt;0,(COUNTIF('Présences, Excuses, et Tx P G'!$P30:DA30,$C31)/VLOOKUP($D31,$J$9:$DP$16,2+CW$1,FALSE)),),)</f>
        <v>0</v>
      </c>
      <c r="CX31" s="141">
        <f>IF(AND($D31&lt;&gt;0,CX$1&lt;&gt;0),IF(VLOOKUP($D31,$J$9:$DP$16,2+CX$1,FALSE)&lt;&gt;0,(COUNTIF('Présences, Excuses, et Tx P G'!$P30:DB30,$C31)/VLOOKUP($D31,$J$9:$DP$16,2+CX$1,FALSE)),),)</f>
        <v>0</v>
      </c>
      <c r="CY31" s="141">
        <f>IF(AND($D31&lt;&gt;0,CY$1&lt;&gt;0),IF(VLOOKUP($D31,$J$9:$DP$16,2+CY$1,FALSE)&lt;&gt;0,(COUNTIF('Présences, Excuses, et Tx P G'!$P30:DC30,$C31)/VLOOKUP($D31,$J$9:$DP$16,2+CY$1,FALSE)),),)</f>
        <v>0</v>
      </c>
      <c r="CZ31" s="141">
        <f>IF(AND($D31&lt;&gt;0,CZ$1&lt;&gt;0),IF(VLOOKUP($D31,$J$9:$DP$16,2+CZ$1,FALSE)&lt;&gt;0,(COUNTIF('Présences, Excuses, et Tx P G'!$P30:DD30,$C31)/VLOOKUP($D31,$J$9:$DP$16,2+CZ$1,FALSE)),),)</f>
        <v>0</v>
      </c>
      <c r="DA31" s="141">
        <f>IF(AND($D31&lt;&gt;0,DA$1&lt;&gt;0),IF(VLOOKUP($D31,$J$9:$DP$16,2+DA$1,FALSE)&lt;&gt;0,(COUNTIF('Présences, Excuses, et Tx P G'!$P30:DE30,$C31)/VLOOKUP($D31,$J$9:$DP$16,2+DA$1,FALSE)),),)</f>
        <v>0</v>
      </c>
      <c r="DB31" s="141">
        <f>IF(AND($D31&lt;&gt;0,DB$1&lt;&gt;0),IF(VLOOKUP($D31,$J$9:$DP$16,2+DB$1,FALSE)&lt;&gt;0,(COUNTIF('Présences, Excuses, et Tx P G'!$P30:DF30,$C31)/VLOOKUP($D31,$J$9:$DP$16,2+DB$1,FALSE)),),)</f>
        <v>0</v>
      </c>
      <c r="DC31" s="141">
        <f>IF(AND($D31&lt;&gt;0,DC$1&lt;&gt;0),IF(VLOOKUP($D31,$J$9:$DP$16,2+DC$1,FALSE)&lt;&gt;0,(COUNTIF('Présences, Excuses, et Tx P G'!$P30:DG30,$C31)/VLOOKUP($D31,$J$9:$DP$16,2+DC$1,FALSE)),),)</f>
        <v>0</v>
      </c>
      <c r="DD31" s="141">
        <f>IF(AND($D31&lt;&gt;0,DD$1&lt;&gt;0),IF(VLOOKUP($D31,$J$9:$DP$16,2+DD$1,FALSE)&lt;&gt;0,(COUNTIF('Présences, Excuses, et Tx P G'!$P30:DH30,$C31)/VLOOKUP($D31,$J$9:$DP$16,2+DD$1,FALSE)),),)</f>
        <v>0</v>
      </c>
      <c r="DE31" s="141">
        <f>IF(AND($D31&lt;&gt;0,DE$1&lt;&gt;0),IF(VLOOKUP($D31,$J$9:$DP$16,2+DE$1,FALSE)&lt;&gt;0,(COUNTIF('Présences, Excuses, et Tx P G'!$P30:DI30,$C31)/VLOOKUP($D31,$J$9:$DP$16,2+DE$1,FALSE)),),)</f>
        <v>0</v>
      </c>
      <c r="DF31" s="141">
        <f>IF(AND($D31&lt;&gt;0,DF$1&lt;&gt;0),IF(VLOOKUP($D31,$J$9:$DP$16,2+DF$1,FALSE)&lt;&gt;0,(COUNTIF('Présences, Excuses, et Tx P G'!$P30:DJ30,$C31)/VLOOKUP($D31,$J$9:$DP$16,2+DF$1,FALSE)),),)</f>
        <v>0</v>
      </c>
      <c r="DG31" s="141">
        <f>IF(AND($D31&lt;&gt;0,DG$1&lt;&gt;0),IF(VLOOKUP($D31,$J$9:$DP$16,2+DG$1,FALSE)&lt;&gt;0,(COUNTIF('Présences, Excuses, et Tx P G'!$P30:DK30,$C31)/VLOOKUP($D31,$J$9:$DP$16,2+DG$1,FALSE)),),)</f>
        <v>0</v>
      </c>
      <c r="DH31" s="141">
        <f>IF(AND($D31&lt;&gt;0,DH$1&lt;&gt;0),IF(VLOOKUP($D31,$J$9:$DP$16,2+DH$1,FALSE)&lt;&gt;0,(COUNTIF('Présences, Excuses, et Tx P G'!$P30:DL30,$C31)/VLOOKUP($D31,$J$9:$DP$16,2+DH$1,FALSE)),),)</f>
        <v>0</v>
      </c>
      <c r="DI31" s="141">
        <f>IF(AND($D31&lt;&gt;0,DI$1&lt;&gt;0),IF(VLOOKUP($D31,$J$9:$DP$16,2+DI$1,FALSE)&lt;&gt;0,(COUNTIF('Présences, Excuses, et Tx P G'!$P30:DM30,$C31)/VLOOKUP($D31,$J$9:$DP$16,2+DI$1,FALSE)),),)</f>
        <v>0</v>
      </c>
      <c r="DJ31" s="141">
        <f>IF(AND($D31&lt;&gt;0,DJ$1&lt;&gt;0),IF(VLOOKUP($D31,$J$9:$DP$16,2+DJ$1,FALSE)&lt;&gt;0,(COUNTIF('Présences, Excuses, et Tx P G'!$P30:DN30,$C31)/VLOOKUP($D31,$J$9:$DP$16,2+DJ$1,FALSE)),),)</f>
        <v>0</v>
      </c>
      <c r="DK31" s="141">
        <f>IF(AND($D31&lt;&gt;0,DK$1&lt;&gt;0),IF(VLOOKUP($D31,$J$9:$DP$16,2+DK$1,FALSE)&lt;&gt;0,(COUNTIF('Présences, Excuses, et Tx P G'!$P30:DO30,$C31)/VLOOKUP($D31,$J$9:$DP$16,2+DK$1,FALSE)),),)</f>
        <v>0</v>
      </c>
      <c r="DL31" s="141">
        <f>IF(AND($D31&lt;&gt;0,DL$1&lt;&gt;0),IF(VLOOKUP($D31,$J$9:$DP$16,2+DL$1,FALSE)&lt;&gt;0,(COUNTIF('Présences, Excuses, et Tx P G'!$P30:DP30,$C31)/VLOOKUP($D31,$J$9:$DP$16,2+DL$1,FALSE)),),)</f>
        <v>0</v>
      </c>
      <c r="DM31" s="141">
        <f>IF(AND($D31&lt;&gt;0,DM$1&lt;&gt;0),IF(VLOOKUP($D31,$J$9:$DP$16,2+DM$1,FALSE)&lt;&gt;0,(COUNTIF('Présences, Excuses, et Tx P G'!$P30:DQ30,$C31)/VLOOKUP($D31,$J$9:$DP$16,2+DM$1,FALSE)),),)</f>
        <v>0</v>
      </c>
      <c r="DN31" s="141">
        <f>IF(AND($D31&lt;&gt;0,DN$1&lt;&gt;0),IF(VLOOKUP($D31,$J$9:$DP$16,2+DN$1,FALSE)&lt;&gt;0,(COUNTIF('Présences, Excuses, et Tx P G'!$P30:DR30,$C31)/VLOOKUP($D31,$J$9:$DP$16,2+DN$1,FALSE)),),)</f>
        <v>0</v>
      </c>
      <c r="DO31" s="141">
        <f>IF(AND($D31&lt;&gt;0,DO$1&lt;&gt;0),IF(VLOOKUP($D31,$J$9:$DP$16,2+DO$1,FALSE)&lt;&gt;0,(COUNTIF('Présences, Excuses, et Tx P G'!$P30:DS30,$C31)/VLOOKUP($D31,$J$9:$DP$16,2+DO$1,FALSE)),),)</f>
        <v>0</v>
      </c>
      <c r="DP31" s="141">
        <f>IF(AND($D31&lt;&gt;0,DP$1&lt;&gt;0),IF(VLOOKUP($D31,$J$9:$DP$16,2+DP$1,FALSE)&lt;&gt;0,(COUNTIF('Présences, Excuses, et Tx P G'!$P30:DT30,$C31)/VLOOKUP($D31,$J$9:$DP$16,2+DP$1,FALSE)),),)</f>
        <v>0</v>
      </c>
      <c r="DR31" s="22" t="str">
        <f t="shared" si="34"/>
        <v>COUPRIE Gérard</v>
      </c>
      <c r="DS31" s="26" t="str">
        <f t="shared" si="35"/>
        <v>B</v>
      </c>
      <c r="DT31" s="23">
        <f t="shared" si="36"/>
        <v>0.83720930232558144</v>
      </c>
    </row>
    <row r="32" spans="1:124" ht="14.4" customHeight="1">
      <c r="A32" s="11">
        <v>15</v>
      </c>
      <c r="B32" s="158" t="str">
        <f>Choristes!B16</f>
        <v>CURTAROLO Annie</v>
      </c>
      <c r="C32" s="26" t="str">
        <f>Choristes!C16</f>
        <v>A</v>
      </c>
      <c r="D32" s="26" t="str">
        <f>Choristes!G16</f>
        <v>FS</v>
      </c>
      <c r="E32" s="26"/>
      <c r="F32" s="26"/>
      <c r="G32" s="15"/>
      <c r="H32" s="15"/>
      <c r="I32" s="23">
        <f t="shared" si="32"/>
        <v>0.80487804878048785</v>
      </c>
      <c r="J32" s="23" t="str">
        <f t="shared" si="33"/>
        <v>B</v>
      </c>
      <c r="K32" s="60"/>
      <c r="L32" s="141">
        <f>IF(AND($D32&lt;&gt;0,L$1&lt;&gt;0),IF(VLOOKUP($D32,$J$9:$DP$16,2+L$1,FALSE)&lt;&gt;0,(COUNTIF('Présences, Excuses, et Tx P G'!$P31:P31,$C32)/VLOOKUP($D32,$J$9:$DP$16,2+L$1,FALSE)),),)</f>
        <v>1</v>
      </c>
      <c r="M32" s="141">
        <f>IF(AND($D32&lt;&gt;0,M$1&lt;&gt;0),IF(VLOOKUP($D32,$J$9:$DP$16,2+M$1,FALSE)&lt;&gt;0,(COUNTIF('Présences, Excuses, et Tx P G'!$P31:Q31,$C32)/VLOOKUP($D32,$J$9:$DP$16,2+M$1,FALSE)),),)</f>
        <v>1</v>
      </c>
      <c r="N32" s="141">
        <f>IF(AND($D32&lt;&gt;0,N$1&lt;&gt;0),IF(VLOOKUP($D32,$J$9:$DP$16,2+N$1,FALSE)&lt;&gt;0,(COUNTIF('Présences, Excuses, et Tx P G'!$P31:R31,$C32)/VLOOKUP($D32,$J$9:$DP$16,2+N$1,FALSE)),),)</f>
        <v>1</v>
      </c>
      <c r="O32" s="141">
        <f>IF(AND($D32&lt;&gt;0,O$1&lt;&gt;0),IF(VLOOKUP($D32,$J$9:$DP$16,2+O$1,FALSE)&lt;&gt;0,(COUNTIF('Présences, Excuses, et Tx P G'!$P31:S31,$C32)/VLOOKUP($D32,$J$9:$DP$16,2+O$1,FALSE)),),)</f>
        <v>1</v>
      </c>
      <c r="P32" s="141">
        <f>IF(AND($D32&lt;&gt;0,P$1&lt;&gt;0),IF(VLOOKUP($D32,$J$9:$DP$16,2+P$1,FALSE)&lt;&gt;0,(COUNTIF('Présences, Excuses, et Tx P G'!$P31:T31,$C32)/VLOOKUP($D32,$J$9:$DP$16,2+P$1,FALSE)),),)</f>
        <v>1</v>
      </c>
      <c r="Q32" s="141">
        <f>IF(AND($D32&lt;&gt;0,Q$1&lt;&gt;0),IF(VLOOKUP($D32,$J$9:$DP$16,2+Q$1,FALSE)&lt;&gt;0,(COUNTIF('Présences, Excuses, et Tx P G'!$P31:U31,$C32)/VLOOKUP($D32,$J$9:$DP$16,2+Q$1,FALSE)),),)</f>
        <v>1</v>
      </c>
      <c r="R32" s="141">
        <f>IF(AND($D32&lt;&gt;0,R$1&lt;&gt;0),IF(VLOOKUP($D32,$J$9:$DP$16,2+R$1,FALSE)&lt;&gt;0,(COUNTIF('Présences, Excuses, et Tx P G'!$P31:V31,$C32)/VLOOKUP($D32,$J$9:$DP$16,2+R$1,FALSE)),),)</f>
        <v>0.8</v>
      </c>
      <c r="S32" s="141">
        <f>IF(AND($D32&lt;&gt;0,S$1&lt;&gt;0),IF(VLOOKUP($D32,$J$9:$DP$16,2+S$1,FALSE)&lt;&gt;0,(COUNTIF('Présences, Excuses, et Tx P G'!$P31:W31,$C32)/VLOOKUP($D32,$J$9:$DP$16,2+S$1,FALSE)),),)</f>
        <v>0.83333333333333337</v>
      </c>
      <c r="T32" s="141">
        <f>IF(AND($D32&lt;&gt;0,T$1&lt;&gt;0),IF(VLOOKUP($D32,$J$9:$DP$16,2+T$1,FALSE)&lt;&gt;0,(COUNTIF('Présences, Excuses, et Tx P G'!$P31:X31,$C32)/VLOOKUP($D32,$J$9:$DP$16,2+T$1,FALSE)),),)</f>
        <v>0.8571428571428571</v>
      </c>
      <c r="U32" s="141">
        <f>IF(AND($D32&lt;&gt;0,U$1&lt;&gt;0),IF(VLOOKUP($D32,$J$9:$DP$16,2+U$1,FALSE)&lt;&gt;0,(COUNTIF('Présences, Excuses, et Tx P G'!$P31:Y31,$C32)/VLOOKUP($D32,$J$9:$DP$16,2+U$1,FALSE)),),)</f>
        <v>0.8571428571428571</v>
      </c>
      <c r="V32" s="141">
        <f>IF(AND($D32&lt;&gt;0,V$1&lt;&gt;0),IF(VLOOKUP($D32,$J$9:$DP$16,2+V$1,FALSE)&lt;&gt;0,(COUNTIF('Présences, Excuses, et Tx P G'!$P31:Z31,$C32)/VLOOKUP($D32,$J$9:$DP$16,2+V$1,FALSE)),),)</f>
        <v>0.875</v>
      </c>
      <c r="W32" s="141">
        <f>IF(AND($D32&lt;&gt;0,W$1&lt;&gt;0),IF(VLOOKUP($D32,$J$9:$DP$16,2+W$1,FALSE)&lt;&gt;0,(COUNTIF('Présences, Excuses, et Tx P G'!$P31:AA31,$C32)/VLOOKUP($D32,$J$9:$DP$16,2+W$1,FALSE)),),)</f>
        <v>0.875</v>
      </c>
      <c r="X32" s="141">
        <f>IF(AND($D32&lt;&gt;0,X$1&lt;&gt;0),IF(VLOOKUP($D32,$J$9:$DP$16,2+X$1,FALSE)&lt;&gt;0,(COUNTIF('Présences, Excuses, et Tx P G'!$P31:AB31,$C32)/VLOOKUP($D32,$J$9:$DP$16,2+X$1,FALSE)),),)</f>
        <v>0.88888888888888884</v>
      </c>
      <c r="Y32" s="141">
        <f>IF(AND($D32&lt;&gt;0,Y$1&lt;&gt;0),IF(VLOOKUP($D32,$J$9:$DP$16,2+Y$1,FALSE)&lt;&gt;0,(COUNTIF('Présences, Excuses, et Tx P G'!$P31:AC31,$C32)/VLOOKUP($D32,$J$9:$DP$16,2+Y$1,FALSE)),),)</f>
        <v>0.88888888888888884</v>
      </c>
      <c r="Z32" s="141">
        <f>IF(AND($D32&lt;&gt;0,Z$1&lt;&gt;0),IF(VLOOKUP($D32,$J$9:$DP$16,2+Z$1,FALSE)&lt;&gt;0,(COUNTIF('Présences, Excuses, et Tx P G'!$P31:AD31,$C32)/VLOOKUP($D32,$J$9:$DP$16,2+Z$1,FALSE)),),)</f>
        <v>0.9</v>
      </c>
      <c r="AA32" s="141">
        <f>IF(AND($D32&lt;&gt;0,AA$1&lt;&gt;0),IF(VLOOKUP($D32,$J$9:$DP$16,2+AA$1,FALSE)&lt;&gt;0,(COUNTIF('Présences, Excuses, et Tx P G'!$P31:AE31,$C32)/VLOOKUP($D32,$J$9:$DP$16,2+AA$1,FALSE)),),)</f>
        <v>0.9</v>
      </c>
      <c r="AB32" s="141">
        <f>IF(AND($D32&lt;&gt;0,AB$1&lt;&gt;0),IF(VLOOKUP($D32,$J$9:$DP$16,2+AB$1,FALSE)&lt;&gt;0,(COUNTIF('Présences, Excuses, et Tx P G'!$P31:AF31,$C32)/VLOOKUP($D32,$J$9:$DP$16,2+AB$1,FALSE)),),)</f>
        <v>0.90909090909090906</v>
      </c>
      <c r="AC32" s="141">
        <f>IF(AND($D32&lt;&gt;0,AC$1&lt;&gt;0),IF(VLOOKUP($D32,$J$9:$DP$16,2+AC$1,FALSE)&lt;&gt;0,(COUNTIF('Présences, Excuses, et Tx P G'!$P31:AG31,$C32)/VLOOKUP($D32,$J$9:$DP$16,2+AC$1,FALSE)),),)</f>
        <v>0.91666666666666663</v>
      </c>
      <c r="AD32" s="141">
        <f>IF(AND($D32&lt;&gt;0,AD$1&lt;&gt;0),IF(VLOOKUP($D32,$J$9:$DP$16,2+AD$1,FALSE)&lt;&gt;0,(COUNTIF('Présences, Excuses, et Tx P G'!$P31:AH31,$C32)/VLOOKUP($D32,$J$9:$DP$16,2+AD$1,FALSE)),),)</f>
        <v>0.91666666666666663</v>
      </c>
      <c r="AE32" s="141">
        <f>IF(AND($D32&lt;&gt;0,AE$1&lt;&gt;0),IF(VLOOKUP($D32,$J$9:$DP$16,2+AE$1,FALSE)&lt;&gt;0,(COUNTIF('Présences, Excuses, et Tx P G'!$P31:AI31,$C32)/VLOOKUP($D32,$J$9:$DP$16,2+AE$1,FALSE)),),)</f>
        <v>0.91666666666666663</v>
      </c>
      <c r="AF32" s="141">
        <f>IF(AND($D32&lt;&gt;0,AF$1&lt;&gt;0),IF(VLOOKUP($D32,$J$9:$DP$16,2+AF$1,FALSE)&lt;&gt;0,(COUNTIF('Présences, Excuses, et Tx P G'!$P31:AJ31,$C32)/VLOOKUP($D32,$J$9:$DP$16,2+AF$1,FALSE)),),)</f>
        <v>0.84615384615384615</v>
      </c>
      <c r="AG32" s="141">
        <f>IF(AND($D32&lt;&gt;0,AG$1&lt;&gt;0),IF(VLOOKUP($D32,$J$9:$DP$16,2+AG$1,FALSE)&lt;&gt;0,(COUNTIF('Présences, Excuses, et Tx P G'!$P31:AK31,$C32)/VLOOKUP($D32,$J$9:$DP$16,2+AG$1,FALSE)),),)</f>
        <v>0.84615384615384615</v>
      </c>
      <c r="AH32" s="141">
        <f>IF(AND($D32&lt;&gt;0,AH$1&lt;&gt;0),IF(VLOOKUP($D32,$J$9:$DP$16,2+AH$1,FALSE)&lt;&gt;0,(COUNTIF('Présences, Excuses, et Tx P G'!$P31:AL31,$C32)/VLOOKUP($D32,$J$9:$DP$16,2+AH$1,FALSE)),),)</f>
        <v>0.7857142857142857</v>
      </c>
      <c r="AI32" s="141">
        <f>IF(AND($D32&lt;&gt;0,AI$1&lt;&gt;0),IF(VLOOKUP($D32,$J$9:$DP$16,2+AI$1,FALSE)&lt;&gt;0,(COUNTIF('Présences, Excuses, et Tx P G'!$P31:AM31,$C32)/VLOOKUP($D32,$J$9:$DP$16,2+AI$1,FALSE)),),)</f>
        <v>0.73333333333333328</v>
      </c>
      <c r="AJ32" s="141">
        <f>IF(AND($D32&lt;&gt;0,AJ$1&lt;&gt;0),IF(VLOOKUP($D32,$J$9:$DP$16,2+AJ$1,FALSE)&lt;&gt;0,(COUNTIF('Présences, Excuses, et Tx P G'!$P31:AN31,$C32)/VLOOKUP($D32,$J$9:$DP$16,2+AJ$1,FALSE)),),)</f>
        <v>0.6875</v>
      </c>
      <c r="AK32" s="141">
        <f>IF(AND($D32&lt;&gt;0,AK$1&lt;&gt;0),IF(VLOOKUP($D32,$J$9:$DP$16,2+AK$1,FALSE)&lt;&gt;0,(COUNTIF('Présences, Excuses, et Tx P G'!$P31:AO31,$C32)/VLOOKUP($D32,$J$9:$DP$16,2+AK$1,FALSE)),),)</f>
        <v>0.6875</v>
      </c>
      <c r="AL32" s="141">
        <f>IF(AND($D32&lt;&gt;0,AL$1&lt;&gt;0),IF(VLOOKUP($D32,$J$9:$DP$16,2+AL$1,FALSE)&lt;&gt;0,(COUNTIF('Présences, Excuses, et Tx P G'!$P31:AP31,$C32)/VLOOKUP($D32,$J$9:$DP$16,2+AL$1,FALSE)),),)</f>
        <v>0.6470588235294118</v>
      </c>
      <c r="AM32" s="141">
        <f>IF(AND($D32&lt;&gt;0,AM$1&lt;&gt;0),IF(VLOOKUP($D32,$J$9:$DP$16,2+AM$1,FALSE)&lt;&gt;0,(COUNTIF('Présences, Excuses, et Tx P G'!$P31:AQ31,$C32)/VLOOKUP($D32,$J$9:$DP$16,2+AM$1,FALSE)),),)</f>
        <v>0.66666666666666663</v>
      </c>
      <c r="AN32" s="141">
        <f>IF(AND($D32&lt;&gt;0,AN$1&lt;&gt;0),IF(VLOOKUP($D32,$J$9:$DP$16,2+AN$1,FALSE)&lt;&gt;0,(COUNTIF('Présences, Excuses, et Tx P G'!$P31:AR31,$C32)/VLOOKUP($D32,$J$9:$DP$16,2+AN$1,FALSE)),),)</f>
        <v>0.68421052631578949</v>
      </c>
      <c r="AO32" s="141">
        <f>IF(AND($D32&lt;&gt;0,AO$1&lt;&gt;0),IF(VLOOKUP($D32,$J$9:$DP$16,2+AO$1,FALSE)&lt;&gt;0,(COUNTIF('Présences, Excuses, et Tx P G'!$P31:AS31,$C32)/VLOOKUP($D32,$J$9:$DP$16,2+AO$1,FALSE)),),)</f>
        <v>0.7</v>
      </c>
      <c r="AP32" s="141">
        <f>IF(AND($D32&lt;&gt;0,AP$1&lt;&gt;0),IF(VLOOKUP($D32,$J$9:$DP$16,2+AP$1,FALSE)&lt;&gt;0,(COUNTIF('Présences, Excuses, et Tx P G'!$P31:AT31,$C32)/VLOOKUP($D32,$J$9:$DP$16,2+AP$1,FALSE)),),)</f>
        <v>0.7142857142857143</v>
      </c>
      <c r="AQ32" s="141">
        <f>IF(AND($D32&lt;&gt;0,AQ$1&lt;&gt;0),IF(VLOOKUP($D32,$J$9:$DP$16,2+AQ$1,FALSE)&lt;&gt;0,(COUNTIF('Présences, Excuses, et Tx P G'!$P31:AU31,$C32)/VLOOKUP($D32,$J$9:$DP$16,2+AQ$1,FALSE)),),)</f>
        <v>0.7142857142857143</v>
      </c>
      <c r="AR32" s="141">
        <f>IF(AND($D32&lt;&gt;0,AR$1&lt;&gt;0),IF(VLOOKUP($D32,$J$9:$DP$16,2+AR$1,FALSE)&lt;&gt;0,(COUNTIF('Présences, Excuses, et Tx P G'!$P31:AV31,$C32)/VLOOKUP($D32,$J$9:$DP$16,2+AR$1,FALSE)),),)</f>
        <v>0.72727272727272729</v>
      </c>
      <c r="AS32" s="141">
        <f>IF(AND($D32&lt;&gt;0,AS$1&lt;&gt;0),IF(VLOOKUP($D32,$J$9:$DP$16,2+AS$1,FALSE)&lt;&gt;0,(COUNTIF('Présences, Excuses, et Tx P G'!$P31:AW31,$C32)/VLOOKUP($D32,$J$9:$DP$16,2+AS$1,FALSE)),),)</f>
        <v>0.72727272727272729</v>
      </c>
      <c r="AT32" s="141">
        <f>IF(AND($D32&lt;&gt;0,AT$1&lt;&gt;0),IF(VLOOKUP($D32,$J$9:$DP$16,2+AT$1,FALSE)&lt;&gt;0,(COUNTIF('Présences, Excuses, et Tx P G'!$P31:AX31,$C32)/VLOOKUP($D32,$J$9:$DP$16,2+AT$1,FALSE)),),)</f>
        <v>0.73913043478260865</v>
      </c>
      <c r="AU32" s="141">
        <f>IF(AND($D32&lt;&gt;0,AU$1&lt;&gt;0),IF(VLOOKUP($D32,$J$9:$DP$16,2+AU$1,FALSE)&lt;&gt;0,(COUNTIF('Présences, Excuses, et Tx P G'!$P31:AY31,$C32)/VLOOKUP($D32,$J$9:$DP$16,2+AU$1,FALSE)),),)</f>
        <v>0.73913043478260865</v>
      </c>
      <c r="AV32" s="141">
        <f>IF(AND($D32&lt;&gt;0,AV$1&lt;&gt;0),IF(VLOOKUP($D32,$J$9:$DP$16,2+AV$1,FALSE)&lt;&gt;0,(COUNTIF('Présences, Excuses, et Tx P G'!$P31:AZ31,$C32)/VLOOKUP($D32,$J$9:$DP$16,2+AV$1,FALSE)),),)</f>
        <v>0.75</v>
      </c>
      <c r="AW32" s="141">
        <f>IF(AND($D32&lt;&gt;0,AW$1&lt;&gt;0),IF(VLOOKUP($D32,$J$9:$DP$16,2+AW$1,FALSE)&lt;&gt;0,(COUNTIF('Présences, Excuses, et Tx P G'!$P31:BA31,$C32)/VLOOKUP($D32,$J$9:$DP$16,2+AW$1,FALSE)),),)</f>
        <v>0.75</v>
      </c>
      <c r="AX32" s="141">
        <f>IF(AND($D32&lt;&gt;0,AX$1&lt;&gt;0),IF(VLOOKUP($D32,$J$9:$DP$16,2+AX$1,FALSE)&lt;&gt;0,(COUNTIF('Présences, Excuses, et Tx P G'!$P31:BB31,$C32)/VLOOKUP($D32,$J$9:$DP$16,2+AX$1,FALSE)),),)</f>
        <v>0.75</v>
      </c>
      <c r="AY32" s="141">
        <f>IF(AND($D32&lt;&gt;0,AY$1&lt;&gt;0),IF(VLOOKUP($D32,$J$9:$DP$16,2+AY$1,FALSE)&lt;&gt;0,(COUNTIF('Présences, Excuses, et Tx P G'!$P31:BC31,$C32)/VLOOKUP($D32,$J$9:$DP$16,2+AY$1,FALSE)),),)</f>
        <v>0.76</v>
      </c>
      <c r="AZ32" s="141">
        <f>IF(AND($D32&lt;&gt;0,AZ$1&lt;&gt;0),IF(VLOOKUP($D32,$J$9:$DP$16,2+AZ$1,FALSE)&lt;&gt;0,(COUNTIF('Présences, Excuses, et Tx P G'!$P31:BD31,$C32)/VLOOKUP($D32,$J$9:$DP$16,2+AZ$1,FALSE)),),)</f>
        <v>0.76</v>
      </c>
      <c r="BA32" s="141">
        <f>IF(AND($D32&lt;&gt;0,BA$1&lt;&gt;0),IF(VLOOKUP($D32,$J$9:$DP$16,2+BA$1,FALSE)&lt;&gt;0,(COUNTIF('Présences, Excuses, et Tx P G'!$P31:BE31,$C32)/VLOOKUP($D32,$J$9:$DP$16,2+BA$1,FALSE)),),)</f>
        <v>0.76923076923076927</v>
      </c>
      <c r="BB32" s="141">
        <f>IF(AND($D32&lt;&gt;0,BB$1&lt;&gt;0),IF(VLOOKUP($D32,$J$9:$DP$16,2+BB$1,FALSE)&lt;&gt;0,(COUNTIF('Présences, Excuses, et Tx P G'!$P31:BF31,$C32)/VLOOKUP($D32,$J$9:$DP$16,2+BB$1,FALSE)),),)</f>
        <v>0.77777777777777779</v>
      </c>
      <c r="BC32" s="141">
        <f>IF(AND($D32&lt;&gt;0,BC$1&lt;&gt;0),IF(VLOOKUP($D32,$J$9:$DP$16,2+BC$1,FALSE)&lt;&gt;0,(COUNTIF('Présences, Excuses, et Tx P G'!$P31:BG31,$C32)/VLOOKUP($D32,$J$9:$DP$16,2+BC$1,FALSE)),),)</f>
        <v>0.75</v>
      </c>
      <c r="BD32" s="141">
        <f>IF(AND($D32&lt;&gt;0,BD$1&lt;&gt;0),IF(VLOOKUP($D32,$J$9:$DP$16,2+BD$1,FALSE)&lt;&gt;0,(COUNTIF('Présences, Excuses, et Tx P G'!$P31:BH31,$C32)/VLOOKUP($D32,$J$9:$DP$16,2+BD$1,FALSE)),),)</f>
        <v>0.75862068965517238</v>
      </c>
      <c r="BE32" s="141">
        <f>IF(AND($D32&lt;&gt;0,BE$1&lt;&gt;0),IF(VLOOKUP($D32,$J$9:$DP$16,2+BE$1,FALSE)&lt;&gt;0,(COUNTIF('Présences, Excuses, et Tx P G'!$P31:BI31,$C32)/VLOOKUP($D32,$J$9:$DP$16,2+BE$1,FALSE)),),)</f>
        <v>0.73333333333333328</v>
      </c>
      <c r="BF32" s="141">
        <f>IF(AND($D32&lt;&gt;0,BF$1&lt;&gt;0),IF(VLOOKUP($D32,$J$9:$DP$16,2+BF$1,FALSE)&lt;&gt;0,(COUNTIF('Présences, Excuses, et Tx P G'!$P31:BJ31,$C32)/VLOOKUP($D32,$J$9:$DP$16,2+BF$1,FALSE)),),)</f>
        <v>0.73333333333333328</v>
      </c>
      <c r="BG32" s="141">
        <f>IF(AND($D32&lt;&gt;0,BG$1&lt;&gt;0),IF(VLOOKUP($D32,$J$9:$DP$16,2+BG$1,FALSE)&lt;&gt;0,(COUNTIF('Présences, Excuses, et Tx P G'!$P31:BK31,$C32)/VLOOKUP($D32,$J$9:$DP$16,2+BG$1,FALSE)),),)</f>
        <v>0.73333333333333328</v>
      </c>
      <c r="BH32" s="141">
        <f>IF(AND($D32&lt;&gt;0,BH$1&lt;&gt;0),IF(VLOOKUP($D32,$J$9:$DP$16,2+BH$1,FALSE)&lt;&gt;0,(COUNTIF('Présences, Excuses, et Tx P G'!$P31:BL31,$C32)/VLOOKUP($D32,$J$9:$DP$16,2+BH$1,FALSE)),),)</f>
        <v>0.74193548387096775</v>
      </c>
      <c r="BI32" s="141">
        <f>IF(AND($D32&lt;&gt;0,BI$1&lt;&gt;0),IF(VLOOKUP($D32,$J$9:$DP$16,2+BI$1,FALSE)&lt;&gt;0,(COUNTIF('Présences, Excuses, et Tx P G'!$P31:BM31,$C32)/VLOOKUP($D32,$J$9:$DP$16,2+BI$1,FALSE)),),)</f>
        <v>0.75</v>
      </c>
      <c r="BJ32" s="141">
        <f>IF(AND($D32&lt;&gt;0,BJ$1&lt;&gt;0),IF(VLOOKUP($D32,$J$9:$DP$16,2+BJ$1,FALSE)&lt;&gt;0,(COUNTIF('Présences, Excuses, et Tx P G'!$P31:BN31,$C32)/VLOOKUP($D32,$J$9:$DP$16,2+BJ$1,FALSE)),),)</f>
        <v>0.75</v>
      </c>
      <c r="BK32" s="141">
        <f>IF(AND($D32&lt;&gt;0,BK$1&lt;&gt;0),IF(VLOOKUP($D32,$J$9:$DP$16,2+BK$1,FALSE)&lt;&gt;0,(COUNTIF('Présences, Excuses, et Tx P G'!$P31:BO31,$C32)/VLOOKUP($D32,$J$9:$DP$16,2+BK$1,FALSE)),),)</f>
        <v>0.75757575757575757</v>
      </c>
      <c r="BL32" s="141">
        <f>IF(AND($D32&lt;&gt;0,BL$1&lt;&gt;0),IF(VLOOKUP($D32,$J$9:$DP$16,2+BL$1,FALSE)&lt;&gt;0,(COUNTIF('Présences, Excuses, et Tx P G'!$P31:BP31,$C32)/VLOOKUP($D32,$J$9:$DP$16,2+BL$1,FALSE)),),)</f>
        <v>0.75757575757575757</v>
      </c>
      <c r="BM32" s="141">
        <f>IF(AND($D32&lt;&gt;0,BM$1&lt;&gt;0),IF(VLOOKUP($D32,$J$9:$DP$16,2+BM$1,FALSE)&lt;&gt;0,(COUNTIF('Présences, Excuses, et Tx P G'!$P31:BQ31,$C32)/VLOOKUP($D32,$J$9:$DP$16,2+BM$1,FALSE)),),)</f>
        <v>0.75757575757575757</v>
      </c>
      <c r="BN32" s="141">
        <f>IF(AND($D32&lt;&gt;0,BN$1&lt;&gt;0),IF(VLOOKUP($D32,$J$9:$DP$16,2+BN$1,FALSE)&lt;&gt;0,(COUNTIF('Présences, Excuses, et Tx P G'!$P31:BR31,$C32)/VLOOKUP($D32,$J$9:$DP$16,2+BN$1,FALSE)),),)</f>
        <v>0.76470588235294112</v>
      </c>
      <c r="BO32" s="141">
        <f>IF(AND($D32&lt;&gt;0,BO$1&lt;&gt;0),IF(VLOOKUP($D32,$J$9:$DP$16,2+BO$1,FALSE)&lt;&gt;0,(COUNTIF('Présences, Excuses, et Tx P G'!$P31:BS31,$C32)/VLOOKUP($D32,$J$9:$DP$16,2+BO$1,FALSE)),),)</f>
        <v>0.77142857142857146</v>
      </c>
      <c r="BP32" s="141">
        <f>IF(AND($D32&lt;&gt;0,BP$1&lt;&gt;0),IF(VLOOKUP($D32,$J$9:$DP$16,2+BP$1,FALSE)&lt;&gt;0,(COUNTIF('Présences, Excuses, et Tx P G'!$P31:BT31,$C32)/VLOOKUP($D32,$J$9:$DP$16,2+BP$1,FALSE)),),)</f>
        <v>0.77777777777777779</v>
      </c>
      <c r="BQ32" s="141">
        <f>IF(AND($D32&lt;&gt;0,BQ$1&lt;&gt;0),IF(VLOOKUP($D32,$J$9:$DP$16,2+BQ$1,FALSE)&lt;&gt;0,(COUNTIF('Présences, Excuses, et Tx P G'!$P31:BU31,$C32)/VLOOKUP($D32,$J$9:$DP$16,2+BQ$1,FALSE)),),)</f>
        <v>0.77777777777777779</v>
      </c>
      <c r="BR32" s="141">
        <f>IF(AND($D32&lt;&gt;0,BR$1&lt;&gt;0),IF(VLOOKUP($D32,$J$9:$DP$16,2+BR$1,FALSE)&lt;&gt;0,(COUNTIF('Présences, Excuses, et Tx P G'!$P31:BV31,$C32)/VLOOKUP($D32,$J$9:$DP$16,2+BR$1,FALSE)),),)</f>
        <v>0.78378378378378377</v>
      </c>
      <c r="BS32" s="141">
        <f>IF(AND($D32&lt;&gt;0,BS$1&lt;&gt;0),IF(VLOOKUP($D32,$J$9:$DP$16,2+BS$1,FALSE)&lt;&gt;0,(COUNTIF('Présences, Excuses, et Tx P G'!$P31:BW31,$C32)/VLOOKUP($D32,$J$9:$DP$16,2+BS$1,FALSE)),),)</f>
        <v>0.78378378378378377</v>
      </c>
      <c r="BT32" s="141">
        <f>IF(AND($D32&lt;&gt;0,BT$1&lt;&gt;0),IF(VLOOKUP($D32,$J$9:$DP$16,2+BT$1,FALSE)&lt;&gt;0,(COUNTIF('Présences, Excuses, et Tx P G'!$P31:BX31,$C32)/VLOOKUP($D32,$J$9:$DP$16,2+BT$1,FALSE)),),)</f>
        <v>0.78378378378378377</v>
      </c>
      <c r="BU32" s="141">
        <f>IF(AND($D32&lt;&gt;0,BU$1&lt;&gt;0),IF(VLOOKUP($D32,$J$9:$DP$16,2+BU$1,FALSE)&lt;&gt;0,(COUNTIF('Présences, Excuses, et Tx P G'!$P31:BY31,$C32)/VLOOKUP($D32,$J$9:$DP$16,2+BU$1,FALSE)),),)</f>
        <v>0.78947368421052633</v>
      </c>
      <c r="BV32" s="141">
        <f>IF(AND($D32&lt;&gt;0,BV$1&lt;&gt;0),IF(VLOOKUP($D32,$J$9:$DP$16,2+BV$1,FALSE)&lt;&gt;0,(COUNTIF('Présences, Excuses, et Tx P G'!$P31:BZ31,$C32)/VLOOKUP($D32,$J$9:$DP$16,2+BV$1,FALSE)),),)</f>
        <v>0.79487179487179482</v>
      </c>
      <c r="BW32" s="141">
        <f>IF(AND($D32&lt;&gt;0,BW$1&lt;&gt;0),IF(VLOOKUP($D32,$J$9:$DP$16,2+BW$1,FALSE)&lt;&gt;0,(COUNTIF('Présences, Excuses, et Tx P G'!$P31:CA31,$C32)/VLOOKUP($D32,$J$9:$DP$16,2+BW$1,FALSE)),),)</f>
        <v>0.8</v>
      </c>
      <c r="BX32" s="141">
        <f>IF(AND($D32&lt;&gt;0,BX$1&lt;&gt;0),IF(VLOOKUP($D32,$J$9:$DP$16,2+BX$1,FALSE)&lt;&gt;0,(COUNTIF('Présences, Excuses, et Tx P G'!$P31:CB31,$C32)/VLOOKUP($D32,$J$9:$DP$16,2+BX$1,FALSE)),),)</f>
        <v>0.8</v>
      </c>
      <c r="BY32" s="141">
        <f>IF(AND($D32&lt;&gt;0,BY$1&lt;&gt;0),IF(VLOOKUP($D32,$J$9:$DP$16,2+BY$1,FALSE)&lt;&gt;0,(COUNTIF('Présences, Excuses, et Tx P G'!$P31:CC31,$C32)/VLOOKUP($D32,$J$9:$DP$16,2+BY$1,FALSE)),),)</f>
        <v>0.80487804878048785</v>
      </c>
      <c r="BZ32" s="141">
        <f>IF(AND($D32&lt;&gt;0,BZ$1&lt;&gt;0),IF(VLOOKUP($D32,$J$9:$DP$16,2+BZ$1,FALSE)&lt;&gt;0,(COUNTIF('Présences, Excuses, et Tx P G'!$P31:CD31,$C32)/VLOOKUP($D32,$J$9:$DP$16,2+BZ$1,FALSE)),),)</f>
        <v>0.80952380952380953</v>
      </c>
      <c r="CA32" s="141">
        <f>IF(AND($D32&lt;&gt;0,CA$1&lt;&gt;0),IF(VLOOKUP($D32,$J$9:$DP$16,2+CA$1,FALSE)&lt;&gt;0,(COUNTIF('Présences, Excuses, et Tx P G'!$P31:CE31,$C32)/VLOOKUP($D32,$J$9:$DP$16,2+CA$1,FALSE)),),)</f>
        <v>0.79069767441860461</v>
      </c>
      <c r="CB32" s="141">
        <f>IF(AND($D32&lt;&gt;0,CB$1&lt;&gt;0),IF(VLOOKUP($D32,$J$9:$DP$16,2+CB$1,FALSE)&lt;&gt;0,(COUNTIF('Présences, Excuses, et Tx P G'!$P31:CF31,$C32)/VLOOKUP($D32,$J$9:$DP$16,2+CB$1,FALSE)),),)</f>
        <v>0</v>
      </c>
      <c r="CC32" s="141">
        <f>IF(AND($D32&lt;&gt;0,CC$1&lt;&gt;0),IF(VLOOKUP($D32,$J$9:$DP$16,2+CC$1,FALSE)&lt;&gt;0,(COUNTIF('Présences, Excuses, et Tx P G'!$P31:CG31,$C32)/VLOOKUP($D32,$J$9:$DP$16,2+CC$1,FALSE)),),)</f>
        <v>0</v>
      </c>
      <c r="CD32" s="141">
        <f>IF(AND($D32&lt;&gt;0,CD$1&lt;&gt;0),IF(VLOOKUP($D32,$J$9:$DP$16,2+CD$1,FALSE)&lt;&gt;0,(COUNTIF('Présences, Excuses, et Tx P G'!$P31:CH31,$C32)/VLOOKUP($D32,$J$9:$DP$16,2+CD$1,FALSE)),),)</f>
        <v>0</v>
      </c>
      <c r="CE32" s="141">
        <f>IF(AND($D32&lt;&gt;0,CE$1&lt;&gt;0),IF(VLOOKUP($D32,$J$9:$DP$16,2+CE$1,FALSE)&lt;&gt;0,(COUNTIF('Présences, Excuses, et Tx P G'!$P31:CI31,$C32)/VLOOKUP($D32,$J$9:$DP$16,2+CE$1,FALSE)),),)</f>
        <v>0</v>
      </c>
      <c r="CF32" s="141">
        <f>IF(AND($D32&lt;&gt;0,CF$1&lt;&gt;0),IF(VLOOKUP($D32,$J$9:$DP$16,2+CF$1,FALSE)&lt;&gt;0,(COUNTIF('Présences, Excuses, et Tx P G'!$P31:CJ31,$C32)/VLOOKUP($D32,$J$9:$DP$16,2+CF$1,FALSE)),),)</f>
        <v>0</v>
      </c>
      <c r="CG32" s="141">
        <f>IF(AND($D32&lt;&gt;0,CG$1&lt;&gt;0),IF(VLOOKUP($D32,$J$9:$DP$16,2+CG$1,FALSE)&lt;&gt;0,(COUNTIF('Présences, Excuses, et Tx P G'!$P31:CK31,$C32)/VLOOKUP($D32,$J$9:$DP$16,2+CG$1,FALSE)),),)</f>
        <v>0</v>
      </c>
      <c r="CH32" s="141">
        <f>IF(AND($D32&lt;&gt;0,CH$1&lt;&gt;0),IF(VLOOKUP($D32,$J$9:$DP$16,2+CH$1,FALSE)&lt;&gt;0,(COUNTIF('Présences, Excuses, et Tx P G'!$P31:CL31,$C32)/VLOOKUP($D32,$J$9:$DP$16,2+CH$1,FALSE)),),)</f>
        <v>0</v>
      </c>
      <c r="CI32" s="141">
        <f>IF(AND($D32&lt;&gt;0,CI$1&lt;&gt;0),IF(VLOOKUP($D32,$J$9:$DP$16,2+CI$1,FALSE)&lt;&gt;0,(COUNTIF('Présences, Excuses, et Tx P G'!$P31:CM31,$C32)/VLOOKUP($D32,$J$9:$DP$16,2+CI$1,FALSE)),),)</f>
        <v>0</v>
      </c>
      <c r="CJ32" s="141">
        <f>IF(AND($D32&lt;&gt;0,CJ$1&lt;&gt;0),IF(VLOOKUP($D32,$J$9:$DP$16,2+CJ$1,FALSE)&lt;&gt;0,(COUNTIF('Présences, Excuses, et Tx P G'!$P31:CO31,$C32)/VLOOKUP($D32,$J$9:$DP$16,2+CJ$1,FALSE)),),)</f>
        <v>0</v>
      </c>
      <c r="CK32" s="141">
        <f>IF(AND($D32&lt;&gt;0,CK$1&lt;&gt;0),IF(VLOOKUP($D32,$J$9:$DP$16,2+CK$1,FALSE)&lt;&gt;0,(COUNTIF('Présences, Excuses, et Tx P G'!$P31:CP31,$C32)/VLOOKUP($D32,$J$9:$DP$16,2+CK$1,FALSE)),),)</f>
        <v>0</v>
      </c>
      <c r="CL32" s="141">
        <f>IF(AND($D32&lt;&gt;0,CL$1&lt;&gt;0),IF(VLOOKUP($D32,$J$9:$DP$16,2+CL$1,FALSE)&lt;&gt;0,(COUNTIF('Présences, Excuses, et Tx P G'!$P31:CQ31,$C32)/VLOOKUP($D32,$J$9:$DP$16,2+CL$1,FALSE)),),)</f>
        <v>0</v>
      </c>
      <c r="CM32" s="141">
        <f>IF(AND($D32&lt;&gt;0,CM$1&lt;&gt;0),IF(VLOOKUP($D32,$J$9:$DP$16,2+CM$1,FALSE)&lt;&gt;0,(COUNTIF('Présences, Excuses, et Tx P G'!$P31:CR31,$C32)/VLOOKUP($D32,$J$9:$DP$16,2+CM$1,FALSE)),),)</f>
        <v>0</v>
      </c>
      <c r="CN32" s="141">
        <f>IF(AND($D32&lt;&gt;0,CN$1&lt;&gt;0),IF(VLOOKUP($D32,$J$9:$DP$16,2+CN$1,FALSE)&lt;&gt;0,(COUNTIF('Présences, Excuses, et Tx P G'!$P31:CS31,$C32)/VLOOKUP($D32,$J$9:$DP$16,2+CN$1,FALSE)),),)</f>
        <v>0</v>
      </c>
      <c r="CO32" s="141">
        <f>IF(AND($D32&lt;&gt;0,CO$1&lt;&gt;0),IF(VLOOKUP($D32,$J$9:$DP$16,2+CO$1,FALSE)&lt;&gt;0,(COUNTIF('Présences, Excuses, et Tx P G'!$P31:CT31,$C32)/VLOOKUP($D32,$J$9:$DP$16,2+CO$1,FALSE)),),)</f>
        <v>0</v>
      </c>
      <c r="CP32" s="141">
        <f>IF(AND($D32&lt;&gt;0,CP$1&lt;&gt;0),IF(VLOOKUP($D32,$J$9:$DP$16,2+CP$1,FALSE)&lt;&gt;0,(COUNTIF('Présences, Excuses, et Tx P G'!$P31:CU31,$C32)/VLOOKUP($D32,$J$9:$DP$16,2+CP$1,FALSE)),),)</f>
        <v>0</v>
      </c>
      <c r="CQ32" s="141">
        <f>IF(AND($D32&lt;&gt;0,CQ$1&lt;&gt;0),IF(VLOOKUP($D32,$J$9:$DP$16,2+CQ$1,FALSE)&lt;&gt;0,(COUNTIF('Présences, Excuses, et Tx P G'!$P31:CU31,$C32)/VLOOKUP($D32,$J$9:$DP$16,2+CQ$1,FALSE)),),)</f>
        <v>0</v>
      </c>
      <c r="CR32" s="141">
        <f>IF(AND($D32&lt;&gt;0,CR$1&lt;&gt;0),IF(VLOOKUP($D32,$J$9:$DP$16,2+CR$1,FALSE)&lt;&gt;0,(COUNTIF('Présences, Excuses, et Tx P G'!$P31:CV31,$C32)/VLOOKUP($D32,$J$9:$DP$16,2+CR$1,FALSE)),),)</f>
        <v>0</v>
      </c>
      <c r="CS32" s="141">
        <f>IF(AND($D32&lt;&gt;0,CS$1&lt;&gt;0),IF(VLOOKUP($D32,$J$9:$DP$16,2+CS$1,FALSE)&lt;&gt;0,(COUNTIF('Présences, Excuses, et Tx P G'!$P31:CW31,$C32)/VLOOKUP($D32,$J$9:$DP$16,2+CS$1,FALSE)),),)</f>
        <v>0</v>
      </c>
      <c r="CT32" s="141">
        <f>IF(AND($D32&lt;&gt;0,CT$1&lt;&gt;0),IF(VLOOKUP($D32,$J$9:$DP$16,2+CT$1,FALSE)&lt;&gt;0,(COUNTIF('Présences, Excuses, et Tx P G'!$P31:CX31,$C32)/VLOOKUP($D32,$J$9:$DP$16,2+CT$1,FALSE)),),)</f>
        <v>0</v>
      </c>
      <c r="CU32" s="141">
        <f>IF(AND($D32&lt;&gt;0,CU$1&lt;&gt;0),IF(VLOOKUP($D32,$J$9:$DP$16,2+CU$1,FALSE)&lt;&gt;0,(COUNTIF('Présences, Excuses, et Tx P G'!$P31:CY31,$C32)/VLOOKUP($D32,$J$9:$DP$16,2+CU$1,FALSE)),),)</f>
        <v>0</v>
      </c>
      <c r="CV32" s="141">
        <f>IF(AND($D32&lt;&gt;0,CV$1&lt;&gt;0),IF(VLOOKUP($D32,$J$9:$DP$16,2+CV$1,FALSE)&lt;&gt;0,(COUNTIF('Présences, Excuses, et Tx P G'!$P31:CZ31,$C32)/VLOOKUP($D32,$J$9:$DP$16,2+CV$1,FALSE)),),)</f>
        <v>0</v>
      </c>
      <c r="CW32" s="141">
        <f>IF(AND($D32&lt;&gt;0,CW$1&lt;&gt;0),IF(VLOOKUP($D32,$J$9:$DP$16,2+CW$1,FALSE)&lt;&gt;0,(COUNTIF('Présences, Excuses, et Tx P G'!$P31:DA31,$C32)/VLOOKUP($D32,$J$9:$DP$16,2+CW$1,FALSE)),),)</f>
        <v>0</v>
      </c>
      <c r="CX32" s="141">
        <f>IF(AND($D32&lt;&gt;0,CX$1&lt;&gt;0),IF(VLOOKUP($D32,$J$9:$DP$16,2+CX$1,FALSE)&lt;&gt;0,(COUNTIF('Présences, Excuses, et Tx P G'!$P31:DB31,$C32)/VLOOKUP($D32,$J$9:$DP$16,2+CX$1,FALSE)),),)</f>
        <v>0</v>
      </c>
      <c r="CY32" s="141">
        <f>IF(AND($D32&lt;&gt;0,CY$1&lt;&gt;0),IF(VLOOKUP($D32,$J$9:$DP$16,2+CY$1,FALSE)&lt;&gt;0,(COUNTIF('Présences, Excuses, et Tx P G'!$P31:DC31,$C32)/VLOOKUP($D32,$J$9:$DP$16,2+CY$1,FALSE)),),)</f>
        <v>0</v>
      </c>
      <c r="CZ32" s="141">
        <f>IF(AND($D32&lt;&gt;0,CZ$1&lt;&gt;0),IF(VLOOKUP($D32,$J$9:$DP$16,2+CZ$1,FALSE)&lt;&gt;0,(COUNTIF('Présences, Excuses, et Tx P G'!$P31:DD31,$C32)/VLOOKUP($D32,$J$9:$DP$16,2+CZ$1,FALSE)),),)</f>
        <v>0</v>
      </c>
      <c r="DA32" s="141">
        <f>IF(AND($D32&lt;&gt;0,DA$1&lt;&gt;0),IF(VLOOKUP($D32,$J$9:$DP$16,2+DA$1,FALSE)&lt;&gt;0,(COUNTIF('Présences, Excuses, et Tx P G'!$P31:DE31,$C32)/VLOOKUP($D32,$J$9:$DP$16,2+DA$1,FALSE)),),)</f>
        <v>0</v>
      </c>
      <c r="DB32" s="141">
        <f>IF(AND($D32&lt;&gt;0,DB$1&lt;&gt;0),IF(VLOOKUP($D32,$J$9:$DP$16,2+DB$1,FALSE)&lt;&gt;0,(COUNTIF('Présences, Excuses, et Tx P G'!$P31:DF31,$C32)/VLOOKUP($D32,$J$9:$DP$16,2+DB$1,FALSE)),),)</f>
        <v>0</v>
      </c>
      <c r="DC32" s="141">
        <f>IF(AND($D32&lt;&gt;0,DC$1&lt;&gt;0),IF(VLOOKUP($D32,$J$9:$DP$16,2+DC$1,FALSE)&lt;&gt;0,(COUNTIF('Présences, Excuses, et Tx P G'!$P31:DG31,$C32)/VLOOKUP($D32,$J$9:$DP$16,2+DC$1,FALSE)),),)</f>
        <v>0</v>
      </c>
      <c r="DD32" s="141">
        <f>IF(AND($D32&lt;&gt;0,DD$1&lt;&gt;0),IF(VLOOKUP($D32,$J$9:$DP$16,2+DD$1,FALSE)&lt;&gt;0,(COUNTIF('Présences, Excuses, et Tx P G'!$P31:DH31,$C32)/VLOOKUP($D32,$J$9:$DP$16,2+DD$1,FALSE)),),)</f>
        <v>0</v>
      </c>
      <c r="DE32" s="141">
        <f>IF(AND($D32&lt;&gt;0,DE$1&lt;&gt;0),IF(VLOOKUP($D32,$J$9:$DP$16,2+DE$1,FALSE)&lt;&gt;0,(COUNTIF('Présences, Excuses, et Tx P G'!$P31:DI31,$C32)/VLOOKUP($D32,$J$9:$DP$16,2+DE$1,FALSE)),),)</f>
        <v>0</v>
      </c>
      <c r="DF32" s="141">
        <f>IF(AND($D32&lt;&gt;0,DF$1&lt;&gt;0),IF(VLOOKUP($D32,$J$9:$DP$16,2+DF$1,FALSE)&lt;&gt;0,(COUNTIF('Présences, Excuses, et Tx P G'!$P31:DJ31,$C32)/VLOOKUP($D32,$J$9:$DP$16,2+DF$1,FALSE)),),)</f>
        <v>0</v>
      </c>
      <c r="DG32" s="141">
        <f>IF(AND($D32&lt;&gt;0,DG$1&lt;&gt;0),IF(VLOOKUP($D32,$J$9:$DP$16,2+DG$1,FALSE)&lt;&gt;0,(COUNTIF('Présences, Excuses, et Tx P G'!$P31:DK31,$C32)/VLOOKUP($D32,$J$9:$DP$16,2+DG$1,FALSE)),),)</f>
        <v>0</v>
      </c>
      <c r="DH32" s="141">
        <f>IF(AND($D32&lt;&gt;0,DH$1&lt;&gt;0),IF(VLOOKUP($D32,$J$9:$DP$16,2+DH$1,FALSE)&lt;&gt;0,(COUNTIF('Présences, Excuses, et Tx P G'!$P31:DL31,$C32)/VLOOKUP($D32,$J$9:$DP$16,2+DH$1,FALSE)),),)</f>
        <v>0</v>
      </c>
      <c r="DI32" s="141">
        <f>IF(AND($D32&lt;&gt;0,DI$1&lt;&gt;0),IF(VLOOKUP($D32,$J$9:$DP$16,2+DI$1,FALSE)&lt;&gt;0,(COUNTIF('Présences, Excuses, et Tx P G'!$P31:DM31,$C32)/VLOOKUP($D32,$J$9:$DP$16,2+DI$1,FALSE)),),)</f>
        <v>0</v>
      </c>
      <c r="DJ32" s="141">
        <f>IF(AND($D32&lt;&gt;0,DJ$1&lt;&gt;0),IF(VLOOKUP($D32,$J$9:$DP$16,2+DJ$1,FALSE)&lt;&gt;0,(COUNTIF('Présences, Excuses, et Tx P G'!$P31:DN31,$C32)/VLOOKUP($D32,$J$9:$DP$16,2+DJ$1,FALSE)),),)</f>
        <v>0</v>
      </c>
      <c r="DK32" s="141">
        <f>IF(AND($D32&lt;&gt;0,DK$1&lt;&gt;0),IF(VLOOKUP($D32,$J$9:$DP$16,2+DK$1,FALSE)&lt;&gt;0,(COUNTIF('Présences, Excuses, et Tx P G'!$P31:DO31,$C32)/VLOOKUP($D32,$J$9:$DP$16,2+DK$1,FALSE)),),)</f>
        <v>0</v>
      </c>
      <c r="DL32" s="141">
        <f>IF(AND($D32&lt;&gt;0,DL$1&lt;&gt;0),IF(VLOOKUP($D32,$J$9:$DP$16,2+DL$1,FALSE)&lt;&gt;0,(COUNTIF('Présences, Excuses, et Tx P G'!$P31:DP31,$C32)/VLOOKUP($D32,$J$9:$DP$16,2+DL$1,FALSE)),),)</f>
        <v>0</v>
      </c>
      <c r="DM32" s="141">
        <f>IF(AND($D32&lt;&gt;0,DM$1&lt;&gt;0),IF(VLOOKUP($D32,$J$9:$DP$16,2+DM$1,FALSE)&lt;&gt;0,(COUNTIF('Présences, Excuses, et Tx P G'!$P31:DQ31,$C32)/VLOOKUP($D32,$J$9:$DP$16,2+DM$1,FALSE)),),)</f>
        <v>0</v>
      </c>
      <c r="DN32" s="141">
        <f>IF(AND($D32&lt;&gt;0,DN$1&lt;&gt;0),IF(VLOOKUP($D32,$J$9:$DP$16,2+DN$1,FALSE)&lt;&gt;0,(COUNTIF('Présences, Excuses, et Tx P G'!$P31:DR31,$C32)/VLOOKUP($D32,$J$9:$DP$16,2+DN$1,FALSE)),),)</f>
        <v>0</v>
      </c>
      <c r="DO32" s="141">
        <f>IF(AND($D32&lt;&gt;0,DO$1&lt;&gt;0),IF(VLOOKUP($D32,$J$9:$DP$16,2+DO$1,FALSE)&lt;&gt;0,(COUNTIF('Présences, Excuses, et Tx P G'!$P31:DS31,$C32)/VLOOKUP($D32,$J$9:$DP$16,2+DO$1,FALSE)),),)</f>
        <v>0</v>
      </c>
      <c r="DP32" s="141">
        <f>IF(AND($D32&lt;&gt;0,DP$1&lt;&gt;0),IF(VLOOKUP($D32,$J$9:$DP$16,2+DP$1,FALSE)&lt;&gt;0,(COUNTIF('Présences, Excuses, et Tx P G'!$P31:DT31,$C32)/VLOOKUP($D32,$J$9:$DP$16,2+DP$1,FALSE)),),)</f>
        <v>0</v>
      </c>
      <c r="DR32" s="22" t="str">
        <f t="shared" si="34"/>
        <v>CURTAROLO Annie</v>
      </c>
      <c r="DS32" s="26" t="str">
        <f t="shared" si="35"/>
        <v>A</v>
      </c>
      <c r="DT32" s="23">
        <f t="shared" si="36"/>
        <v>0.80487804878048785</v>
      </c>
    </row>
    <row r="33" spans="1:124" ht="14.4" customHeight="1">
      <c r="A33" s="11">
        <v>16</v>
      </c>
      <c r="B33" s="158" t="str">
        <f>Choristes!B17</f>
        <v>DEJENNE Gérard</v>
      </c>
      <c r="C33" s="26" t="str">
        <f>Choristes!C17</f>
        <v>B</v>
      </c>
      <c r="D33" s="26" t="str">
        <f>Choristes!G17</f>
        <v>HS</v>
      </c>
      <c r="E33" s="26"/>
      <c r="F33" s="26"/>
      <c r="G33" s="15"/>
      <c r="H33" s="15"/>
      <c r="I33" s="23">
        <f t="shared" si="32"/>
        <v>0.27906976744186046</v>
      </c>
      <c r="J33" s="23" t="str">
        <f t="shared" si="33"/>
        <v>C</v>
      </c>
      <c r="K33" s="60"/>
      <c r="L33" s="141">
        <f>IF(AND($D33&lt;&gt;0,L$1&lt;&gt;0),IF(VLOOKUP($D33,$J$9:$DP$16,2+L$1,FALSE)&lt;&gt;0,(COUNTIF('Présences, Excuses, et Tx P G'!$P32:P32,$C33)/VLOOKUP($D33,$J$9:$DP$16,2+L$1,FALSE)),),)</f>
        <v>1</v>
      </c>
      <c r="M33" s="141">
        <f>IF(AND($D33&lt;&gt;0,M$1&lt;&gt;0),IF(VLOOKUP($D33,$J$9:$DP$16,2+M$1,FALSE)&lt;&gt;0,(COUNTIF('Présences, Excuses, et Tx P G'!$P32:Q32,$C33)/VLOOKUP($D33,$J$9:$DP$16,2+M$1,FALSE)),),)</f>
        <v>1</v>
      </c>
      <c r="N33" s="141">
        <f>IF(AND($D33&lt;&gt;0,N$1&lt;&gt;0),IF(VLOOKUP($D33,$J$9:$DP$16,2+N$1,FALSE)&lt;&gt;0,(COUNTIF('Présences, Excuses, et Tx P G'!$P32:R32,$C33)/VLOOKUP($D33,$J$9:$DP$16,2+N$1,FALSE)),),)</f>
        <v>1</v>
      </c>
      <c r="O33" s="141">
        <f>IF(AND($D33&lt;&gt;0,O$1&lt;&gt;0),IF(VLOOKUP($D33,$J$9:$DP$16,2+O$1,FALSE)&lt;&gt;0,(COUNTIF('Présences, Excuses, et Tx P G'!$P32:S32,$C33)/VLOOKUP($D33,$J$9:$DP$16,2+O$1,FALSE)),),)</f>
        <v>0.66666666666666663</v>
      </c>
      <c r="P33" s="141">
        <f>IF(AND($D33&lt;&gt;0,P$1&lt;&gt;0),IF(VLOOKUP($D33,$J$9:$DP$16,2+P$1,FALSE)&lt;&gt;0,(COUNTIF('Présences, Excuses, et Tx P G'!$P32:T32,$C33)/VLOOKUP($D33,$J$9:$DP$16,2+P$1,FALSE)),),)</f>
        <v>0.66666666666666663</v>
      </c>
      <c r="Q33" s="141">
        <f>IF(AND($D33&lt;&gt;0,Q$1&lt;&gt;0),IF(VLOOKUP($D33,$J$9:$DP$16,2+Q$1,FALSE)&lt;&gt;0,(COUNTIF('Présences, Excuses, et Tx P G'!$P32:U32,$C33)/VLOOKUP($D33,$J$9:$DP$16,2+Q$1,FALSE)),),)</f>
        <v>0.5</v>
      </c>
      <c r="R33" s="141">
        <f>IF(AND($D33&lt;&gt;0,R$1&lt;&gt;0),IF(VLOOKUP($D33,$J$9:$DP$16,2+R$1,FALSE)&lt;&gt;0,(COUNTIF('Présences, Excuses, et Tx P G'!$P32:V32,$C33)/VLOOKUP($D33,$J$9:$DP$16,2+R$1,FALSE)),),)</f>
        <v>0.4</v>
      </c>
      <c r="S33" s="141">
        <f>IF(AND($D33&lt;&gt;0,S$1&lt;&gt;0),IF(VLOOKUP($D33,$J$9:$DP$16,2+S$1,FALSE)&lt;&gt;0,(COUNTIF('Présences, Excuses, et Tx P G'!$P32:W32,$C33)/VLOOKUP($D33,$J$9:$DP$16,2+S$1,FALSE)),),)</f>
        <v>0.33333333333333331</v>
      </c>
      <c r="T33" s="141">
        <f>IF(AND($D33&lt;&gt;0,T$1&lt;&gt;0),IF(VLOOKUP($D33,$J$9:$DP$16,2+T$1,FALSE)&lt;&gt;0,(COUNTIF('Présences, Excuses, et Tx P G'!$P32:X32,$C33)/VLOOKUP($D33,$J$9:$DP$16,2+T$1,FALSE)),),)</f>
        <v>0.2857142857142857</v>
      </c>
      <c r="U33" s="141">
        <f>IF(AND($D33&lt;&gt;0,U$1&lt;&gt;0),IF(VLOOKUP($D33,$J$9:$DP$16,2+U$1,FALSE)&lt;&gt;0,(COUNTIF('Présences, Excuses, et Tx P G'!$P32:Y32,$C33)/VLOOKUP($D33,$J$9:$DP$16,2+U$1,FALSE)),),)</f>
        <v>0.2857142857142857</v>
      </c>
      <c r="V33" s="141">
        <f>IF(AND($D33&lt;&gt;0,V$1&lt;&gt;0),IF(VLOOKUP($D33,$J$9:$DP$16,2+V$1,FALSE)&lt;&gt;0,(COUNTIF('Présences, Excuses, et Tx P G'!$P32:Z32,$C33)/VLOOKUP($D33,$J$9:$DP$16,2+V$1,FALSE)),),)</f>
        <v>0.25</v>
      </c>
      <c r="W33" s="141">
        <f>IF(AND($D33&lt;&gt;0,W$1&lt;&gt;0),IF(VLOOKUP($D33,$J$9:$DP$16,2+W$1,FALSE)&lt;&gt;0,(COUNTIF('Présences, Excuses, et Tx P G'!$P32:AA32,$C33)/VLOOKUP($D33,$J$9:$DP$16,2+W$1,FALSE)),),)</f>
        <v>0.25</v>
      </c>
      <c r="X33" s="141">
        <f>IF(AND($D33&lt;&gt;0,X$1&lt;&gt;0),IF(VLOOKUP($D33,$J$9:$DP$16,2+X$1,FALSE)&lt;&gt;0,(COUNTIF('Présences, Excuses, et Tx P G'!$P32:AB32,$C33)/VLOOKUP($D33,$J$9:$DP$16,2+X$1,FALSE)),),)</f>
        <v>0.22222222222222221</v>
      </c>
      <c r="Y33" s="141">
        <f>IF(AND($D33&lt;&gt;0,Y$1&lt;&gt;0),IF(VLOOKUP($D33,$J$9:$DP$16,2+Y$1,FALSE)&lt;&gt;0,(COUNTIF('Présences, Excuses, et Tx P G'!$P32:AC32,$C33)/VLOOKUP($D33,$J$9:$DP$16,2+Y$1,FALSE)),),)</f>
        <v>0.22222222222222221</v>
      </c>
      <c r="Z33" s="141">
        <f>IF(AND($D33&lt;&gt;0,Z$1&lt;&gt;0),IF(VLOOKUP($D33,$J$9:$DP$16,2+Z$1,FALSE)&lt;&gt;0,(COUNTIF('Présences, Excuses, et Tx P G'!$P32:AD32,$C33)/VLOOKUP($D33,$J$9:$DP$16,2+Z$1,FALSE)),),)</f>
        <v>0.2</v>
      </c>
      <c r="AA33" s="141">
        <f>IF(AND($D33&lt;&gt;0,AA$1&lt;&gt;0),IF(VLOOKUP($D33,$J$9:$DP$16,2+AA$1,FALSE)&lt;&gt;0,(COUNTIF('Présences, Excuses, et Tx P G'!$P32:AE32,$C33)/VLOOKUP($D33,$J$9:$DP$16,2+AA$1,FALSE)),),)</f>
        <v>0.2</v>
      </c>
      <c r="AB33" s="141">
        <f>IF(AND($D33&lt;&gt;0,AB$1&lt;&gt;0),IF(VLOOKUP($D33,$J$9:$DP$16,2+AB$1,FALSE)&lt;&gt;0,(COUNTIF('Présences, Excuses, et Tx P G'!$P32:AF32,$C33)/VLOOKUP($D33,$J$9:$DP$16,2+AB$1,FALSE)),),)</f>
        <v>0.18181818181818182</v>
      </c>
      <c r="AC33" s="141">
        <f>IF(AND($D33&lt;&gt;0,AC$1&lt;&gt;0),IF(VLOOKUP($D33,$J$9:$DP$16,2+AC$1,FALSE)&lt;&gt;0,(COUNTIF('Présences, Excuses, et Tx P G'!$P32:AG32,$C33)/VLOOKUP($D33,$J$9:$DP$16,2+AC$1,FALSE)),),)</f>
        <v>0.16666666666666666</v>
      </c>
      <c r="AD33" s="141">
        <f>IF(AND($D33&lt;&gt;0,AD$1&lt;&gt;0),IF(VLOOKUP($D33,$J$9:$DP$16,2+AD$1,FALSE)&lt;&gt;0,(COUNTIF('Présences, Excuses, et Tx P G'!$P32:AH32,$C33)/VLOOKUP($D33,$J$9:$DP$16,2+AD$1,FALSE)),),)</f>
        <v>0.15384615384615385</v>
      </c>
      <c r="AE33" s="141">
        <f>IF(AND($D33&lt;&gt;0,AE$1&lt;&gt;0),IF(VLOOKUP($D33,$J$9:$DP$16,2+AE$1,FALSE)&lt;&gt;0,(COUNTIF('Présences, Excuses, et Tx P G'!$P32:AI32,$C33)/VLOOKUP($D33,$J$9:$DP$16,2+AE$1,FALSE)),),)</f>
        <v>0.15384615384615385</v>
      </c>
      <c r="AF33" s="141">
        <f>IF(AND($D33&lt;&gt;0,AF$1&lt;&gt;0),IF(VLOOKUP($D33,$J$9:$DP$16,2+AF$1,FALSE)&lt;&gt;0,(COUNTIF('Présences, Excuses, et Tx P G'!$P32:AJ32,$C33)/VLOOKUP($D33,$J$9:$DP$16,2+AF$1,FALSE)),),)</f>
        <v>0.14285714285714285</v>
      </c>
      <c r="AG33" s="141">
        <f>IF(AND($D33&lt;&gt;0,AG$1&lt;&gt;0),IF(VLOOKUP($D33,$J$9:$DP$16,2+AG$1,FALSE)&lt;&gt;0,(COUNTIF('Présences, Excuses, et Tx P G'!$P32:AK32,$C33)/VLOOKUP($D33,$J$9:$DP$16,2+AG$1,FALSE)),),)</f>
        <v>0.2</v>
      </c>
      <c r="AH33" s="141">
        <f>IF(AND($D33&lt;&gt;0,AH$1&lt;&gt;0),IF(VLOOKUP($D33,$J$9:$DP$16,2+AH$1,FALSE)&lt;&gt;0,(COUNTIF('Présences, Excuses, et Tx P G'!$P32:AL32,$C33)/VLOOKUP($D33,$J$9:$DP$16,2+AH$1,FALSE)),),)</f>
        <v>0.25</v>
      </c>
      <c r="AI33" s="141">
        <f>IF(AND($D33&lt;&gt;0,AI$1&lt;&gt;0),IF(VLOOKUP($D33,$J$9:$DP$16,2+AI$1,FALSE)&lt;&gt;0,(COUNTIF('Présences, Excuses, et Tx P G'!$P32:AM32,$C33)/VLOOKUP($D33,$J$9:$DP$16,2+AI$1,FALSE)),),)</f>
        <v>0.29411764705882354</v>
      </c>
      <c r="AJ33" s="141">
        <f>IF(AND($D33&lt;&gt;0,AJ$1&lt;&gt;0),IF(VLOOKUP($D33,$J$9:$DP$16,2+AJ$1,FALSE)&lt;&gt;0,(COUNTIF('Présences, Excuses, et Tx P G'!$P32:AN32,$C33)/VLOOKUP($D33,$J$9:$DP$16,2+AJ$1,FALSE)),),)</f>
        <v>0.33333333333333331</v>
      </c>
      <c r="AK33" s="141">
        <f>IF(AND($D33&lt;&gt;0,AK$1&lt;&gt;0),IF(VLOOKUP($D33,$J$9:$DP$16,2+AK$1,FALSE)&lt;&gt;0,(COUNTIF('Présences, Excuses, et Tx P G'!$P32:AO32,$C33)/VLOOKUP($D33,$J$9:$DP$16,2+AK$1,FALSE)),),)</f>
        <v>0.33333333333333331</v>
      </c>
      <c r="AL33" s="141">
        <f>IF(AND($D33&lt;&gt;0,AL$1&lt;&gt;0),IF(VLOOKUP($D33,$J$9:$DP$16,2+AL$1,FALSE)&lt;&gt;0,(COUNTIF('Présences, Excuses, et Tx P G'!$P32:AP32,$C33)/VLOOKUP($D33,$J$9:$DP$16,2+AL$1,FALSE)),),)</f>
        <v>0.31578947368421051</v>
      </c>
      <c r="AM33" s="141">
        <f>IF(AND($D33&lt;&gt;0,AM$1&lt;&gt;0),IF(VLOOKUP($D33,$J$9:$DP$16,2+AM$1,FALSE)&lt;&gt;0,(COUNTIF('Présences, Excuses, et Tx P G'!$P32:AQ32,$C33)/VLOOKUP($D33,$J$9:$DP$16,2+AM$1,FALSE)),),)</f>
        <v>0.3</v>
      </c>
      <c r="AN33" s="141">
        <f>IF(AND($D33&lt;&gt;0,AN$1&lt;&gt;0),IF(VLOOKUP($D33,$J$9:$DP$16,2+AN$1,FALSE)&lt;&gt;0,(COUNTIF('Présences, Excuses, et Tx P G'!$P32:AR32,$C33)/VLOOKUP($D33,$J$9:$DP$16,2+AN$1,FALSE)),),)</f>
        <v>0.2857142857142857</v>
      </c>
      <c r="AO33" s="141">
        <f>IF(AND($D33&lt;&gt;0,AO$1&lt;&gt;0),IF(VLOOKUP($D33,$J$9:$DP$16,2+AO$1,FALSE)&lt;&gt;0,(COUNTIF('Présences, Excuses, et Tx P G'!$P32:AS32,$C33)/VLOOKUP($D33,$J$9:$DP$16,2+AO$1,FALSE)),),)</f>
        <v>0.27272727272727271</v>
      </c>
      <c r="AP33" s="141">
        <f>IF(AND($D33&lt;&gt;0,AP$1&lt;&gt;0),IF(VLOOKUP($D33,$J$9:$DP$16,2+AP$1,FALSE)&lt;&gt;0,(COUNTIF('Présences, Excuses, et Tx P G'!$P32:AT32,$C33)/VLOOKUP($D33,$J$9:$DP$16,2+AP$1,FALSE)),),)</f>
        <v>0.2608695652173913</v>
      </c>
      <c r="AQ33" s="141">
        <f>IF(AND($D33&lt;&gt;0,AQ$1&lt;&gt;0),IF(VLOOKUP($D33,$J$9:$DP$16,2+AQ$1,FALSE)&lt;&gt;0,(COUNTIF('Présences, Excuses, et Tx P G'!$P32:AU32,$C33)/VLOOKUP($D33,$J$9:$DP$16,2+AQ$1,FALSE)),),)</f>
        <v>0.2608695652173913</v>
      </c>
      <c r="AR33" s="141">
        <f>IF(AND($D33&lt;&gt;0,AR$1&lt;&gt;0),IF(VLOOKUP($D33,$J$9:$DP$16,2+AR$1,FALSE)&lt;&gt;0,(COUNTIF('Présences, Excuses, et Tx P G'!$P32:AV32,$C33)/VLOOKUP($D33,$J$9:$DP$16,2+AR$1,FALSE)),),)</f>
        <v>0.25</v>
      </c>
      <c r="AS33" s="141">
        <f>IF(AND($D33&lt;&gt;0,AS$1&lt;&gt;0),IF(VLOOKUP($D33,$J$9:$DP$16,2+AS$1,FALSE)&lt;&gt;0,(COUNTIF('Présences, Excuses, et Tx P G'!$P32:AW32,$C33)/VLOOKUP($D33,$J$9:$DP$16,2+AS$1,FALSE)),),)</f>
        <v>0.25</v>
      </c>
      <c r="AT33" s="141">
        <f>IF(AND($D33&lt;&gt;0,AT$1&lt;&gt;0),IF(VLOOKUP($D33,$J$9:$DP$16,2+AT$1,FALSE)&lt;&gt;0,(COUNTIF('Présences, Excuses, et Tx P G'!$P32:AX32,$C33)/VLOOKUP($D33,$J$9:$DP$16,2+AT$1,FALSE)),),)</f>
        <v>0.24</v>
      </c>
      <c r="AU33" s="141">
        <f>IF(AND($D33&lt;&gt;0,AU$1&lt;&gt;0),IF(VLOOKUP($D33,$J$9:$DP$16,2+AU$1,FALSE)&lt;&gt;0,(COUNTIF('Présences, Excuses, et Tx P G'!$P32:AY32,$C33)/VLOOKUP($D33,$J$9:$DP$16,2+AU$1,FALSE)),),)</f>
        <v>0.24</v>
      </c>
      <c r="AV33" s="141">
        <f>IF(AND($D33&lt;&gt;0,AV$1&lt;&gt;0),IF(VLOOKUP($D33,$J$9:$DP$16,2+AV$1,FALSE)&lt;&gt;0,(COUNTIF('Présences, Excuses, et Tx P G'!$P32:AZ32,$C33)/VLOOKUP($D33,$J$9:$DP$16,2+AV$1,FALSE)),),)</f>
        <v>0.23076923076923078</v>
      </c>
      <c r="AW33" s="141">
        <f>IF(AND($D33&lt;&gt;0,AW$1&lt;&gt;0),IF(VLOOKUP($D33,$J$9:$DP$16,2+AW$1,FALSE)&lt;&gt;0,(COUNTIF('Présences, Excuses, et Tx P G'!$P32:BA32,$C33)/VLOOKUP($D33,$J$9:$DP$16,2+AW$1,FALSE)),),)</f>
        <v>0.23076923076923078</v>
      </c>
      <c r="AX33" s="141">
        <f>IF(AND($D33&lt;&gt;0,AX$1&lt;&gt;0),IF(VLOOKUP($D33,$J$9:$DP$16,2+AX$1,FALSE)&lt;&gt;0,(COUNTIF('Présences, Excuses, et Tx P G'!$P32:BB32,$C33)/VLOOKUP($D33,$J$9:$DP$16,2+AX$1,FALSE)),),)</f>
        <v>0.23076923076923078</v>
      </c>
      <c r="AY33" s="141">
        <f>IF(AND($D33&lt;&gt;0,AY$1&lt;&gt;0),IF(VLOOKUP($D33,$J$9:$DP$16,2+AY$1,FALSE)&lt;&gt;0,(COUNTIF('Présences, Excuses, et Tx P G'!$P32:BC32,$C33)/VLOOKUP($D33,$J$9:$DP$16,2+AY$1,FALSE)),),)</f>
        <v>0.22222222222222221</v>
      </c>
      <c r="AZ33" s="141">
        <f>IF(AND($D33&lt;&gt;0,AZ$1&lt;&gt;0),IF(VLOOKUP($D33,$J$9:$DP$16,2+AZ$1,FALSE)&lt;&gt;0,(COUNTIF('Présences, Excuses, et Tx P G'!$P32:BD32,$C33)/VLOOKUP($D33,$J$9:$DP$16,2+AZ$1,FALSE)),),)</f>
        <v>0.22222222222222221</v>
      </c>
      <c r="BA33" s="141">
        <f>IF(AND($D33&lt;&gt;0,BA$1&lt;&gt;0),IF(VLOOKUP($D33,$J$9:$DP$16,2+BA$1,FALSE)&lt;&gt;0,(COUNTIF('Présences, Excuses, et Tx P G'!$P32:BE32,$C33)/VLOOKUP($D33,$J$9:$DP$16,2+BA$1,FALSE)),),)</f>
        <v>0.21428571428571427</v>
      </c>
      <c r="BB33" s="141">
        <f>IF(AND($D33&lt;&gt;0,BB$1&lt;&gt;0),IF(VLOOKUP($D33,$J$9:$DP$16,2+BB$1,FALSE)&lt;&gt;0,(COUNTIF('Présences, Excuses, et Tx P G'!$P32:BF32,$C33)/VLOOKUP($D33,$J$9:$DP$16,2+BB$1,FALSE)),),)</f>
        <v>0.20689655172413793</v>
      </c>
      <c r="BC33" s="141">
        <f>IF(AND($D33&lt;&gt;0,BC$1&lt;&gt;0),IF(VLOOKUP($D33,$J$9:$DP$16,2+BC$1,FALSE)&lt;&gt;0,(COUNTIF('Présences, Excuses, et Tx P G'!$P32:BG32,$C33)/VLOOKUP($D33,$J$9:$DP$16,2+BC$1,FALSE)),),)</f>
        <v>0.23333333333333334</v>
      </c>
      <c r="BD33" s="141">
        <f>IF(AND($D33&lt;&gt;0,BD$1&lt;&gt;0),IF(VLOOKUP($D33,$J$9:$DP$16,2+BD$1,FALSE)&lt;&gt;0,(COUNTIF('Présences, Excuses, et Tx P G'!$P32:BH32,$C33)/VLOOKUP($D33,$J$9:$DP$16,2+BD$1,FALSE)),),)</f>
        <v>0.22580645161290322</v>
      </c>
      <c r="BE33" s="141">
        <f>IF(AND($D33&lt;&gt;0,BE$1&lt;&gt;0),IF(VLOOKUP($D33,$J$9:$DP$16,2+BE$1,FALSE)&lt;&gt;0,(COUNTIF('Présences, Excuses, et Tx P G'!$P32:BI32,$C33)/VLOOKUP($D33,$J$9:$DP$16,2+BE$1,FALSE)),),)</f>
        <v>0.21875</v>
      </c>
      <c r="BF33" s="141">
        <f>IF(AND($D33&lt;&gt;0,BF$1&lt;&gt;0),IF(VLOOKUP($D33,$J$9:$DP$16,2+BF$1,FALSE)&lt;&gt;0,(COUNTIF('Présences, Excuses, et Tx P G'!$P32:BJ32,$C33)/VLOOKUP($D33,$J$9:$DP$16,2+BF$1,FALSE)),),)</f>
        <v>0.21875</v>
      </c>
      <c r="BG33" s="141">
        <f>IF(AND($D33&lt;&gt;0,BG$1&lt;&gt;0),IF(VLOOKUP($D33,$J$9:$DP$16,2+BG$1,FALSE)&lt;&gt;0,(COUNTIF('Présences, Excuses, et Tx P G'!$P32:BK32,$C33)/VLOOKUP($D33,$J$9:$DP$16,2+BG$1,FALSE)),),)</f>
        <v>0.21875</v>
      </c>
      <c r="BH33" s="141">
        <f>IF(AND($D33&lt;&gt;0,BH$1&lt;&gt;0),IF(VLOOKUP($D33,$J$9:$DP$16,2+BH$1,FALSE)&lt;&gt;0,(COUNTIF('Présences, Excuses, et Tx P G'!$P32:BL32,$C33)/VLOOKUP($D33,$J$9:$DP$16,2+BH$1,FALSE)),),)</f>
        <v>0.21212121212121213</v>
      </c>
      <c r="BI33" s="141">
        <f>IF(AND($D33&lt;&gt;0,BI$1&lt;&gt;0),IF(VLOOKUP($D33,$J$9:$DP$16,2+BI$1,FALSE)&lt;&gt;0,(COUNTIF('Présences, Excuses, et Tx P G'!$P32:BM32,$C33)/VLOOKUP($D33,$J$9:$DP$16,2+BI$1,FALSE)),),)</f>
        <v>0.20588235294117646</v>
      </c>
      <c r="BJ33" s="141">
        <f>IF(AND($D33&lt;&gt;0,BJ$1&lt;&gt;0),IF(VLOOKUP($D33,$J$9:$DP$16,2+BJ$1,FALSE)&lt;&gt;0,(COUNTIF('Présences, Excuses, et Tx P G'!$P32:BN32,$C33)/VLOOKUP($D33,$J$9:$DP$16,2+BJ$1,FALSE)),),)</f>
        <v>0.20588235294117646</v>
      </c>
      <c r="BK33" s="141">
        <f>IF(AND($D33&lt;&gt;0,BK$1&lt;&gt;0),IF(VLOOKUP($D33,$J$9:$DP$16,2+BK$1,FALSE)&lt;&gt;0,(COUNTIF('Présences, Excuses, et Tx P G'!$P32:BO32,$C33)/VLOOKUP($D33,$J$9:$DP$16,2+BK$1,FALSE)),),)</f>
        <v>0.2</v>
      </c>
      <c r="BL33" s="141">
        <f>IF(AND($D33&lt;&gt;0,BL$1&lt;&gt;0),IF(VLOOKUP($D33,$J$9:$DP$16,2+BL$1,FALSE)&lt;&gt;0,(COUNTIF('Présences, Excuses, et Tx P G'!$P32:BP32,$C33)/VLOOKUP($D33,$J$9:$DP$16,2+BL$1,FALSE)),),)</f>
        <v>0.2</v>
      </c>
      <c r="BM33" s="141">
        <f>IF(AND($D33&lt;&gt;0,BM$1&lt;&gt;0),IF(VLOOKUP($D33,$J$9:$DP$16,2+BM$1,FALSE)&lt;&gt;0,(COUNTIF('Présences, Excuses, et Tx P G'!$P32:BQ32,$C33)/VLOOKUP($D33,$J$9:$DP$16,2+BM$1,FALSE)),),)</f>
        <v>0.2</v>
      </c>
      <c r="BN33" s="141">
        <f>IF(AND($D33&lt;&gt;0,BN$1&lt;&gt;0),IF(VLOOKUP($D33,$J$9:$DP$16,2+BN$1,FALSE)&lt;&gt;0,(COUNTIF('Présences, Excuses, et Tx P G'!$P32:BR32,$C33)/VLOOKUP($D33,$J$9:$DP$16,2+BN$1,FALSE)),),)</f>
        <v>0.19444444444444445</v>
      </c>
      <c r="BO33" s="141">
        <f>IF(AND($D33&lt;&gt;0,BO$1&lt;&gt;0),IF(VLOOKUP($D33,$J$9:$DP$16,2+BO$1,FALSE)&lt;&gt;0,(COUNTIF('Présences, Excuses, et Tx P G'!$P32:BS32,$C33)/VLOOKUP($D33,$J$9:$DP$16,2+BO$1,FALSE)),),)</f>
        <v>0.21621621621621623</v>
      </c>
      <c r="BP33" s="141">
        <f>IF(AND($D33&lt;&gt;0,BP$1&lt;&gt;0),IF(VLOOKUP($D33,$J$9:$DP$16,2+BP$1,FALSE)&lt;&gt;0,(COUNTIF('Présences, Excuses, et Tx P G'!$P32:BT32,$C33)/VLOOKUP($D33,$J$9:$DP$16,2+BP$1,FALSE)),),)</f>
        <v>0.23684210526315788</v>
      </c>
      <c r="BQ33" s="141">
        <f>IF(AND($D33&lt;&gt;0,BQ$1&lt;&gt;0),IF(VLOOKUP($D33,$J$9:$DP$16,2+BQ$1,FALSE)&lt;&gt;0,(COUNTIF('Présences, Excuses, et Tx P G'!$P32:BU32,$C33)/VLOOKUP($D33,$J$9:$DP$16,2+BQ$1,FALSE)),),)</f>
        <v>0.23684210526315788</v>
      </c>
      <c r="BR33" s="141">
        <f>IF(AND($D33&lt;&gt;0,BR$1&lt;&gt;0),IF(VLOOKUP($D33,$J$9:$DP$16,2+BR$1,FALSE)&lt;&gt;0,(COUNTIF('Présences, Excuses, et Tx P G'!$P32:BV32,$C33)/VLOOKUP($D33,$J$9:$DP$16,2+BR$1,FALSE)),),)</f>
        <v>0.23076923076923078</v>
      </c>
      <c r="BS33" s="141">
        <f>IF(AND($D33&lt;&gt;0,BS$1&lt;&gt;0),IF(VLOOKUP($D33,$J$9:$DP$16,2+BS$1,FALSE)&lt;&gt;0,(COUNTIF('Présences, Excuses, et Tx P G'!$P32:BW32,$C33)/VLOOKUP($D33,$J$9:$DP$16,2+BS$1,FALSE)),),)</f>
        <v>0.23076923076923078</v>
      </c>
      <c r="BT33" s="141">
        <f>IF(AND($D33&lt;&gt;0,BT$1&lt;&gt;0),IF(VLOOKUP($D33,$J$9:$DP$16,2+BT$1,FALSE)&lt;&gt;0,(COUNTIF('Présences, Excuses, et Tx P G'!$P32:BX32,$C33)/VLOOKUP($D33,$J$9:$DP$16,2+BT$1,FALSE)),),)</f>
        <v>0.23076923076923078</v>
      </c>
      <c r="BU33" s="141">
        <f>IF(AND($D33&lt;&gt;0,BU$1&lt;&gt;0),IF(VLOOKUP($D33,$J$9:$DP$16,2+BU$1,FALSE)&lt;&gt;0,(COUNTIF('Présences, Excuses, et Tx P G'!$P32:BY32,$C33)/VLOOKUP($D33,$J$9:$DP$16,2+BU$1,FALSE)),),)</f>
        <v>0.25</v>
      </c>
      <c r="BV33" s="141">
        <f>IF(AND($D33&lt;&gt;0,BV$1&lt;&gt;0),IF(VLOOKUP($D33,$J$9:$DP$16,2+BV$1,FALSE)&lt;&gt;0,(COUNTIF('Présences, Excuses, et Tx P G'!$P32:BZ32,$C33)/VLOOKUP($D33,$J$9:$DP$16,2+BV$1,FALSE)),),)</f>
        <v>0.26829268292682928</v>
      </c>
      <c r="BW33" s="141">
        <f>IF(AND($D33&lt;&gt;0,BW$1&lt;&gt;0),IF(VLOOKUP($D33,$J$9:$DP$16,2+BW$1,FALSE)&lt;&gt;0,(COUNTIF('Présences, Excuses, et Tx P G'!$P32:CA32,$C33)/VLOOKUP($D33,$J$9:$DP$16,2+BW$1,FALSE)),),)</f>
        <v>0.2857142857142857</v>
      </c>
      <c r="BX33" s="141">
        <f>IF(AND($D33&lt;&gt;0,BX$1&lt;&gt;0),IF(VLOOKUP($D33,$J$9:$DP$16,2+BX$1,FALSE)&lt;&gt;0,(COUNTIF('Présences, Excuses, et Tx P G'!$P32:CB32,$C33)/VLOOKUP($D33,$J$9:$DP$16,2+BX$1,FALSE)),),)</f>
        <v>0.2857142857142857</v>
      </c>
      <c r="BY33" s="141">
        <f>IF(AND($D33&lt;&gt;0,BY$1&lt;&gt;0),IF(VLOOKUP($D33,$J$9:$DP$16,2+BY$1,FALSE)&lt;&gt;0,(COUNTIF('Présences, Excuses, et Tx P G'!$P32:CC32,$C33)/VLOOKUP($D33,$J$9:$DP$16,2+BY$1,FALSE)),),)</f>
        <v>0.27906976744186046</v>
      </c>
      <c r="BZ33" s="141">
        <f>IF(AND($D33&lt;&gt;0,BZ$1&lt;&gt;0),IF(VLOOKUP($D33,$J$9:$DP$16,2+BZ$1,FALSE)&lt;&gt;0,(COUNTIF('Présences, Excuses, et Tx P G'!$P32:CD32,$C33)/VLOOKUP($D33,$J$9:$DP$16,2+BZ$1,FALSE)),),)</f>
        <v>0.29545454545454547</v>
      </c>
      <c r="CA33" s="141">
        <f>IF(AND($D33&lt;&gt;0,CA$1&lt;&gt;0),IF(VLOOKUP($D33,$J$9:$DP$16,2+CA$1,FALSE)&lt;&gt;0,(COUNTIF('Présences, Excuses, et Tx P G'!$P32:CE32,$C33)/VLOOKUP($D33,$J$9:$DP$16,2+CA$1,FALSE)),),)</f>
        <v>0.28888888888888886</v>
      </c>
      <c r="CB33" s="141">
        <f>IF(AND($D33&lt;&gt;0,CB$1&lt;&gt;0),IF(VLOOKUP($D33,$J$9:$DP$16,2+CB$1,FALSE)&lt;&gt;0,(COUNTIF('Présences, Excuses, et Tx P G'!$P32:CF32,$C33)/VLOOKUP($D33,$J$9:$DP$16,2+CB$1,FALSE)),),)</f>
        <v>0</v>
      </c>
      <c r="CC33" s="141">
        <f>IF(AND($D33&lt;&gt;0,CC$1&lt;&gt;0),IF(VLOOKUP($D33,$J$9:$DP$16,2+CC$1,FALSE)&lt;&gt;0,(COUNTIF('Présences, Excuses, et Tx P G'!$P32:CG32,$C33)/VLOOKUP($D33,$J$9:$DP$16,2+CC$1,FALSE)),),)</f>
        <v>0</v>
      </c>
      <c r="CD33" s="141">
        <f>IF(AND($D33&lt;&gt;0,CD$1&lt;&gt;0),IF(VLOOKUP($D33,$J$9:$DP$16,2+CD$1,FALSE)&lt;&gt;0,(COUNTIF('Présences, Excuses, et Tx P G'!$P32:CH32,$C33)/VLOOKUP($D33,$J$9:$DP$16,2+CD$1,FALSE)),),)</f>
        <v>0</v>
      </c>
      <c r="CE33" s="141">
        <f>IF(AND($D33&lt;&gt;0,CE$1&lt;&gt;0),IF(VLOOKUP($D33,$J$9:$DP$16,2+CE$1,FALSE)&lt;&gt;0,(COUNTIF('Présences, Excuses, et Tx P G'!$P32:CI32,$C33)/VLOOKUP($D33,$J$9:$DP$16,2+CE$1,FALSE)),),)</f>
        <v>0</v>
      </c>
      <c r="CF33" s="141">
        <f>IF(AND($D33&lt;&gt;0,CF$1&lt;&gt;0),IF(VLOOKUP($D33,$J$9:$DP$16,2+CF$1,FALSE)&lt;&gt;0,(COUNTIF('Présences, Excuses, et Tx P G'!$P32:CJ32,$C33)/VLOOKUP($D33,$J$9:$DP$16,2+CF$1,FALSE)),),)</f>
        <v>0</v>
      </c>
      <c r="CG33" s="141">
        <f>IF(AND($D33&lt;&gt;0,CG$1&lt;&gt;0),IF(VLOOKUP($D33,$J$9:$DP$16,2+CG$1,FALSE)&lt;&gt;0,(COUNTIF('Présences, Excuses, et Tx P G'!$P32:CK32,$C33)/VLOOKUP($D33,$J$9:$DP$16,2+CG$1,FALSE)),),)</f>
        <v>0</v>
      </c>
      <c r="CH33" s="141">
        <f>IF(AND($D33&lt;&gt;0,CH$1&lt;&gt;0),IF(VLOOKUP($D33,$J$9:$DP$16,2+CH$1,FALSE)&lt;&gt;0,(COUNTIF('Présences, Excuses, et Tx P G'!$P32:CL32,$C33)/VLOOKUP($D33,$J$9:$DP$16,2+CH$1,FALSE)),),)</f>
        <v>0</v>
      </c>
      <c r="CI33" s="141">
        <f>IF(AND($D33&lt;&gt;0,CI$1&lt;&gt;0),IF(VLOOKUP($D33,$J$9:$DP$16,2+CI$1,FALSE)&lt;&gt;0,(COUNTIF('Présences, Excuses, et Tx P G'!$P32:CM32,$C33)/VLOOKUP($D33,$J$9:$DP$16,2+CI$1,FALSE)),),)</f>
        <v>0</v>
      </c>
      <c r="CJ33" s="141">
        <f>IF(AND($D33&lt;&gt;0,CJ$1&lt;&gt;0),IF(VLOOKUP($D33,$J$9:$DP$16,2+CJ$1,FALSE)&lt;&gt;0,(COUNTIF('Présences, Excuses, et Tx P G'!$P32:CO32,$C33)/VLOOKUP($D33,$J$9:$DP$16,2+CJ$1,FALSE)),),)</f>
        <v>0</v>
      </c>
      <c r="CK33" s="141">
        <f>IF(AND($D33&lt;&gt;0,CK$1&lt;&gt;0),IF(VLOOKUP($D33,$J$9:$DP$16,2+CK$1,FALSE)&lt;&gt;0,(COUNTIF('Présences, Excuses, et Tx P G'!$P32:CP32,$C33)/VLOOKUP($D33,$J$9:$DP$16,2+CK$1,FALSE)),),)</f>
        <v>0</v>
      </c>
      <c r="CL33" s="141">
        <f>IF(AND($D33&lt;&gt;0,CL$1&lt;&gt;0),IF(VLOOKUP($D33,$J$9:$DP$16,2+CL$1,FALSE)&lt;&gt;0,(COUNTIF('Présences, Excuses, et Tx P G'!$P32:CQ32,$C33)/VLOOKUP($D33,$J$9:$DP$16,2+CL$1,FALSE)),),)</f>
        <v>0</v>
      </c>
      <c r="CM33" s="141">
        <f>IF(AND($D33&lt;&gt;0,CM$1&lt;&gt;0),IF(VLOOKUP($D33,$J$9:$DP$16,2+CM$1,FALSE)&lt;&gt;0,(COUNTIF('Présences, Excuses, et Tx P G'!$P32:CR32,$C33)/VLOOKUP($D33,$J$9:$DP$16,2+CM$1,FALSE)),),)</f>
        <v>0</v>
      </c>
      <c r="CN33" s="141">
        <f>IF(AND($D33&lt;&gt;0,CN$1&lt;&gt;0),IF(VLOOKUP($D33,$J$9:$DP$16,2+CN$1,FALSE)&lt;&gt;0,(COUNTIF('Présences, Excuses, et Tx P G'!$P32:CS32,$C33)/VLOOKUP($D33,$J$9:$DP$16,2+CN$1,FALSE)),),)</f>
        <v>0</v>
      </c>
      <c r="CO33" s="141">
        <f>IF(AND($D33&lt;&gt;0,CO$1&lt;&gt;0),IF(VLOOKUP($D33,$J$9:$DP$16,2+CO$1,FALSE)&lt;&gt;0,(COUNTIF('Présences, Excuses, et Tx P G'!$P32:CT32,$C33)/VLOOKUP($D33,$J$9:$DP$16,2+CO$1,FALSE)),),)</f>
        <v>0</v>
      </c>
      <c r="CP33" s="141">
        <f>IF(AND($D33&lt;&gt;0,CP$1&lt;&gt;0),IF(VLOOKUP($D33,$J$9:$DP$16,2+CP$1,FALSE)&lt;&gt;0,(COUNTIF('Présences, Excuses, et Tx P G'!$P32:CU32,$C33)/VLOOKUP($D33,$J$9:$DP$16,2+CP$1,FALSE)),),)</f>
        <v>0</v>
      </c>
      <c r="CQ33" s="141">
        <f>IF(AND($D33&lt;&gt;0,CQ$1&lt;&gt;0),IF(VLOOKUP($D33,$J$9:$DP$16,2+CQ$1,FALSE)&lt;&gt;0,(COUNTIF('Présences, Excuses, et Tx P G'!$P32:CU32,$C33)/VLOOKUP($D33,$J$9:$DP$16,2+CQ$1,FALSE)),),)</f>
        <v>0</v>
      </c>
      <c r="CR33" s="141">
        <f>IF(AND($D33&lt;&gt;0,CR$1&lt;&gt;0),IF(VLOOKUP($D33,$J$9:$DP$16,2+CR$1,FALSE)&lt;&gt;0,(COUNTIF('Présences, Excuses, et Tx P G'!$P32:CV32,$C33)/VLOOKUP($D33,$J$9:$DP$16,2+CR$1,FALSE)),),)</f>
        <v>0</v>
      </c>
      <c r="CS33" s="141">
        <f>IF(AND($D33&lt;&gt;0,CS$1&lt;&gt;0),IF(VLOOKUP($D33,$J$9:$DP$16,2+CS$1,FALSE)&lt;&gt;0,(COUNTIF('Présences, Excuses, et Tx P G'!$P32:CW32,$C33)/VLOOKUP($D33,$J$9:$DP$16,2+CS$1,FALSE)),),)</f>
        <v>0</v>
      </c>
      <c r="CT33" s="141">
        <f>IF(AND($D33&lt;&gt;0,CT$1&lt;&gt;0),IF(VLOOKUP($D33,$J$9:$DP$16,2+CT$1,FALSE)&lt;&gt;0,(COUNTIF('Présences, Excuses, et Tx P G'!$P32:CX32,$C33)/VLOOKUP($D33,$J$9:$DP$16,2+CT$1,FALSE)),),)</f>
        <v>0</v>
      </c>
      <c r="CU33" s="141">
        <f>IF(AND($D33&lt;&gt;0,CU$1&lt;&gt;0),IF(VLOOKUP($D33,$J$9:$DP$16,2+CU$1,FALSE)&lt;&gt;0,(COUNTIF('Présences, Excuses, et Tx P G'!$P32:CY32,$C33)/VLOOKUP($D33,$J$9:$DP$16,2+CU$1,FALSE)),),)</f>
        <v>0</v>
      </c>
      <c r="CV33" s="141">
        <f>IF(AND($D33&lt;&gt;0,CV$1&lt;&gt;0),IF(VLOOKUP($D33,$J$9:$DP$16,2+CV$1,FALSE)&lt;&gt;0,(COUNTIF('Présences, Excuses, et Tx P G'!$P32:CZ32,$C33)/VLOOKUP($D33,$J$9:$DP$16,2+CV$1,FALSE)),),)</f>
        <v>0</v>
      </c>
      <c r="CW33" s="141">
        <f>IF(AND($D33&lt;&gt;0,CW$1&lt;&gt;0),IF(VLOOKUP($D33,$J$9:$DP$16,2+CW$1,FALSE)&lt;&gt;0,(COUNTIF('Présences, Excuses, et Tx P G'!$P32:DA32,$C33)/VLOOKUP($D33,$J$9:$DP$16,2+CW$1,FALSE)),),)</f>
        <v>0</v>
      </c>
      <c r="CX33" s="141">
        <f>IF(AND($D33&lt;&gt;0,CX$1&lt;&gt;0),IF(VLOOKUP($D33,$J$9:$DP$16,2+CX$1,FALSE)&lt;&gt;0,(COUNTIF('Présences, Excuses, et Tx P G'!$P32:DB32,$C33)/VLOOKUP($D33,$J$9:$DP$16,2+CX$1,FALSE)),),)</f>
        <v>0</v>
      </c>
      <c r="CY33" s="141">
        <f>IF(AND($D33&lt;&gt;0,CY$1&lt;&gt;0),IF(VLOOKUP($D33,$J$9:$DP$16,2+CY$1,FALSE)&lt;&gt;0,(COUNTIF('Présences, Excuses, et Tx P G'!$P32:DC32,$C33)/VLOOKUP($D33,$J$9:$DP$16,2+CY$1,FALSE)),),)</f>
        <v>0</v>
      </c>
      <c r="CZ33" s="141">
        <f>IF(AND($D33&lt;&gt;0,CZ$1&lt;&gt;0),IF(VLOOKUP($D33,$J$9:$DP$16,2+CZ$1,FALSE)&lt;&gt;0,(COUNTIF('Présences, Excuses, et Tx P G'!$P32:DD32,$C33)/VLOOKUP($D33,$J$9:$DP$16,2+CZ$1,FALSE)),),)</f>
        <v>0</v>
      </c>
      <c r="DA33" s="141">
        <f>IF(AND($D33&lt;&gt;0,DA$1&lt;&gt;0),IF(VLOOKUP($D33,$J$9:$DP$16,2+DA$1,FALSE)&lt;&gt;0,(COUNTIF('Présences, Excuses, et Tx P G'!$P32:DE32,$C33)/VLOOKUP($D33,$J$9:$DP$16,2+DA$1,FALSE)),),)</f>
        <v>0</v>
      </c>
      <c r="DB33" s="141">
        <f>IF(AND($D33&lt;&gt;0,DB$1&lt;&gt;0),IF(VLOOKUP($D33,$J$9:$DP$16,2+DB$1,FALSE)&lt;&gt;0,(COUNTIF('Présences, Excuses, et Tx P G'!$P32:DF32,$C33)/VLOOKUP($D33,$J$9:$DP$16,2+DB$1,FALSE)),),)</f>
        <v>0</v>
      </c>
      <c r="DC33" s="141">
        <f>IF(AND($D33&lt;&gt;0,DC$1&lt;&gt;0),IF(VLOOKUP($D33,$J$9:$DP$16,2+DC$1,FALSE)&lt;&gt;0,(COUNTIF('Présences, Excuses, et Tx P G'!$P32:DG32,$C33)/VLOOKUP($D33,$J$9:$DP$16,2+DC$1,FALSE)),),)</f>
        <v>0</v>
      </c>
      <c r="DD33" s="141">
        <f>IF(AND($D33&lt;&gt;0,DD$1&lt;&gt;0),IF(VLOOKUP($D33,$J$9:$DP$16,2+DD$1,FALSE)&lt;&gt;0,(COUNTIF('Présences, Excuses, et Tx P G'!$P32:DH32,$C33)/VLOOKUP($D33,$J$9:$DP$16,2+DD$1,FALSE)),),)</f>
        <v>0</v>
      </c>
      <c r="DE33" s="141">
        <f>IF(AND($D33&lt;&gt;0,DE$1&lt;&gt;0),IF(VLOOKUP($D33,$J$9:$DP$16,2+DE$1,FALSE)&lt;&gt;0,(COUNTIF('Présences, Excuses, et Tx P G'!$P32:DI32,$C33)/VLOOKUP($D33,$J$9:$DP$16,2+DE$1,FALSE)),),)</f>
        <v>0</v>
      </c>
      <c r="DF33" s="141">
        <f>IF(AND($D33&lt;&gt;0,DF$1&lt;&gt;0),IF(VLOOKUP($D33,$J$9:$DP$16,2+DF$1,FALSE)&lt;&gt;0,(COUNTIF('Présences, Excuses, et Tx P G'!$P32:DJ32,$C33)/VLOOKUP($D33,$J$9:$DP$16,2+DF$1,FALSE)),),)</f>
        <v>0</v>
      </c>
      <c r="DG33" s="141">
        <f>IF(AND($D33&lt;&gt;0,DG$1&lt;&gt;0),IF(VLOOKUP($D33,$J$9:$DP$16,2+DG$1,FALSE)&lt;&gt;0,(COUNTIF('Présences, Excuses, et Tx P G'!$P32:DK32,$C33)/VLOOKUP($D33,$J$9:$DP$16,2+DG$1,FALSE)),),)</f>
        <v>0</v>
      </c>
      <c r="DH33" s="141">
        <f>IF(AND($D33&lt;&gt;0,DH$1&lt;&gt;0),IF(VLOOKUP($D33,$J$9:$DP$16,2+DH$1,FALSE)&lt;&gt;0,(COUNTIF('Présences, Excuses, et Tx P G'!$P32:DL32,$C33)/VLOOKUP($D33,$J$9:$DP$16,2+DH$1,FALSE)),),)</f>
        <v>0</v>
      </c>
      <c r="DI33" s="141">
        <f>IF(AND($D33&lt;&gt;0,DI$1&lt;&gt;0),IF(VLOOKUP($D33,$J$9:$DP$16,2+DI$1,FALSE)&lt;&gt;0,(COUNTIF('Présences, Excuses, et Tx P G'!$P32:DM32,$C33)/VLOOKUP($D33,$J$9:$DP$16,2+DI$1,FALSE)),),)</f>
        <v>0</v>
      </c>
      <c r="DJ33" s="141">
        <f>IF(AND($D33&lt;&gt;0,DJ$1&lt;&gt;0),IF(VLOOKUP($D33,$J$9:$DP$16,2+DJ$1,FALSE)&lt;&gt;0,(COUNTIF('Présences, Excuses, et Tx P G'!$P32:DN32,$C33)/VLOOKUP($D33,$J$9:$DP$16,2+DJ$1,FALSE)),),)</f>
        <v>0</v>
      </c>
      <c r="DK33" s="141">
        <f>IF(AND($D33&lt;&gt;0,DK$1&lt;&gt;0),IF(VLOOKUP($D33,$J$9:$DP$16,2+DK$1,FALSE)&lt;&gt;0,(COUNTIF('Présences, Excuses, et Tx P G'!$P32:DO32,$C33)/VLOOKUP($D33,$J$9:$DP$16,2+DK$1,FALSE)),),)</f>
        <v>0</v>
      </c>
      <c r="DL33" s="141">
        <f>IF(AND($D33&lt;&gt;0,DL$1&lt;&gt;0),IF(VLOOKUP($D33,$J$9:$DP$16,2+DL$1,FALSE)&lt;&gt;0,(COUNTIF('Présences, Excuses, et Tx P G'!$P32:DP32,$C33)/VLOOKUP($D33,$J$9:$DP$16,2+DL$1,FALSE)),),)</f>
        <v>0</v>
      </c>
      <c r="DM33" s="141">
        <f>IF(AND($D33&lt;&gt;0,DM$1&lt;&gt;0),IF(VLOOKUP($D33,$J$9:$DP$16,2+DM$1,FALSE)&lt;&gt;0,(COUNTIF('Présences, Excuses, et Tx P G'!$P32:DQ32,$C33)/VLOOKUP($D33,$J$9:$DP$16,2+DM$1,FALSE)),),)</f>
        <v>0</v>
      </c>
      <c r="DN33" s="141">
        <f>IF(AND($D33&lt;&gt;0,DN$1&lt;&gt;0),IF(VLOOKUP($D33,$J$9:$DP$16,2+DN$1,FALSE)&lt;&gt;0,(COUNTIF('Présences, Excuses, et Tx P G'!$P32:DR32,$C33)/VLOOKUP($D33,$J$9:$DP$16,2+DN$1,FALSE)),),)</f>
        <v>0</v>
      </c>
      <c r="DO33" s="141">
        <f>IF(AND($D33&lt;&gt;0,DO$1&lt;&gt;0),IF(VLOOKUP($D33,$J$9:$DP$16,2+DO$1,FALSE)&lt;&gt;0,(COUNTIF('Présences, Excuses, et Tx P G'!$P32:DS32,$C33)/VLOOKUP($D33,$J$9:$DP$16,2+DO$1,FALSE)),),)</f>
        <v>0</v>
      </c>
      <c r="DP33" s="141">
        <f>IF(AND($D33&lt;&gt;0,DP$1&lt;&gt;0),IF(VLOOKUP($D33,$J$9:$DP$16,2+DP$1,FALSE)&lt;&gt;0,(COUNTIF('Présences, Excuses, et Tx P G'!$P32:DT32,$C33)/VLOOKUP($D33,$J$9:$DP$16,2+DP$1,FALSE)),),)</f>
        <v>0</v>
      </c>
      <c r="DR33" s="22" t="str">
        <f t="shared" si="34"/>
        <v>DEJENNE Gérard</v>
      </c>
      <c r="DS33" s="26" t="str">
        <f t="shared" si="35"/>
        <v>B</v>
      </c>
      <c r="DT33" s="23">
        <f t="shared" si="36"/>
        <v>0.27906976744186046</v>
      </c>
    </row>
    <row r="34" spans="1:124" ht="14.4" customHeight="1">
      <c r="A34" s="11">
        <v>17</v>
      </c>
      <c r="B34" s="158" t="str">
        <f>Choristes!B18</f>
        <v>DEMAY Bernard</v>
      </c>
      <c r="C34" s="26" t="str">
        <f>Choristes!C18</f>
        <v>B</v>
      </c>
      <c r="D34" s="26" t="str">
        <f>Choristes!G18</f>
        <v>HR</v>
      </c>
      <c r="E34" s="26"/>
      <c r="F34" s="26"/>
      <c r="G34" s="15"/>
      <c r="H34" s="15"/>
      <c r="I34" s="23">
        <f t="shared" si="32"/>
        <v>0.88372093023255816</v>
      </c>
      <c r="J34" s="23" t="str">
        <f t="shared" si="33"/>
        <v>B</v>
      </c>
      <c r="K34" s="60"/>
      <c r="L34" s="141">
        <f>IF(AND($D34&lt;&gt;0,L$1&lt;&gt;0),IF(VLOOKUP($D34,$J$9:$DP$16,2+L$1,FALSE)&lt;&gt;0,(COUNTIF('Présences, Excuses, et Tx P G'!$P33:P33,$C34)/VLOOKUP($D34,$J$9:$DP$16,2+L$1,FALSE)),),)</f>
        <v>1</v>
      </c>
      <c r="M34" s="141">
        <f>IF(AND($D34&lt;&gt;0,M$1&lt;&gt;0),IF(VLOOKUP($D34,$J$9:$DP$16,2+M$1,FALSE)&lt;&gt;0,(COUNTIF('Présences, Excuses, et Tx P G'!$P33:Q33,$C34)/VLOOKUP($D34,$J$9:$DP$16,2+M$1,FALSE)),),)</f>
        <v>1</v>
      </c>
      <c r="N34" s="141">
        <f>IF(AND($D34&lt;&gt;0,N$1&lt;&gt;0),IF(VLOOKUP($D34,$J$9:$DP$16,2+N$1,FALSE)&lt;&gt;0,(COUNTIF('Présences, Excuses, et Tx P G'!$P33:R33,$C34)/VLOOKUP($D34,$J$9:$DP$16,2+N$1,FALSE)),),)</f>
        <v>0.66666666666666663</v>
      </c>
      <c r="O34" s="141">
        <f>IF(AND($D34&lt;&gt;0,O$1&lt;&gt;0),IF(VLOOKUP($D34,$J$9:$DP$16,2+O$1,FALSE)&lt;&gt;0,(COUNTIF('Présences, Excuses, et Tx P G'!$P33:S33,$C34)/VLOOKUP($D34,$J$9:$DP$16,2+O$1,FALSE)),),)</f>
        <v>0.66666666666666663</v>
      </c>
      <c r="P34" s="141">
        <f>IF(AND($D34&lt;&gt;0,P$1&lt;&gt;0),IF(VLOOKUP($D34,$J$9:$DP$16,2+P$1,FALSE)&lt;&gt;0,(COUNTIF('Présences, Excuses, et Tx P G'!$P33:T33,$C34)/VLOOKUP($D34,$J$9:$DP$16,2+P$1,FALSE)),),)</f>
        <v>0.75</v>
      </c>
      <c r="Q34" s="141">
        <f>IF(AND($D34&lt;&gt;0,Q$1&lt;&gt;0),IF(VLOOKUP($D34,$J$9:$DP$16,2+Q$1,FALSE)&lt;&gt;0,(COUNTIF('Présences, Excuses, et Tx P G'!$P33:U33,$C34)/VLOOKUP($D34,$J$9:$DP$16,2+Q$1,FALSE)),),)</f>
        <v>0.75</v>
      </c>
      <c r="R34" s="141">
        <f>IF(AND($D34&lt;&gt;0,R$1&lt;&gt;0),IF(VLOOKUP($D34,$J$9:$DP$16,2+R$1,FALSE)&lt;&gt;0,(COUNTIF('Présences, Excuses, et Tx P G'!$P33:V33,$C34)/VLOOKUP($D34,$J$9:$DP$16,2+R$1,FALSE)),),)</f>
        <v>0.6</v>
      </c>
      <c r="S34" s="141">
        <f>IF(AND($D34&lt;&gt;0,S$1&lt;&gt;0),IF(VLOOKUP($D34,$J$9:$DP$16,2+S$1,FALSE)&lt;&gt;0,(COUNTIF('Présences, Excuses, et Tx P G'!$P33:W33,$C34)/VLOOKUP($D34,$J$9:$DP$16,2+S$1,FALSE)),),)</f>
        <v>0.66666666666666663</v>
      </c>
      <c r="T34" s="141">
        <f>IF(AND($D34&lt;&gt;0,T$1&lt;&gt;0),IF(VLOOKUP($D34,$J$9:$DP$16,2+T$1,FALSE)&lt;&gt;0,(COUNTIF('Présences, Excuses, et Tx P G'!$P33:X33,$C34)/VLOOKUP($D34,$J$9:$DP$16,2+T$1,FALSE)),),)</f>
        <v>0.7142857142857143</v>
      </c>
      <c r="U34" s="141">
        <f>IF(AND($D34&lt;&gt;0,U$1&lt;&gt;0),IF(VLOOKUP($D34,$J$9:$DP$16,2+U$1,FALSE)&lt;&gt;0,(COUNTIF('Présences, Excuses, et Tx P G'!$P33:Y33,$C34)/VLOOKUP($D34,$J$9:$DP$16,2+U$1,FALSE)),),)</f>
        <v>0.75</v>
      </c>
      <c r="V34" s="141">
        <f>IF(AND($D34&lt;&gt;0,V$1&lt;&gt;0),IF(VLOOKUP($D34,$J$9:$DP$16,2+V$1,FALSE)&lt;&gt;0,(COUNTIF('Présences, Excuses, et Tx P G'!$P33:Z33,$C34)/VLOOKUP($D34,$J$9:$DP$16,2+V$1,FALSE)),),)</f>
        <v>0.75</v>
      </c>
      <c r="W34" s="141">
        <f>IF(AND($D34&lt;&gt;0,W$1&lt;&gt;0),IF(VLOOKUP($D34,$J$9:$DP$16,2+W$1,FALSE)&lt;&gt;0,(COUNTIF('Présences, Excuses, et Tx P G'!$P33:AA33,$C34)/VLOOKUP($D34,$J$9:$DP$16,2+W$1,FALSE)),),)</f>
        <v>0.77777777777777779</v>
      </c>
      <c r="X34" s="141">
        <f>IF(AND($D34&lt;&gt;0,X$1&lt;&gt;0),IF(VLOOKUP($D34,$J$9:$DP$16,2+X$1,FALSE)&lt;&gt;0,(COUNTIF('Présences, Excuses, et Tx P G'!$P33:AB33,$C34)/VLOOKUP($D34,$J$9:$DP$16,2+X$1,FALSE)),),)</f>
        <v>0.77777777777777779</v>
      </c>
      <c r="Y34" s="141">
        <f>IF(AND($D34&lt;&gt;0,Y$1&lt;&gt;0),IF(VLOOKUP($D34,$J$9:$DP$16,2+Y$1,FALSE)&lt;&gt;0,(COUNTIF('Présences, Excuses, et Tx P G'!$P33:AC33,$C34)/VLOOKUP($D34,$J$9:$DP$16,2+Y$1,FALSE)),),)</f>
        <v>0.8</v>
      </c>
      <c r="Z34" s="141">
        <f>IF(AND($D34&lt;&gt;0,Z$1&lt;&gt;0),IF(VLOOKUP($D34,$J$9:$DP$16,2+Z$1,FALSE)&lt;&gt;0,(COUNTIF('Présences, Excuses, et Tx P G'!$P33:AD33,$C34)/VLOOKUP($D34,$J$9:$DP$16,2+Z$1,FALSE)),),)</f>
        <v>0.8</v>
      </c>
      <c r="AA34" s="141">
        <f>IF(AND($D34&lt;&gt;0,AA$1&lt;&gt;0),IF(VLOOKUP($D34,$J$9:$DP$16,2+AA$1,FALSE)&lt;&gt;0,(COUNTIF('Présences, Excuses, et Tx P G'!$P33:AE33,$C34)/VLOOKUP($D34,$J$9:$DP$16,2+AA$1,FALSE)),),)</f>
        <v>0.8</v>
      </c>
      <c r="AB34" s="141">
        <f>IF(AND($D34&lt;&gt;0,AB$1&lt;&gt;0),IF(VLOOKUP($D34,$J$9:$DP$16,2+AB$1,FALSE)&lt;&gt;0,(COUNTIF('Présences, Excuses, et Tx P G'!$P33:AF33,$C34)/VLOOKUP($D34,$J$9:$DP$16,2+AB$1,FALSE)),),)</f>
        <v>0.81818181818181823</v>
      </c>
      <c r="AC34" s="141">
        <f>IF(AND($D34&lt;&gt;0,AC$1&lt;&gt;0),IF(VLOOKUP($D34,$J$9:$DP$16,2+AC$1,FALSE)&lt;&gt;0,(COUNTIF('Présences, Excuses, et Tx P G'!$P33:AG33,$C34)/VLOOKUP($D34,$J$9:$DP$16,2+AC$1,FALSE)),),)</f>
        <v>0.83333333333333337</v>
      </c>
      <c r="AD34" s="141">
        <f>IF(AND($D34&lt;&gt;0,AD$1&lt;&gt;0),IF(VLOOKUP($D34,$J$9:$DP$16,2+AD$1,FALSE)&lt;&gt;0,(COUNTIF('Présences, Excuses, et Tx P G'!$P33:AH33,$C34)/VLOOKUP($D34,$J$9:$DP$16,2+AD$1,FALSE)),),)</f>
        <v>0.84615384615384615</v>
      </c>
      <c r="AE34" s="141">
        <f>IF(AND($D34&lt;&gt;0,AE$1&lt;&gt;0),IF(VLOOKUP($D34,$J$9:$DP$16,2+AE$1,FALSE)&lt;&gt;0,(COUNTIF('Présences, Excuses, et Tx P G'!$P33:AI33,$C34)/VLOOKUP($D34,$J$9:$DP$16,2+AE$1,FALSE)),),)</f>
        <v>0.8571428571428571</v>
      </c>
      <c r="AF34" s="141">
        <f>IF(AND($D34&lt;&gt;0,AF$1&lt;&gt;0),IF(VLOOKUP($D34,$J$9:$DP$16,2+AF$1,FALSE)&lt;&gt;0,(COUNTIF('Présences, Excuses, et Tx P G'!$P33:AJ33,$C34)/VLOOKUP($D34,$J$9:$DP$16,2+AF$1,FALSE)),),)</f>
        <v>0.8571428571428571</v>
      </c>
      <c r="AG34" s="141">
        <f>IF(AND($D34&lt;&gt;0,AG$1&lt;&gt;0),IF(VLOOKUP($D34,$J$9:$DP$16,2+AG$1,FALSE)&lt;&gt;0,(COUNTIF('Présences, Excuses, et Tx P G'!$P33:AK33,$C34)/VLOOKUP($D34,$J$9:$DP$16,2+AG$1,FALSE)),),)</f>
        <v>0.8666666666666667</v>
      </c>
      <c r="AH34" s="141">
        <f>IF(AND($D34&lt;&gt;0,AH$1&lt;&gt;0),IF(VLOOKUP($D34,$J$9:$DP$16,2+AH$1,FALSE)&lt;&gt;0,(COUNTIF('Présences, Excuses, et Tx P G'!$P33:AL33,$C34)/VLOOKUP($D34,$J$9:$DP$16,2+AH$1,FALSE)),),)</f>
        <v>0.875</v>
      </c>
      <c r="AI34" s="141">
        <f>IF(AND($D34&lt;&gt;0,AI$1&lt;&gt;0),IF(VLOOKUP($D34,$J$9:$DP$16,2+AI$1,FALSE)&lt;&gt;0,(COUNTIF('Présences, Excuses, et Tx P G'!$P33:AM33,$C34)/VLOOKUP($D34,$J$9:$DP$16,2+AI$1,FALSE)),),)</f>
        <v>0.88235294117647056</v>
      </c>
      <c r="AJ34" s="141">
        <f>IF(AND($D34&lt;&gt;0,AJ$1&lt;&gt;0),IF(VLOOKUP($D34,$J$9:$DP$16,2+AJ$1,FALSE)&lt;&gt;0,(COUNTIF('Présences, Excuses, et Tx P G'!$P33:AN33,$C34)/VLOOKUP($D34,$J$9:$DP$16,2+AJ$1,FALSE)),),)</f>
        <v>0.88888888888888884</v>
      </c>
      <c r="AK34" s="141">
        <f>IF(AND($D34&lt;&gt;0,AK$1&lt;&gt;0),IF(VLOOKUP($D34,$J$9:$DP$16,2+AK$1,FALSE)&lt;&gt;0,(COUNTIF('Présences, Excuses, et Tx P G'!$P33:AO33,$C34)/VLOOKUP($D34,$J$9:$DP$16,2+AK$1,FALSE)),),)</f>
        <v>0.89473684210526316</v>
      </c>
      <c r="AL34" s="141">
        <f>IF(AND($D34&lt;&gt;0,AL$1&lt;&gt;0),IF(VLOOKUP($D34,$J$9:$DP$16,2+AL$1,FALSE)&lt;&gt;0,(COUNTIF('Présences, Excuses, et Tx P G'!$P33:AP33,$C34)/VLOOKUP($D34,$J$9:$DP$16,2+AL$1,FALSE)),),)</f>
        <v>0.89473684210526316</v>
      </c>
      <c r="AM34" s="141">
        <f>IF(AND($D34&lt;&gt;0,AM$1&lt;&gt;0),IF(VLOOKUP($D34,$J$9:$DP$16,2+AM$1,FALSE)&lt;&gt;0,(COUNTIF('Présences, Excuses, et Tx P G'!$P33:AQ33,$C34)/VLOOKUP($D34,$J$9:$DP$16,2+AM$1,FALSE)),),)</f>
        <v>0.9</v>
      </c>
      <c r="AN34" s="141">
        <f>IF(AND($D34&lt;&gt;0,AN$1&lt;&gt;0),IF(VLOOKUP($D34,$J$9:$DP$16,2+AN$1,FALSE)&lt;&gt;0,(COUNTIF('Présences, Excuses, et Tx P G'!$P33:AR33,$C34)/VLOOKUP($D34,$J$9:$DP$16,2+AN$1,FALSE)),),)</f>
        <v>0.90476190476190477</v>
      </c>
      <c r="AO34" s="141">
        <f>IF(AND($D34&lt;&gt;0,AO$1&lt;&gt;0),IF(VLOOKUP($D34,$J$9:$DP$16,2+AO$1,FALSE)&lt;&gt;0,(COUNTIF('Présences, Excuses, et Tx P G'!$P33:AS33,$C34)/VLOOKUP($D34,$J$9:$DP$16,2+AO$1,FALSE)),),)</f>
        <v>0.90909090909090906</v>
      </c>
      <c r="AP34" s="141">
        <f>IF(AND($D34&lt;&gt;0,AP$1&lt;&gt;0),IF(VLOOKUP($D34,$J$9:$DP$16,2+AP$1,FALSE)&lt;&gt;0,(COUNTIF('Présences, Excuses, et Tx P G'!$P33:AT33,$C34)/VLOOKUP($D34,$J$9:$DP$16,2+AP$1,FALSE)),),)</f>
        <v>0.91304347826086951</v>
      </c>
      <c r="AQ34" s="141">
        <f>IF(AND($D34&lt;&gt;0,AQ$1&lt;&gt;0),IF(VLOOKUP($D34,$J$9:$DP$16,2+AQ$1,FALSE)&lt;&gt;0,(COUNTIF('Présences, Excuses, et Tx P G'!$P33:AU33,$C34)/VLOOKUP($D34,$J$9:$DP$16,2+AQ$1,FALSE)),),)</f>
        <v>0.91666666666666663</v>
      </c>
      <c r="AR34" s="141">
        <f>IF(AND($D34&lt;&gt;0,AR$1&lt;&gt;0),IF(VLOOKUP($D34,$J$9:$DP$16,2+AR$1,FALSE)&lt;&gt;0,(COUNTIF('Présences, Excuses, et Tx P G'!$P33:AV33,$C34)/VLOOKUP($D34,$J$9:$DP$16,2+AR$1,FALSE)),),)</f>
        <v>0.91666666666666663</v>
      </c>
      <c r="AS34" s="141">
        <f>IF(AND($D34&lt;&gt;0,AS$1&lt;&gt;0),IF(VLOOKUP($D34,$J$9:$DP$16,2+AS$1,FALSE)&lt;&gt;0,(COUNTIF('Présences, Excuses, et Tx P G'!$P33:AW33,$C34)/VLOOKUP($D34,$J$9:$DP$16,2+AS$1,FALSE)),),)</f>
        <v>0.91666666666666663</v>
      </c>
      <c r="AT34" s="141">
        <f>IF(AND($D34&lt;&gt;0,AT$1&lt;&gt;0),IF(VLOOKUP($D34,$J$9:$DP$16,2+AT$1,FALSE)&lt;&gt;0,(COUNTIF('Présences, Excuses, et Tx P G'!$P33:AX33,$C34)/VLOOKUP($D34,$J$9:$DP$16,2+AT$1,FALSE)),),)</f>
        <v>0.92</v>
      </c>
      <c r="AU34" s="141">
        <f>IF(AND($D34&lt;&gt;0,AU$1&lt;&gt;0),IF(VLOOKUP($D34,$J$9:$DP$16,2+AU$1,FALSE)&lt;&gt;0,(COUNTIF('Présences, Excuses, et Tx P G'!$P33:AY33,$C34)/VLOOKUP($D34,$J$9:$DP$16,2+AU$1,FALSE)),),)</f>
        <v>0.92</v>
      </c>
      <c r="AV34" s="141">
        <f>IF(AND($D34&lt;&gt;0,AV$1&lt;&gt;0),IF(VLOOKUP($D34,$J$9:$DP$16,2+AV$1,FALSE)&lt;&gt;0,(COUNTIF('Présences, Excuses, et Tx P G'!$P33:AZ33,$C34)/VLOOKUP($D34,$J$9:$DP$16,2+AV$1,FALSE)),),)</f>
        <v>0.88461538461538458</v>
      </c>
      <c r="AW34" s="141">
        <f>IF(AND($D34&lt;&gt;0,AW$1&lt;&gt;0),IF(VLOOKUP($D34,$J$9:$DP$16,2+AW$1,FALSE)&lt;&gt;0,(COUNTIF('Présences, Excuses, et Tx P G'!$P33:BA33,$C34)/VLOOKUP($D34,$J$9:$DP$16,2+AW$1,FALSE)),),)</f>
        <v>0.88461538461538458</v>
      </c>
      <c r="AX34" s="141">
        <f>IF(AND($D34&lt;&gt;0,AX$1&lt;&gt;0),IF(VLOOKUP($D34,$J$9:$DP$16,2+AX$1,FALSE)&lt;&gt;0,(COUNTIF('Présences, Excuses, et Tx P G'!$P33:BB33,$C34)/VLOOKUP($D34,$J$9:$DP$16,2+AX$1,FALSE)),),)</f>
        <v>0.85185185185185186</v>
      </c>
      <c r="AY34" s="141">
        <f>IF(AND($D34&lt;&gt;0,AY$1&lt;&gt;0),IF(VLOOKUP($D34,$J$9:$DP$16,2+AY$1,FALSE)&lt;&gt;0,(COUNTIF('Présences, Excuses, et Tx P G'!$P33:BC33,$C34)/VLOOKUP($D34,$J$9:$DP$16,2+AY$1,FALSE)),),)</f>
        <v>0.85185185185185186</v>
      </c>
      <c r="AZ34" s="141">
        <f>IF(AND($D34&lt;&gt;0,AZ$1&lt;&gt;0),IF(VLOOKUP($D34,$J$9:$DP$16,2+AZ$1,FALSE)&lt;&gt;0,(COUNTIF('Présences, Excuses, et Tx P G'!$P33:BD33,$C34)/VLOOKUP($D34,$J$9:$DP$16,2+AZ$1,FALSE)),),)</f>
        <v>0.8571428571428571</v>
      </c>
      <c r="BA34" s="141">
        <f>IF(AND($D34&lt;&gt;0,BA$1&lt;&gt;0),IF(VLOOKUP($D34,$J$9:$DP$16,2+BA$1,FALSE)&lt;&gt;0,(COUNTIF('Présences, Excuses, et Tx P G'!$P33:BE33,$C34)/VLOOKUP($D34,$J$9:$DP$16,2+BA$1,FALSE)),),)</f>
        <v>0.8571428571428571</v>
      </c>
      <c r="BB34" s="141">
        <f>IF(AND($D34&lt;&gt;0,BB$1&lt;&gt;0),IF(VLOOKUP($D34,$J$9:$DP$16,2+BB$1,FALSE)&lt;&gt;0,(COUNTIF('Présences, Excuses, et Tx P G'!$P33:BF33,$C34)/VLOOKUP($D34,$J$9:$DP$16,2+BB$1,FALSE)),),)</f>
        <v>0.86206896551724133</v>
      </c>
      <c r="BC34" s="141">
        <f>IF(AND($D34&lt;&gt;0,BC$1&lt;&gt;0),IF(VLOOKUP($D34,$J$9:$DP$16,2+BC$1,FALSE)&lt;&gt;0,(COUNTIF('Présences, Excuses, et Tx P G'!$P33:BG33,$C34)/VLOOKUP($D34,$J$9:$DP$16,2+BC$1,FALSE)),),)</f>
        <v>0.8666666666666667</v>
      </c>
      <c r="BD34" s="141">
        <f>IF(AND($D34&lt;&gt;0,BD$1&lt;&gt;0),IF(VLOOKUP($D34,$J$9:$DP$16,2+BD$1,FALSE)&lt;&gt;0,(COUNTIF('Présences, Excuses, et Tx P G'!$P33:BH33,$C34)/VLOOKUP($D34,$J$9:$DP$16,2+BD$1,FALSE)),),)</f>
        <v>0.87096774193548387</v>
      </c>
      <c r="BE34" s="141">
        <f>IF(AND($D34&lt;&gt;0,BE$1&lt;&gt;0),IF(VLOOKUP($D34,$J$9:$DP$16,2+BE$1,FALSE)&lt;&gt;0,(COUNTIF('Présences, Excuses, et Tx P G'!$P33:BI33,$C34)/VLOOKUP($D34,$J$9:$DP$16,2+BE$1,FALSE)),),)</f>
        <v>0.875</v>
      </c>
      <c r="BF34" s="141">
        <f>IF(AND($D34&lt;&gt;0,BF$1&lt;&gt;0),IF(VLOOKUP($D34,$J$9:$DP$16,2+BF$1,FALSE)&lt;&gt;0,(COUNTIF('Présences, Excuses, et Tx P G'!$P33:BJ33,$C34)/VLOOKUP($D34,$J$9:$DP$16,2+BF$1,FALSE)),),)</f>
        <v>0.875</v>
      </c>
      <c r="BG34" s="141">
        <f>IF(AND($D34&lt;&gt;0,BG$1&lt;&gt;0),IF(VLOOKUP($D34,$J$9:$DP$16,2+BG$1,FALSE)&lt;&gt;0,(COUNTIF('Présences, Excuses, et Tx P G'!$P33:BK33,$C34)/VLOOKUP($D34,$J$9:$DP$16,2+BG$1,FALSE)),),)</f>
        <v>0.87878787878787878</v>
      </c>
      <c r="BH34" s="141">
        <f>IF(AND($D34&lt;&gt;0,BH$1&lt;&gt;0),IF(VLOOKUP($D34,$J$9:$DP$16,2+BH$1,FALSE)&lt;&gt;0,(COUNTIF('Présences, Excuses, et Tx P G'!$P33:BL33,$C34)/VLOOKUP($D34,$J$9:$DP$16,2+BH$1,FALSE)),),)</f>
        <v>0.87878787878787878</v>
      </c>
      <c r="BI34" s="141">
        <f>IF(AND($D34&lt;&gt;0,BI$1&lt;&gt;0),IF(VLOOKUP($D34,$J$9:$DP$16,2+BI$1,FALSE)&lt;&gt;0,(COUNTIF('Présences, Excuses, et Tx P G'!$P33:BM33,$C34)/VLOOKUP($D34,$J$9:$DP$16,2+BI$1,FALSE)),),)</f>
        <v>0.88235294117647056</v>
      </c>
      <c r="BJ34" s="141">
        <f>IF(AND($D34&lt;&gt;0,BJ$1&lt;&gt;0),IF(VLOOKUP($D34,$J$9:$DP$16,2+BJ$1,FALSE)&lt;&gt;0,(COUNTIF('Présences, Excuses, et Tx P G'!$P33:BN33,$C34)/VLOOKUP($D34,$J$9:$DP$16,2+BJ$1,FALSE)),),)</f>
        <v>0.88571428571428568</v>
      </c>
      <c r="BK34" s="141">
        <f>IF(AND($D34&lt;&gt;0,BK$1&lt;&gt;0),IF(VLOOKUP($D34,$J$9:$DP$16,2+BK$1,FALSE)&lt;&gt;0,(COUNTIF('Présences, Excuses, et Tx P G'!$P33:BO33,$C34)/VLOOKUP($D34,$J$9:$DP$16,2+BK$1,FALSE)),),)</f>
        <v>0.88571428571428568</v>
      </c>
      <c r="BL34" s="141">
        <f>IF(AND($D34&lt;&gt;0,BL$1&lt;&gt;0),IF(VLOOKUP($D34,$J$9:$DP$16,2+BL$1,FALSE)&lt;&gt;0,(COUNTIF('Présences, Excuses, et Tx P G'!$P33:BP33,$C34)/VLOOKUP($D34,$J$9:$DP$16,2+BL$1,FALSE)),),)</f>
        <v>0.88571428571428568</v>
      </c>
      <c r="BM34" s="141">
        <f>IF(AND($D34&lt;&gt;0,BM$1&lt;&gt;0),IF(VLOOKUP($D34,$J$9:$DP$16,2+BM$1,FALSE)&lt;&gt;0,(COUNTIF('Présences, Excuses, et Tx P G'!$P33:BQ33,$C34)/VLOOKUP($D34,$J$9:$DP$16,2+BM$1,FALSE)),),)</f>
        <v>0.88571428571428568</v>
      </c>
      <c r="BN34" s="141">
        <f>IF(AND($D34&lt;&gt;0,BN$1&lt;&gt;0),IF(VLOOKUP($D34,$J$9:$DP$16,2+BN$1,FALSE)&lt;&gt;0,(COUNTIF('Présences, Excuses, et Tx P G'!$P33:BR33,$C34)/VLOOKUP($D34,$J$9:$DP$16,2+BN$1,FALSE)),),)</f>
        <v>0.88888888888888884</v>
      </c>
      <c r="BO34" s="141">
        <f>IF(AND($D34&lt;&gt;0,BO$1&lt;&gt;0),IF(VLOOKUP($D34,$J$9:$DP$16,2+BO$1,FALSE)&lt;&gt;0,(COUNTIF('Présences, Excuses, et Tx P G'!$P33:BS33,$C34)/VLOOKUP($D34,$J$9:$DP$16,2+BO$1,FALSE)),),)</f>
        <v>0.89189189189189189</v>
      </c>
      <c r="BP34" s="141">
        <f>IF(AND($D34&lt;&gt;0,BP$1&lt;&gt;0),IF(VLOOKUP($D34,$J$9:$DP$16,2+BP$1,FALSE)&lt;&gt;0,(COUNTIF('Présences, Excuses, et Tx P G'!$P33:BT33,$C34)/VLOOKUP($D34,$J$9:$DP$16,2+BP$1,FALSE)),),)</f>
        <v>0.89473684210526316</v>
      </c>
      <c r="BQ34" s="141">
        <f>IF(AND($D34&lt;&gt;0,BQ$1&lt;&gt;0),IF(VLOOKUP($D34,$J$9:$DP$16,2+BQ$1,FALSE)&lt;&gt;0,(COUNTIF('Présences, Excuses, et Tx P G'!$P33:BU33,$C34)/VLOOKUP($D34,$J$9:$DP$16,2+BQ$1,FALSE)),),)</f>
        <v>0.89743589743589747</v>
      </c>
      <c r="BR34" s="141">
        <f>IF(AND($D34&lt;&gt;0,BR$1&lt;&gt;0),IF(VLOOKUP($D34,$J$9:$DP$16,2+BR$1,FALSE)&lt;&gt;0,(COUNTIF('Présences, Excuses, et Tx P G'!$P33:BV33,$C34)/VLOOKUP($D34,$J$9:$DP$16,2+BR$1,FALSE)),),)</f>
        <v>0.89743589743589747</v>
      </c>
      <c r="BS34" s="141">
        <f>IF(AND($D34&lt;&gt;0,BS$1&lt;&gt;0),IF(VLOOKUP($D34,$J$9:$DP$16,2+BS$1,FALSE)&lt;&gt;0,(COUNTIF('Présences, Excuses, et Tx P G'!$P33:BW33,$C34)/VLOOKUP($D34,$J$9:$DP$16,2+BS$1,FALSE)),),)</f>
        <v>0.89743589743589747</v>
      </c>
      <c r="BT34" s="141">
        <f>IF(AND($D34&lt;&gt;0,BT$1&lt;&gt;0),IF(VLOOKUP($D34,$J$9:$DP$16,2+BT$1,FALSE)&lt;&gt;0,(COUNTIF('Présences, Excuses, et Tx P G'!$P33:BX33,$C34)/VLOOKUP($D34,$J$9:$DP$16,2+BT$1,FALSE)),),)</f>
        <v>0.89743589743589747</v>
      </c>
      <c r="BU34" s="141">
        <f>IF(AND($D34&lt;&gt;0,BU$1&lt;&gt;0),IF(VLOOKUP($D34,$J$9:$DP$16,2+BU$1,FALSE)&lt;&gt;0,(COUNTIF('Présences, Excuses, et Tx P G'!$P33:BY33,$C34)/VLOOKUP($D34,$J$9:$DP$16,2+BU$1,FALSE)),),)</f>
        <v>0.875</v>
      </c>
      <c r="BV34" s="141">
        <f>IF(AND($D34&lt;&gt;0,BV$1&lt;&gt;0),IF(VLOOKUP($D34,$J$9:$DP$16,2+BV$1,FALSE)&lt;&gt;0,(COUNTIF('Présences, Excuses, et Tx P G'!$P33:BZ33,$C34)/VLOOKUP($D34,$J$9:$DP$16,2+BV$1,FALSE)),),)</f>
        <v>0.87804878048780488</v>
      </c>
      <c r="BW34" s="141">
        <f>IF(AND($D34&lt;&gt;0,BW$1&lt;&gt;0),IF(VLOOKUP($D34,$J$9:$DP$16,2+BW$1,FALSE)&lt;&gt;0,(COUNTIF('Présences, Excuses, et Tx P G'!$P33:CA33,$C34)/VLOOKUP($D34,$J$9:$DP$16,2+BW$1,FALSE)),),)</f>
        <v>0.88095238095238093</v>
      </c>
      <c r="BX34" s="141">
        <f>IF(AND($D34&lt;&gt;0,BX$1&lt;&gt;0),IF(VLOOKUP($D34,$J$9:$DP$16,2+BX$1,FALSE)&lt;&gt;0,(COUNTIF('Présences, Excuses, et Tx P G'!$P33:CB33,$C34)/VLOOKUP($D34,$J$9:$DP$16,2+BX$1,FALSE)),),)</f>
        <v>0.88372093023255816</v>
      </c>
      <c r="BY34" s="141">
        <f>IF(AND($D34&lt;&gt;0,BY$1&lt;&gt;0),IF(VLOOKUP($D34,$J$9:$DP$16,2+BY$1,FALSE)&lt;&gt;0,(COUNTIF('Présences, Excuses, et Tx P G'!$P33:CC33,$C34)/VLOOKUP($D34,$J$9:$DP$16,2+BY$1,FALSE)),),)</f>
        <v>0.88372093023255816</v>
      </c>
      <c r="BZ34" s="141">
        <f>IF(AND($D34&lt;&gt;0,BZ$1&lt;&gt;0),IF(VLOOKUP($D34,$J$9:$DP$16,2+BZ$1,FALSE)&lt;&gt;0,(COUNTIF('Présences, Excuses, et Tx P G'!$P33:CD33,$C34)/VLOOKUP($D34,$J$9:$DP$16,2+BZ$1,FALSE)),),)</f>
        <v>0.88636363636363635</v>
      </c>
      <c r="CA34" s="141">
        <f>IF(AND($D34&lt;&gt;0,CA$1&lt;&gt;0),IF(VLOOKUP($D34,$J$9:$DP$16,2+CA$1,FALSE)&lt;&gt;0,(COUNTIF('Présences, Excuses, et Tx P G'!$P33:CE33,$C34)/VLOOKUP($D34,$J$9:$DP$16,2+CA$1,FALSE)),),)</f>
        <v>0.8666666666666667</v>
      </c>
      <c r="CB34" s="141">
        <f>IF(AND($D34&lt;&gt;0,CB$1&lt;&gt;0),IF(VLOOKUP($D34,$J$9:$DP$16,2+CB$1,FALSE)&lt;&gt;0,(COUNTIF('Présences, Excuses, et Tx P G'!$P33:CF33,$C34)/VLOOKUP($D34,$J$9:$DP$16,2+CB$1,FALSE)),),)</f>
        <v>0</v>
      </c>
      <c r="CC34" s="141">
        <f>IF(AND($D34&lt;&gt;0,CC$1&lt;&gt;0),IF(VLOOKUP($D34,$J$9:$DP$16,2+CC$1,FALSE)&lt;&gt;0,(COUNTIF('Présences, Excuses, et Tx P G'!$P33:CG33,$C34)/VLOOKUP($D34,$J$9:$DP$16,2+CC$1,FALSE)),),)</f>
        <v>0</v>
      </c>
      <c r="CD34" s="141">
        <f>IF(AND($D34&lt;&gt;0,CD$1&lt;&gt;0),IF(VLOOKUP($D34,$J$9:$DP$16,2+CD$1,FALSE)&lt;&gt;0,(COUNTIF('Présences, Excuses, et Tx P G'!$P33:CH33,$C34)/VLOOKUP($D34,$J$9:$DP$16,2+CD$1,FALSE)),),)</f>
        <v>0</v>
      </c>
      <c r="CE34" s="141">
        <f>IF(AND($D34&lt;&gt;0,CE$1&lt;&gt;0),IF(VLOOKUP($D34,$J$9:$DP$16,2+CE$1,FALSE)&lt;&gt;0,(COUNTIF('Présences, Excuses, et Tx P G'!$P33:CI33,$C34)/VLOOKUP($D34,$J$9:$DP$16,2+CE$1,FALSE)),),)</f>
        <v>0</v>
      </c>
      <c r="CF34" s="141">
        <f>IF(AND($D34&lt;&gt;0,CF$1&lt;&gt;0),IF(VLOOKUP($D34,$J$9:$DP$16,2+CF$1,FALSE)&lt;&gt;0,(COUNTIF('Présences, Excuses, et Tx P G'!$P33:CJ33,$C34)/VLOOKUP($D34,$J$9:$DP$16,2+CF$1,FALSE)),),)</f>
        <v>0</v>
      </c>
      <c r="CG34" s="141">
        <f>IF(AND($D34&lt;&gt;0,CG$1&lt;&gt;0),IF(VLOOKUP($D34,$J$9:$DP$16,2+CG$1,FALSE)&lt;&gt;0,(COUNTIF('Présences, Excuses, et Tx P G'!$P33:CK33,$C34)/VLOOKUP($D34,$J$9:$DP$16,2+CG$1,FALSE)),),)</f>
        <v>0</v>
      </c>
      <c r="CH34" s="141">
        <f>IF(AND($D34&lt;&gt;0,CH$1&lt;&gt;0),IF(VLOOKUP($D34,$J$9:$DP$16,2+CH$1,FALSE)&lt;&gt;0,(COUNTIF('Présences, Excuses, et Tx P G'!$P33:CL33,$C34)/VLOOKUP($D34,$J$9:$DP$16,2+CH$1,FALSE)),),)</f>
        <v>0</v>
      </c>
      <c r="CI34" s="141">
        <f>IF(AND($D34&lt;&gt;0,CI$1&lt;&gt;0),IF(VLOOKUP($D34,$J$9:$DP$16,2+CI$1,FALSE)&lt;&gt;0,(COUNTIF('Présences, Excuses, et Tx P G'!$P33:CM33,$C34)/VLOOKUP($D34,$J$9:$DP$16,2+CI$1,FALSE)),),)</f>
        <v>0</v>
      </c>
      <c r="CJ34" s="141">
        <f>IF(AND($D34&lt;&gt;0,CJ$1&lt;&gt;0),IF(VLOOKUP($D34,$J$9:$DP$16,2+CJ$1,FALSE)&lt;&gt;0,(COUNTIF('Présences, Excuses, et Tx P G'!$P33:CO33,$C34)/VLOOKUP($D34,$J$9:$DP$16,2+CJ$1,FALSE)),),)</f>
        <v>0</v>
      </c>
      <c r="CK34" s="141">
        <f>IF(AND($D34&lt;&gt;0,CK$1&lt;&gt;0),IF(VLOOKUP($D34,$J$9:$DP$16,2+CK$1,FALSE)&lt;&gt;0,(COUNTIF('Présences, Excuses, et Tx P G'!$P33:CP33,$C34)/VLOOKUP($D34,$J$9:$DP$16,2+CK$1,FALSE)),),)</f>
        <v>0</v>
      </c>
      <c r="CL34" s="141">
        <f>IF(AND($D34&lt;&gt;0,CL$1&lt;&gt;0),IF(VLOOKUP($D34,$J$9:$DP$16,2+CL$1,FALSE)&lt;&gt;0,(COUNTIF('Présences, Excuses, et Tx P G'!$P33:CQ33,$C34)/VLOOKUP($D34,$J$9:$DP$16,2+CL$1,FALSE)),),)</f>
        <v>0</v>
      </c>
      <c r="CM34" s="141">
        <f>IF(AND($D34&lt;&gt;0,CM$1&lt;&gt;0),IF(VLOOKUP($D34,$J$9:$DP$16,2+CM$1,FALSE)&lt;&gt;0,(COUNTIF('Présences, Excuses, et Tx P G'!$P33:CR33,$C34)/VLOOKUP($D34,$J$9:$DP$16,2+CM$1,FALSE)),),)</f>
        <v>0</v>
      </c>
      <c r="CN34" s="141">
        <f>IF(AND($D34&lt;&gt;0,CN$1&lt;&gt;0),IF(VLOOKUP($D34,$J$9:$DP$16,2+CN$1,FALSE)&lt;&gt;0,(COUNTIF('Présences, Excuses, et Tx P G'!$P33:CS33,$C34)/VLOOKUP($D34,$J$9:$DP$16,2+CN$1,FALSE)),),)</f>
        <v>0</v>
      </c>
      <c r="CO34" s="141">
        <f>IF(AND($D34&lt;&gt;0,CO$1&lt;&gt;0),IF(VLOOKUP($D34,$J$9:$DP$16,2+CO$1,FALSE)&lt;&gt;0,(COUNTIF('Présences, Excuses, et Tx P G'!$P33:CT33,$C34)/VLOOKUP($D34,$J$9:$DP$16,2+CO$1,FALSE)),),)</f>
        <v>0</v>
      </c>
      <c r="CP34" s="141">
        <f>IF(AND($D34&lt;&gt;0,CP$1&lt;&gt;0),IF(VLOOKUP($D34,$J$9:$DP$16,2+CP$1,FALSE)&lt;&gt;0,(COUNTIF('Présences, Excuses, et Tx P G'!$P33:CU33,$C34)/VLOOKUP($D34,$J$9:$DP$16,2+CP$1,FALSE)),),)</f>
        <v>0</v>
      </c>
      <c r="CQ34" s="141">
        <f>IF(AND($D34&lt;&gt;0,CQ$1&lt;&gt;0),IF(VLOOKUP($D34,$J$9:$DP$16,2+CQ$1,FALSE)&lt;&gt;0,(COUNTIF('Présences, Excuses, et Tx P G'!$P33:CU33,$C34)/VLOOKUP($D34,$J$9:$DP$16,2+CQ$1,FALSE)),),)</f>
        <v>0</v>
      </c>
      <c r="CR34" s="141">
        <f>IF(AND($D34&lt;&gt;0,CR$1&lt;&gt;0),IF(VLOOKUP($D34,$J$9:$DP$16,2+CR$1,FALSE)&lt;&gt;0,(COUNTIF('Présences, Excuses, et Tx P G'!$P33:CV33,$C34)/VLOOKUP($D34,$J$9:$DP$16,2+CR$1,FALSE)),),)</f>
        <v>0</v>
      </c>
      <c r="CS34" s="141">
        <f>IF(AND($D34&lt;&gt;0,CS$1&lt;&gt;0),IF(VLOOKUP($D34,$J$9:$DP$16,2+CS$1,FALSE)&lt;&gt;0,(COUNTIF('Présences, Excuses, et Tx P G'!$P33:CW33,$C34)/VLOOKUP($D34,$J$9:$DP$16,2+CS$1,FALSE)),),)</f>
        <v>0</v>
      </c>
      <c r="CT34" s="141">
        <f>IF(AND($D34&lt;&gt;0,CT$1&lt;&gt;0),IF(VLOOKUP($D34,$J$9:$DP$16,2+CT$1,FALSE)&lt;&gt;0,(COUNTIF('Présences, Excuses, et Tx P G'!$P33:CX33,$C34)/VLOOKUP($D34,$J$9:$DP$16,2+CT$1,FALSE)),),)</f>
        <v>0</v>
      </c>
      <c r="CU34" s="141">
        <f>IF(AND($D34&lt;&gt;0,CU$1&lt;&gt;0),IF(VLOOKUP($D34,$J$9:$DP$16,2+CU$1,FALSE)&lt;&gt;0,(COUNTIF('Présences, Excuses, et Tx P G'!$P33:CY33,$C34)/VLOOKUP($D34,$J$9:$DP$16,2+CU$1,FALSE)),),)</f>
        <v>0</v>
      </c>
      <c r="CV34" s="141">
        <f>IF(AND($D34&lt;&gt;0,CV$1&lt;&gt;0),IF(VLOOKUP($D34,$J$9:$DP$16,2+CV$1,FALSE)&lt;&gt;0,(COUNTIF('Présences, Excuses, et Tx P G'!$P33:CZ33,$C34)/VLOOKUP($D34,$J$9:$DP$16,2+CV$1,FALSE)),),)</f>
        <v>0</v>
      </c>
      <c r="CW34" s="141">
        <f>IF(AND($D34&lt;&gt;0,CW$1&lt;&gt;0),IF(VLOOKUP($D34,$J$9:$DP$16,2+CW$1,FALSE)&lt;&gt;0,(COUNTIF('Présences, Excuses, et Tx P G'!$P33:DA33,$C34)/VLOOKUP($D34,$J$9:$DP$16,2+CW$1,FALSE)),),)</f>
        <v>0</v>
      </c>
      <c r="CX34" s="141">
        <f>IF(AND($D34&lt;&gt;0,CX$1&lt;&gt;0),IF(VLOOKUP($D34,$J$9:$DP$16,2+CX$1,FALSE)&lt;&gt;0,(COUNTIF('Présences, Excuses, et Tx P G'!$P33:DB33,$C34)/VLOOKUP($D34,$J$9:$DP$16,2+CX$1,FALSE)),),)</f>
        <v>0</v>
      </c>
      <c r="CY34" s="141">
        <f>IF(AND($D34&lt;&gt;0,CY$1&lt;&gt;0),IF(VLOOKUP($D34,$J$9:$DP$16,2+CY$1,FALSE)&lt;&gt;0,(COUNTIF('Présences, Excuses, et Tx P G'!$P33:DC33,$C34)/VLOOKUP($D34,$J$9:$DP$16,2+CY$1,FALSE)),),)</f>
        <v>0</v>
      </c>
      <c r="CZ34" s="141">
        <f>IF(AND($D34&lt;&gt;0,CZ$1&lt;&gt;0),IF(VLOOKUP($D34,$J$9:$DP$16,2+CZ$1,FALSE)&lt;&gt;0,(COUNTIF('Présences, Excuses, et Tx P G'!$P33:DD33,$C34)/VLOOKUP($D34,$J$9:$DP$16,2+CZ$1,FALSE)),),)</f>
        <v>0</v>
      </c>
      <c r="DA34" s="141">
        <f>IF(AND($D34&lt;&gt;0,DA$1&lt;&gt;0),IF(VLOOKUP($D34,$J$9:$DP$16,2+DA$1,FALSE)&lt;&gt;0,(COUNTIF('Présences, Excuses, et Tx P G'!$P33:DE33,$C34)/VLOOKUP($D34,$J$9:$DP$16,2+DA$1,FALSE)),),)</f>
        <v>0</v>
      </c>
      <c r="DB34" s="141">
        <f>IF(AND($D34&lt;&gt;0,DB$1&lt;&gt;0),IF(VLOOKUP($D34,$J$9:$DP$16,2+DB$1,FALSE)&lt;&gt;0,(COUNTIF('Présences, Excuses, et Tx P G'!$P33:DF33,$C34)/VLOOKUP($D34,$J$9:$DP$16,2+DB$1,FALSE)),),)</f>
        <v>0</v>
      </c>
      <c r="DC34" s="141">
        <f>IF(AND($D34&lt;&gt;0,DC$1&lt;&gt;0),IF(VLOOKUP($D34,$J$9:$DP$16,2+DC$1,FALSE)&lt;&gt;0,(COUNTIF('Présences, Excuses, et Tx P G'!$P33:DG33,$C34)/VLOOKUP($D34,$J$9:$DP$16,2+DC$1,FALSE)),),)</f>
        <v>0</v>
      </c>
      <c r="DD34" s="141">
        <f>IF(AND($D34&lt;&gt;0,DD$1&lt;&gt;0),IF(VLOOKUP($D34,$J$9:$DP$16,2+DD$1,FALSE)&lt;&gt;0,(COUNTIF('Présences, Excuses, et Tx P G'!$P33:DH33,$C34)/VLOOKUP($D34,$J$9:$DP$16,2+DD$1,FALSE)),),)</f>
        <v>0</v>
      </c>
      <c r="DE34" s="141">
        <f>IF(AND($D34&lt;&gt;0,DE$1&lt;&gt;0),IF(VLOOKUP($D34,$J$9:$DP$16,2+DE$1,FALSE)&lt;&gt;0,(COUNTIF('Présences, Excuses, et Tx P G'!$P33:DI33,$C34)/VLOOKUP($D34,$J$9:$DP$16,2+DE$1,FALSE)),),)</f>
        <v>0</v>
      </c>
      <c r="DF34" s="141">
        <f>IF(AND($D34&lt;&gt;0,DF$1&lt;&gt;0),IF(VLOOKUP($D34,$J$9:$DP$16,2+DF$1,FALSE)&lt;&gt;0,(COUNTIF('Présences, Excuses, et Tx P G'!$P33:DJ33,$C34)/VLOOKUP($D34,$J$9:$DP$16,2+DF$1,FALSE)),),)</f>
        <v>0</v>
      </c>
      <c r="DG34" s="141">
        <f>IF(AND($D34&lt;&gt;0,DG$1&lt;&gt;0),IF(VLOOKUP($D34,$J$9:$DP$16,2+DG$1,FALSE)&lt;&gt;0,(COUNTIF('Présences, Excuses, et Tx P G'!$P33:DK33,$C34)/VLOOKUP($D34,$J$9:$DP$16,2+DG$1,FALSE)),),)</f>
        <v>0</v>
      </c>
      <c r="DH34" s="141">
        <f>IF(AND($D34&lt;&gt;0,DH$1&lt;&gt;0),IF(VLOOKUP($D34,$J$9:$DP$16,2+DH$1,FALSE)&lt;&gt;0,(COUNTIF('Présences, Excuses, et Tx P G'!$P33:DL33,$C34)/VLOOKUP($D34,$J$9:$DP$16,2+DH$1,FALSE)),),)</f>
        <v>0</v>
      </c>
      <c r="DI34" s="141">
        <f>IF(AND($D34&lt;&gt;0,DI$1&lt;&gt;0),IF(VLOOKUP($D34,$J$9:$DP$16,2+DI$1,FALSE)&lt;&gt;0,(COUNTIF('Présences, Excuses, et Tx P G'!$P33:DM33,$C34)/VLOOKUP($D34,$J$9:$DP$16,2+DI$1,FALSE)),),)</f>
        <v>0</v>
      </c>
      <c r="DJ34" s="141">
        <f>IF(AND($D34&lt;&gt;0,DJ$1&lt;&gt;0),IF(VLOOKUP($D34,$J$9:$DP$16,2+DJ$1,FALSE)&lt;&gt;0,(COUNTIF('Présences, Excuses, et Tx P G'!$P33:DN33,$C34)/VLOOKUP($D34,$J$9:$DP$16,2+DJ$1,FALSE)),),)</f>
        <v>0</v>
      </c>
      <c r="DK34" s="141">
        <f>IF(AND($D34&lt;&gt;0,DK$1&lt;&gt;0),IF(VLOOKUP($D34,$J$9:$DP$16,2+DK$1,FALSE)&lt;&gt;0,(COUNTIF('Présences, Excuses, et Tx P G'!$P33:DO33,$C34)/VLOOKUP($D34,$J$9:$DP$16,2+DK$1,FALSE)),),)</f>
        <v>0</v>
      </c>
      <c r="DL34" s="141">
        <f>IF(AND($D34&lt;&gt;0,DL$1&lt;&gt;0),IF(VLOOKUP($D34,$J$9:$DP$16,2+DL$1,FALSE)&lt;&gt;0,(COUNTIF('Présences, Excuses, et Tx P G'!$P33:DP33,$C34)/VLOOKUP($D34,$J$9:$DP$16,2+DL$1,FALSE)),),)</f>
        <v>0</v>
      </c>
      <c r="DM34" s="141">
        <f>IF(AND($D34&lt;&gt;0,DM$1&lt;&gt;0),IF(VLOOKUP($D34,$J$9:$DP$16,2+DM$1,FALSE)&lt;&gt;0,(COUNTIF('Présences, Excuses, et Tx P G'!$P33:DQ33,$C34)/VLOOKUP($D34,$J$9:$DP$16,2+DM$1,FALSE)),),)</f>
        <v>0</v>
      </c>
      <c r="DN34" s="141">
        <f>IF(AND($D34&lt;&gt;0,DN$1&lt;&gt;0),IF(VLOOKUP($D34,$J$9:$DP$16,2+DN$1,FALSE)&lt;&gt;0,(COUNTIF('Présences, Excuses, et Tx P G'!$P33:DR33,$C34)/VLOOKUP($D34,$J$9:$DP$16,2+DN$1,FALSE)),),)</f>
        <v>0</v>
      </c>
      <c r="DO34" s="141">
        <f>IF(AND($D34&lt;&gt;0,DO$1&lt;&gt;0),IF(VLOOKUP($D34,$J$9:$DP$16,2+DO$1,FALSE)&lt;&gt;0,(COUNTIF('Présences, Excuses, et Tx P G'!$P33:DS33,$C34)/VLOOKUP($D34,$J$9:$DP$16,2+DO$1,FALSE)),),)</f>
        <v>0</v>
      </c>
      <c r="DP34" s="141">
        <f>IF(AND($D34&lt;&gt;0,DP$1&lt;&gt;0),IF(VLOOKUP($D34,$J$9:$DP$16,2+DP$1,FALSE)&lt;&gt;0,(COUNTIF('Présences, Excuses, et Tx P G'!$P33:DT33,$C34)/VLOOKUP($D34,$J$9:$DP$16,2+DP$1,FALSE)),),)</f>
        <v>0</v>
      </c>
      <c r="DR34" s="80" t="str">
        <f t="shared" si="34"/>
        <v>DEMAY Bernard</v>
      </c>
      <c r="DS34" s="26" t="str">
        <f t="shared" si="35"/>
        <v>B</v>
      </c>
      <c r="DT34" s="23">
        <f t="shared" si="36"/>
        <v>0.88372093023255816</v>
      </c>
    </row>
    <row r="35" spans="1:124" ht="14.4" customHeight="1">
      <c r="A35" s="11">
        <v>18</v>
      </c>
      <c r="B35" s="158" t="str">
        <f>Choristes!B19</f>
        <v>DESCOLAS Pascale</v>
      </c>
      <c r="C35" s="26" t="str">
        <f>Choristes!C19</f>
        <v>A</v>
      </c>
      <c r="D35" s="26" t="str">
        <f>Choristes!G19</f>
        <v>FR</v>
      </c>
      <c r="E35" s="26"/>
      <c r="F35" s="26"/>
      <c r="G35" s="15"/>
      <c r="H35" s="15"/>
      <c r="I35" s="23">
        <f t="shared" si="32"/>
        <v>0.97560975609756095</v>
      </c>
      <c r="J35" s="23" t="str">
        <f t="shared" si="33"/>
        <v>B</v>
      </c>
      <c r="K35" s="60"/>
      <c r="L35" s="141">
        <f>IF(AND($D35&lt;&gt;0,L$1&lt;&gt;0),IF(VLOOKUP($D35,$J$9:$DP$16,2+L$1,FALSE)&lt;&gt;0,(COUNTIF('Présences, Excuses, et Tx P G'!$P34:P34,$C35)/VLOOKUP($D35,$J$9:$DP$16,2+L$1,FALSE)),),)</f>
        <v>1</v>
      </c>
      <c r="M35" s="141">
        <f>IF(AND($D35&lt;&gt;0,M$1&lt;&gt;0),IF(VLOOKUP($D35,$J$9:$DP$16,2+M$1,FALSE)&lt;&gt;0,(COUNTIF('Présences, Excuses, et Tx P G'!$P34:Q34,$C35)/VLOOKUP($D35,$J$9:$DP$16,2+M$1,FALSE)),),)</f>
        <v>1</v>
      </c>
      <c r="N35" s="141">
        <f>IF(AND($D35&lt;&gt;0,N$1&lt;&gt;0),IF(VLOOKUP($D35,$J$9:$DP$16,2+N$1,FALSE)&lt;&gt;0,(COUNTIF('Présences, Excuses, et Tx P G'!$P34:R34,$C35)/VLOOKUP($D35,$J$9:$DP$16,2+N$1,FALSE)),),)</f>
        <v>1</v>
      </c>
      <c r="O35" s="141">
        <f>IF(AND($D35&lt;&gt;0,O$1&lt;&gt;0),IF(VLOOKUP($D35,$J$9:$DP$16,2+O$1,FALSE)&lt;&gt;0,(COUNTIF('Présences, Excuses, et Tx P G'!$P34:S34,$C35)/VLOOKUP($D35,$J$9:$DP$16,2+O$1,FALSE)),),)</f>
        <v>1</v>
      </c>
      <c r="P35" s="141">
        <f>IF(AND($D35&lt;&gt;0,P$1&lt;&gt;0),IF(VLOOKUP($D35,$J$9:$DP$16,2+P$1,FALSE)&lt;&gt;0,(COUNTIF('Présences, Excuses, et Tx P G'!$P34:T34,$C35)/VLOOKUP($D35,$J$9:$DP$16,2+P$1,FALSE)),),)</f>
        <v>1</v>
      </c>
      <c r="Q35" s="141">
        <f>IF(AND($D35&lt;&gt;0,Q$1&lt;&gt;0),IF(VLOOKUP($D35,$J$9:$DP$16,2+Q$1,FALSE)&lt;&gt;0,(COUNTIF('Présences, Excuses, et Tx P G'!$P34:U34,$C35)/VLOOKUP($D35,$J$9:$DP$16,2+Q$1,FALSE)),),)</f>
        <v>1</v>
      </c>
      <c r="R35" s="141">
        <f>IF(AND($D35&lt;&gt;0,R$1&lt;&gt;0),IF(VLOOKUP($D35,$J$9:$DP$16,2+R$1,FALSE)&lt;&gt;0,(COUNTIF('Présences, Excuses, et Tx P G'!$P34:V34,$C35)/VLOOKUP($D35,$J$9:$DP$16,2+R$1,FALSE)),),)</f>
        <v>1</v>
      </c>
      <c r="S35" s="141">
        <f>IF(AND($D35&lt;&gt;0,S$1&lt;&gt;0),IF(VLOOKUP($D35,$J$9:$DP$16,2+S$1,FALSE)&lt;&gt;0,(COUNTIF('Présences, Excuses, et Tx P G'!$P34:W34,$C35)/VLOOKUP($D35,$J$9:$DP$16,2+S$1,FALSE)),),)</f>
        <v>1</v>
      </c>
      <c r="T35" s="141">
        <f>IF(AND($D35&lt;&gt;0,T$1&lt;&gt;0),IF(VLOOKUP($D35,$J$9:$DP$16,2+T$1,FALSE)&lt;&gt;0,(COUNTIF('Présences, Excuses, et Tx P G'!$P34:X34,$C35)/VLOOKUP($D35,$J$9:$DP$16,2+T$1,FALSE)),),)</f>
        <v>1</v>
      </c>
      <c r="U35" s="141">
        <f>IF(AND($D35&lt;&gt;0,U$1&lt;&gt;0),IF(VLOOKUP($D35,$J$9:$DP$16,2+U$1,FALSE)&lt;&gt;0,(COUNTIF('Présences, Excuses, et Tx P G'!$P34:Y34,$C35)/VLOOKUP($D35,$J$9:$DP$16,2+U$1,FALSE)),),)</f>
        <v>1</v>
      </c>
      <c r="V35" s="141">
        <f>IF(AND($D35&lt;&gt;0,V$1&lt;&gt;0),IF(VLOOKUP($D35,$J$9:$DP$16,2+V$1,FALSE)&lt;&gt;0,(COUNTIF('Présences, Excuses, et Tx P G'!$P34:Z34,$C35)/VLOOKUP($D35,$J$9:$DP$16,2+V$1,FALSE)),),)</f>
        <v>1</v>
      </c>
      <c r="W35" s="141">
        <f>IF(AND($D35&lt;&gt;0,W$1&lt;&gt;0),IF(VLOOKUP($D35,$J$9:$DP$16,2+W$1,FALSE)&lt;&gt;0,(COUNTIF('Présences, Excuses, et Tx P G'!$P34:AA34,$C35)/VLOOKUP($D35,$J$9:$DP$16,2+W$1,FALSE)),),)</f>
        <v>1</v>
      </c>
      <c r="X35" s="141">
        <f>IF(AND($D35&lt;&gt;0,X$1&lt;&gt;0),IF(VLOOKUP($D35,$J$9:$DP$16,2+X$1,FALSE)&lt;&gt;0,(COUNTIF('Présences, Excuses, et Tx P G'!$P34:AB34,$C35)/VLOOKUP($D35,$J$9:$DP$16,2+X$1,FALSE)),),)</f>
        <v>1</v>
      </c>
      <c r="Y35" s="141">
        <f>IF(AND($D35&lt;&gt;0,Y$1&lt;&gt;0),IF(VLOOKUP($D35,$J$9:$DP$16,2+Y$1,FALSE)&lt;&gt;0,(COUNTIF('Présences, Excuses, et Tx P G'!$P34:AC34,$C35)/VLOOKUP($D35,$J$9:$DP$16,2+Y$1,FALSE)),),)</f>
        <v>1</v>
      </c>
      <c r="Z35" s="141">
        <f>IF(AND($D35&lt;&gt;0,Z$1&lt;&gt;0),IF(VLOOKUP($D35,$J$9:$DP$16,2+Z$1,FALSE)&lt;&gt;0,(COUNTIF('Présences, Excuses, et Tx P G'!$P34:AD34,$C35)/VLOOKUP($D35,$J$9:$DP$16,2+Z$1,FALSE)),),)</f>
        <v>1</v>
      </c>
      <c r="AA35" s="141">
        <f>IF(AND($D35&lt;&gt;0,AA$1&lt;&gt;0),IF(VLOOKUP($D35,$J$9:$DP$16,2+AA$1,FALSE)&lt;&gt;0,(COUNTIF('Présences, Excuses, et Tx P G'!$P34:AE34,$C35)/VLOOKUP($D35,$J$9:$DP$16,2+AA$1,FALSE)),),)</f>
        <v>1</v>
      </c>
      <c r="AB35" s="141">
        <f>IF(AND($D35&lt;&gt;0,AB$1&lt;&gt;0),IF(VLOOKUP($D35,$J$9:$DP$16,2+AB$1,FALSE)&lt;&gt;0,(COUNTIF('Présences, Excuses, et Tx P G'!$P34:AF34,$C35)/VLOOKUP($D35,$J$9:$DP$16,2+AB$1,FALSE)),),)</f>
        <v>1</v>
      </c>
      <c r="AC35" s="141">
        <f>IF(AND($D35&lt;&gt;0,AC$1&lt;&gt;0),IF(VLOOKUP($D35,$J$9:$DP$16,2+AC$1,FALSE)&lt;&gt;0,(COUNTIF('Présences, Excuses, et Tx P G'!$P34:AG34,$C35)/VLOOKUP($D35,$J$9:$DP$16,2+AC$1,FALSE)),),)</f>
        <v>1</v>
      </c>
      <c r="AD35" s="141">
        <f>IF(AND($D35&lt;&gt;0,AD$1&lt;&gt;0),IF(VLOOKUP($D35,$J$9:$DP$16,2+AD$1,FALSE)&lt;&gt;0,(COUNTIF('Présences, Excuses, et Tx P G'!$P34:AH34,$C35)/VLOOKUP($D35,$J$9:$DP$16,2+AD$1,FALSE)),),)</f>
        <v>1</v>
      </c>
      <c r="AE35" s="141">
        <f>IF(AND($D35&lt;&gt;0,AE$1&lt;&gt;0),IF(VLOOKUP($D35,$J$9:$DP$16,2+AE$1,FALSE)&lt;&gt;0,(COUNTIF('Présences, Excuses, et Tx P G'!$P34:AI34,$C35)/VLOOKUP($D35,$J$9:$DP$16,2+AE$1,FALSE)),),)</f>
        <v>1</v>
      </c>
      <c r="AF35" s="141">
        <f>IF(AND($D35&lt;&gt;0,AF$1&lt;&gt;0),IF(VLOOKUP($D35,$J$9:$DP$16,2+AF$1,FALSE)&lt;&gt;0,(COUNTIF('Présences, Excuses, et Tx P G'!$P34:AJ34,$C35)/VLOOKUP($D35,$J$9:$DP$16,2+AF$1,FALSE)),),)</f>
        <v>1</v>
      </c>
      <c r="AG35" s="141">
        <f>IF(AND($D35&lt;&gt;0,AG$1&lt;&gt;0),IF(VLOOKUP($D35,$J$9:$DP$16,2+AG$1,FALSE)&lt;&gt;0,(COUNTIF('Présences, Excuses, et Tx P G'!$P34:AK34,$C35)/VLOOKUP($D35,$J$9:$DP$16,2+AG$1,FALSE)),),)</f>
        <v>1</v>
      </c>
      <c r="AH35" s="141">
        <f>IF(AND($D35&lt;&gt;0,AH$1&lt;&gt;0),IF(VLOOKUP($D35,$J$9:$DP$16,2+AH$1,FALSE)&lt;&gt;0,(COUNTIF('Présences, Excuses, et Tx P G'!$P34:AL34,$C35)/VLOOKUP($D35,$J$9:$DP$16,2+AH$1,FALSE)),),)</f>
        <v>1</v>
      </c>
      <c r="AI35" s="141">
        <f>IF(AND($D35&lt;&gt;0,AI$1&lt;&gt;0),IF(VLOOKUP($D35,$J$9:$DP$16,2+AI$1,FALSE)&lt;&gt;0,(COUNTIF('Présences, Excuses, et Tx P G'!$P34:AM34,$C35)/VLOOKUP($D35,$J$9:$DP$16,2+AI$1,FALSE)),),)</f>
        <v>1</v>
      </c>
      <c r="AJ35" s="141">
        <f>IF(AND($D35&lt;&gt;0,AJ$1&lt;&gt;0),IF(VLOOKUP($D35,$J$9:$DP$16,2+AJ$1,FALSE)&lt;&gt;0,(COUNTIF('Présences, Excuses, et Tx P G'!$P34:AN34,$C35)/VLOOKUP($D35,$J$9:$DP$16,2+AJ$1,FALSE)),),)</f>
        <v>1</v>
      </c>
      <c r="AK35" s="141">
        <f>IF(AND($D35&lt;&gt;0,AK$1&lt;&gt;0),IF(VLOOKUP($D35,$J$9:$DP$16,2+AK$1,FALSE)&lt;&gt;0,(COUNTIF('Présences, Excuses, et Tx P G'!$P34:AO34,$C35)/VLOOKUP($D35,$J$9:$DP$16,2+AK$1,FALSE)),),)</f>
        <v>1</v>
      </c>
      <c r="AL35" s="141">
        <f>IF(AND($D35&lt;&gt;0,AL$1&lt;&gt;0),IF(VLOOKUP($D35,$J$9:$DP$16,2+AL$1,FALSE)&lt;&gt;0,(COUNTIF('Présences, Excuses, et Tx P G'!$P34:AP34,$C35)/VLOOKUP($D35,$J$9:$DP$16,2+AL$1,FALSE)),),)</f>
        <v>1</v>
      </c>
      <c r="AM35" s="141">
        <f>IF(AND($D35&lt;&gt;0,AM$1&lt;&gt;0),IF(VLOOKUP($D35,$J$9:$DP$16,2+AM$1,FALSE)&lt;&gt;0,(COUNTIF('Présences, Excuses, et Tx P G'!$P34:AQ34,$C35)/VLOOKUP($D35,$J$9:$DP$16,2+AM$1,FALSE)),),)</f>
        <v>1</v>
      </c>
      <c r="AN35" s="141">
        <f>IF(AND($D35&lt;&gt;0,AN$1&lt;&gt;0),IF(VLOOKUP($D35,$J$9:$DP$16,2+AN$1,FALSE)&lt;&gt;0,(COUNTIF('Présences, Excuses, et Tx P G'!$P34:AR34,$C35)/VLOOKUP($D35,$J$9:$DP$16,2+AN$1,FALSE)),),)</f>
        <v>1</v>
      </c>
      <c r="AO35" s="141">
        <f>IF(AND($D35&lt;&gt;0,AO$1&lt;&gt;0),IF(VLOOKUP($D35,$J$9:$DP$16,2+AO$1,FALSE)&lt;&gt;0,(COUNTIF('Présences, Excuses, et Tx P G'!$P34:AS34,$C35)/VLOOKUP($D35,$J$9:$DP$16,2+AO$1,FALSE)),),)</f>
        <v>1</v>
      </c>
      <c r="AP35" s="141">
        <f>IF(AND($D35&lt;&gt;0,AP$1&lt;&gt;0),IF(VLOOKUP($D35,$J$9:$DP$16,2+AP$1,FALSE)&lt;&gt;0,(COUNTIF('Présences, Excuses, et Tx P G'!$P34:AT34,$C35)/VLOOKUP($D35,$J$9:$DP$16,2+AP$1,FALSE)),),)</f>
        <v>1</v>
      </c>
      <c r="AQ35" s="141">
        <f>IF(AND($D35&lt;&gt;0,AQ$1&lt;&gt;0),IF(VLOOKUP($D35,$J$9:$DP$16,2+AQ$1,FALSE)&lt;&gt;0,(COUNTIF('Présences, Excuses, et Tx P G'!$P34:AU34,$C35)/VLOOKUP($D35,$J$9:$DP$16,2+AQ$1,FALSE)),),)</f>
        <v>1</v>
      </c>
      <c r="AR35" s="141">
        <f>IF(AND($D35&lt;&gt;0,AR$1&lt;&gt;0),IF(VLOOKUP($D35,$J$9:$DP$16,2+AR$1,FALSE)&lt;&gt;0,(COUNTIF('Présences, Excuses, et Tx P G'!$P34:AV34,$C35)/VLOOKUP($D35,$J$9:$DP$16,2+AR$1,FALSE)),),)</f>
        <v>1</v>
      </c>
      <c r="AS35" s="141">
        <f>IF(AND($D35&lt;&gt;0,AS$1&lt;&gt;0),IF(VLOOKUP($D35,$J$9:$DP$16,2+AS$1,FALSE)&lt;&gt;0,(COUNTIF('Présences, Excuses, et Tx P G'!$P34:AW34,$C35)/VLOOKUP($D35,$J$9:$DP$16,2+AS$1,FALSE)),),)</f>
        <v>1</v>
      </c>
      <c r="AT35" s="141">
        <f>IF(AND($D35&lt;&gt;0,AT$1&lt;&gt;0),IF(VLOOKUP($D35,$J$9:$DP$16,2+AT$1,FALSE)&lt;&gt;0,(COUNTIF('Présences, Excuses, et Tx P G'!$P34:AX34,$C35)/VLOOKUP($D35,$J$9:$DP$16,2+AT$1,FALSE)),),)</f>
        <v>1</v>
      </c>
      <c r="AU35" s="141">
        <f>IF(AND($D35&lt;&gt;0,AU$1&lt;&gt;0),IF(VLOOKUP($D35,$J$9:$DP$16,2+AU$1,FALSE)&lt;&gt;0,(COUNTIF('Présences, Excuses, et Tx P G'!$P34:AY34,$C35)/VLOOKUP($D35,$J$9:$DP$16,2+AU$1,FALSE)),),)</f>
        <v>1</v>
      </c>
      <c r="AV35" s="141">
        <f>IF(AND($D35&lt;&gt;0,AV$1&lt;&gt;0),IF(VLOOKUP($D35,$J$9:$DP$16,2+AV$1,FALSE)&lt;&gt;0,(COUNTIF('Présences, Excuses, et Tx P G'!$P34:AZ34,$C35)/VLOOKUP($D35,$J$9:$DP$16,2+AV$1,FALSE)),),)</f>
        <v>0.95833333333333337</v>
      </c>
      <c r="AW35" s="141">
        <f>IF(AND($D35&lt;&gt;0,AW$1&lt;&gt;0),IF(VLOOKUP($D35,$J$9:$DP$16,2+AW$1,FALSE)&lt;&gt;0,(COUNTIF('Présences, Excuses, et Tx P G'!$P34:BA34,$C35)/VLOOKUP($D35,$J$9:$DP$16,2+AW$1,FALSE)),),)</f>
        <v>0.95833333333333337</v>
      </c>
      <c r="AX35" s="141">
        <f>IF(AND($D35&lt;&gt;0,AX$1&lt;&gt;0),IF(VLOOKUP($D35,$J$9:$DP$16,2+AX$1,FALSE)&lt;&gt;0,(COUNTIF('Présences, Excuses, et Tx P G'!$P34:BB34,$C35)/VLOOKUP($D35,$J$9:$DP$16,2+AX$1,FALSE)),),)</f>
        <v>0.96</v>
      </c>
      <c r="AY35" s="141">
        <f>IF(AND($D35&lt;&gt;0,AY$1&lt;&gt;0),IF(VLOOKUP($D35,$J$9:$DP$16,2+AY$1,FALSE)&lt;&gt;0,(COUNTIF('Présences, Excuses, et Tx P G'!$P34:BC34,$C35)/VLOOKUP($D35,$J$9:$DP$16,2+AY$1,FALSE)),),)</f>
        <v>0.96</v>
      </c>
      <c r="AZ35" s="141">
        <f>IF(AND($D35&lt;&gt;0,AZ$1&lt;&gt;0),IF(VLOOKUP($D35,$J$9:$DP$16,2+AZ$1,FALSE)&lt;&gt;0,(COUNTIF('Présences, Excuses, et Tx P G'!$P34:BD34,$C35)/VLOOKUP($D35,$J$9:$DP$16,2+AZ$1,FALSE)),),)</f>
        <v>0.96153846153846156</v>
      </c>
      <c r="BA35" s="141">
        <f>IF(AND($D35&lt;&gt;0,BA$1&lt;&gt;0),IF(VLOOKUP($D35,$J$9:$DP$16,2+BA$1,FALSE)&lt;&gt;0,(COUNTIF('Présences, Excuses, et Tx P G'!$P34:BE34,$C35)/VLOOKUP($D35,$J$9:$DP$16,2+BA$1,FALSE)),),)</f>
        <v>0.96153846153846156</v>
      </c>
      <c r="BB35" s="141">
        <f>IF(AND($D35&lt;&gt;0,BB$1&lt;&gt;0),IF(VLOOKUP($D35,$J$9:$DP$16,2+BB$1,FALSE)&lt;&gt;0,(COUNTIF('Présences, Excuses, et Tx P G'!$P34:BF34,$C35)/VLOOKUP($D35,$J$9:$DP$16,2+BB$1,FALSE)),),)</f>
        <v>0.96296296296296291</v>
      </c>
      <c r="BC35" s="141">
        <f>IF(AND($D35&lt;&gt;0,BC$1&lt;&gt;0),IF(VLOOKUP($D35,$J$9:$DP$16,2+BC$1,FALSE)&lt;&gt;0,(COUNTIF('Présences, Excuses, et Tx P G'!$P34:BG34,$C35)/VLOOKUP($D35,$J$9:$DP$16,2+BC$1,FALSE)),),)</f>
        <v>0.9642857142857143</v>
      </c>
      <c r="BD35" s="141">
        <f>IF(AND($D35&lt;&gt;0,BD$1&lt;&gt;0),IF(VLOOKUP($D35,$J$9:$DP$16,2+BD$1,FALSE)&lt;&gt;0,(COUNTIF('Présences, Excuses, et Tx P G'!$P34:BH34,$C35)/VLOOKUP($D35,$J$9:$DP$16,2+BD$1,FALSE)),),)</f>
        <v>0.96551724137931039</v>
      </c>
      <c r="BE35" s="141">
        <f>IF(AND($D35&lt;&gt;0,BE$1&lt;&gt;0),IF(VLOOKUP($D35,$J$9:$DP$16,2+BE$1,FALSE)&lt;&gt;0,(COUNTIF('Présences, Excuses, et Tx P G'!$P34:BI34,$C35)/VLOOKUP($D35,$J$9:$DP$16,2+BE$1,FALSE)),),)</f>
        <v>0.96666666666666667</v>
      </c>
      <c r="BF35" s="141">
        <f>IF(AND($D35&lt;&gt;0,BF$1&lt;&gt;0),IF(VLOOKUP($D35,$J$9:$DP$16,2+BF$1,FALSE)&lt;&gt;0,(COUNTIF('Présences, Excuses, et Tx P G'!$P34:BJ34,$C35)/VLOOKUP($D35,$J$9:$DP$16,2+BF$1,FALSE)),),)</f>
        <v>0.96666666666666667</v>
      </c>
      <c r="BG35" s="141">
        <f>IF(AND($D35&lt;&gt;0,BG$1&lt;&gt;0),IF(VLOOKUP($D35,$J$9:$DP$16,2+BG$1,FALSE)&lt;&gt;0,(COUNTIF('Présences, Excuses, et Tx P G'!$P34:BK34,$C35)/VLOOKUP($D35,$J$9:$DP$16,2+BG$1,FALSE)),),)</f>
        <v>0.967741935483871</v>
      </c>
      <c r="BH35" s="141">
        <f>IF(AND($D35&lt;&gt;0,BH$1&lt;&gt;0),IF(VLOOKUP($D35,$J$9:$DP$16,2+BH$1,FALSE)&lt;&gt;0,(COUNTIF('Présences, Excuses, et Tx P G'!$P34:BL34,$C35)/VLOOKUP($D35,$J$9:$DP$16,2+BH$1,FALSE)),),)</f>
        <v>0.967741935483871</v>
      </c>
      <c r="BI35" s="141">
        <f>IF(AND($D35&lt;&gt;0,BI$1&lt;&gt;0),IF(VLOOKUP($D35,$J$9:$DP$16,2+BI$1,FALSE)&lt;&gt;0,(COUNTIF('Présences, Excuses, et Tx P G'!$P34:BM34,$C35)/VLOOKUP($D35,$J$9:$DP$16,2+BI$1,FALSE)),),)</f>
        <v>0.96875</v>
      </c>
      <c r="BJ35" s="141">
        <f>IF(AND($D35&lt;&gt;0,BJ$1&lt;&gt;0),IF(VLOOKUP($D35,$J$9:$DP$16,2+BJ$1,FALSE)&lt;&gt;0,(COUNTIF('Présences, Excuses, et Tx P G'!$P34:BN34,$C35)/VLOOKUP($D35,$J$9:$DP$16,2+BJ$1,FALSE)),),)</f>
        <v>0.96969696969696972</v>
      </c>
      <c r="BK35" s="141">
        <f>IF(AND($D35&lt;&gt;0,BK$1&lt;&gt;0),IF(VLOOKUP($D35,$J$9:$DP$16,2+BK$1,FALSE)&lt;&gt;0,(COUNTIF('Présences, Excuses, et Tx P G'!$P34:BO34,$C35)/VLOOKUP($D35,$J$9:$DP$16,2+BK$1,FALSE)),),)</f>
        <v>0.96969696969696972</v>
      </c>
      <c r="BL35" s="141">
        <f>IF(AND($D35&lt;&gt;0,BL$1&lt;&gt;0),IF(VLOOKUP($D35,$J$9:$DP$16,2+BL$1,FALSE)&lt;&gt;0,(COUNTIF('Présences, Excuses, et Tx P G'!$P34:BP34,$C35)/VLOOKUP($D35,$J$9:$DP$16,2+BL$1,FALSE)),),)</f>
        <v>0.96969696969696972</v>
      </c>
      <c r="BM35" s="141">
        <f>IF(AND($D35&lt;&gt;0,BM$1&lt;&gt;0),IF(VLOOKUP($D35,$J$9:$DP$16,2+BM$1,FALSE)&lt;&gt;0,(COUNTIF('Présences, Excuses, et Tx P G'!$P34:BQ34,$C35)/VLOOKUP($D35,$J$9:$DP$16,2+BM$1,FALSE)),),)</f>
        <v>0.96969696969696972</v>
      </c>
      <c r="BN35" s="141">
        <f>IF(AND($D35&lt;&gt;0,BN$1&lt;&gt;0),IF(VLOOKUP($D35,$J$9:$DP$16,2+BN$1,FALSE)&lt;&gt;0,(COUNTIF('Présences, Excuses, et Tx P G'!$P34:BR34,$C35)/VLOOKUP($D35,$J$9:$DP$16,2+BN$1,FALSE)),),)</f>
        <v>0.97058823529411764</v>
      </c>
      <c r="BO35" s="141">
        <f>IF(AND($D35&lt;&gt;0,BO$1&lt;&gt;0),IF(VLOOKUP($D35,$J$9:$DP$16,2+BO$1,FALSE)&lt;&gt;0,(COUNTIF('Présences, Excuses, et Tx P G'!$P34:BS34,$C35)/VLOOKUP($D35,$J$9:$DP$16,2+BO$1,FALSE)),),)</f>
        <v>0.97142857142857142</v>
      </c>
      <c r="BP35" s="141">
        <f>IF(AND($D35&lt;&gt;0,BP$1&lt;&gt;0),IF(VLOOKUP($D35,$J$9:$DP$16,2+BP$1,FALSE)&lt;&gt;0,(COUNTIF('Présences, Excuses, et Tx P G'!$P34:BT34,$C35)/VLOOKUP($D35,$J$9:$DP$16,2+BP$1,FALSE)),),)</f>
        <v>0.97222222222222221</v>
      </c>
      <c r="BQ35" s="141">
        <f>IF(AND($D35&lt;&gt;0,BQ$1&lt;&gt;0),IF(VLOOKUP($D35,$J$9:$DP$16,2+BQ$1,FALSE)&lt;&gt;0,(COUNTIF('Présences, Excuses, et Tx P G'!$P34:BU34,$C35)/VLOOKUP($D35,$J$9:$DP$16,2+BQ$1,FALSE)),),)</f>
        <v>0.97297297297297303</v>
      </c>
      <c r="BR35" s="141">
        <f>IF(AND($D35&lt;&gt;0,BR$1&lt;&gt;0),IF(VLOOKUP($D35,$J$9:$DP$16,2+BR$1,FALSE)&lt;&gt;0,(COUNTIF('Présences, Excuses, et Tx P G'!$P34:BV34,$C35)/VLOOKUP($D35,$J$9:$DP$16,2+BR$1,FALSE)),),)</f>
        <v>0.97297297297297303</v>
      </c>
      <c r="BS35" s="141">
        <f>IF(AND($D35&lt;&gt;0,BS$1&lt;&gt;0),IF(VLOOKUP($D35,$J$9:$DP$16,2+BS$1,FALSE)&lt;&gt;0,(COUNTIF('Présences, Excuses, et Tx P G'!$P34:BW34,$C35)/VLOOKUP($D35,$J$9:$DP$16,2+BS$1,FALSE)),),)</f>
        <v>0.97297297297297303</v>
      </c>
      <c r="BT35" s="141">
        <f>IF(AND($D35&lt;&gt;0,BT$1&lt;&gt;0),IF(VLOOKUP($D35,$J$9:$DP$16,2+BT$1,FALSE)&lt;&gt;0,(COUNTIF('Présences, Excuses, et Tx P G'!$P34:BX34,$C35)/VLOOKUP($D35,$J$9:$DP$16,2+BT$1,FALSE)),),)</f>
        <v>0.97297297297297303</v>
      </c>
      <c r="BU35" s="141">
        <f>IF(AND($D35&lt;&gt;0,BU$1&lt;&gt;0),IF(VLOOKUP($D35,$J$9:$DP$16,2+BU$1,FALSE)&lt;&gt;0,(COUNTIF('Présences, Excuses, et Tx P G'!$P34:BY34,$C35)/VLOOKUP($D35,$J$9:$DP$16,2+BU$1,FALSE)),),)</f>
        <v>0.97368421052631582</v>
      </c>
      <c r="BV35" s="141">
        <f>IF(AND($D35&lt;&gt;0,BV$1&lt;&gt;0),IF(VLOOKUP($D35,$J$9:$DP$16,2+BV$1,FALSE)&lt;&gt;0,(COUNTIF('Présences, Excuses, et Tx P G'!$P34:BZ34,$C35)/VLOOKUP($D35,$J$9:$DP$16,2+BV$1,FALSE)),),)</f>
        <v>0.97435897435897434</v>
      </c>
      <c r="BW35" s="141">
        <f>IF(AND($D35&lt;&gt;0,BW$1&lt;&gt;0),IF(VLOOKUP($D35,$J$9:$DP$16,2+BW$1,FALSE)&lt;&gt;0,(COUNTIF('Présences, Excuses, et Tx P G'!$P34:CA34,$C35)/VLOOKUP($D35,$J$9:$DP$16,2+BW$1,FALSE)),),)</f>
        <v>0.97499999999999998</v>
      </c>
      <c r="BX35" s="141">
        <f>IF(AND($D35&lt;&gt;0,BX$1&lt;&gt;0),IF(VLOOKUP($D35,$J$9:$DP$16,2+BX$1,FALSE)&lt;&gt;0,(COUNTIF('Présences, Excuses, et Tx P G'!$P34:CB34,$C35)/VLOOKUP($D35,$J$9:$DP$16,2+BX$1,FALSE)),),)</f>
        <v>0.97560975609756095</v>
      </c>
      <c r="BY35" s="141">
        <f>IF(AND($D35&lt;&gt;0,BY$1&lt;&gt;0),IF(VLOOKUP($D35,$J$9:$DP$16,2+BY$1,FALSE)&lt;&gt;0,(COUNTIF('Présences, Excuses, et Tx P G'!$P34:CC34,$C35)/VLOOKUP($D35,$J$9:$DP$16,2+BY$1,FALSE)),),)</f>
        <v>0.97560975609756095</v>
      </c>
      <c r="BZ35" s="141">
        <f>IF(AND($D35&lt;&gt;0,BZ$1&lt;&gt;0),IF(VLOOKUP($D35,$J$9:$DP$16,2+BZ$1,FALSE)&lt;&gt;0,(COUNTIF('Présences, Excuses, et Tx P G'!$P34:CD34,$C35)/VLOOKUP($D35,$J$9:$DP$16,2+BZ$1,FALSE)),),)</f>
        <v>0.95238095238095233</v>
      </c>
      <c r="CA35" s="141">
        <f>IF(AND($D35&lt;&gt;0,CA$1&lt;&gt;0),IF(VLOOKUP($D35,$J$9:$DP$16,2+CA$1,FALSE)&lt;&gt;0,(COUNTIF('Présences, Excuses, et Tx P G'!$P34:CE34,$C35)/VLOOKUP($D35,$J$9:$DP$16,2+CA$1,FALSE)),),)</f>
        <v>0.93023255813953487</v>
      </c>
      <c r="CB35" s="141">
        <f>IF(AND($D35&lt;&gt;0,CB$1&lt;&gt;0),IF(VLOOKUP($D35,$J$9:$DP$16,2+CB$1,FALSE)&lt;&gt;0,(COUNTIF('Présences, Excuses, et Tx P G'!$P34:CF34,$C35)/VLOOKUP($D35,$J$9:$DP$16,2+CB$1,FALSE)),),)</f>
        <v>0</v>
      </c>
      <c r="CC35" s="141">
        <f>IF(AND($D35&lt;&gt;0,CC$1&lt;&gt;0),IF(VLOOKUP($D35,$J$9:$DP$16,2+CC$1,FALSE)&lt;&gt;0,(COUNTIF('Présences, Excuses, et Tx P G'!$P34:CG34,$C35)/VLOOKUP($D35,$J$9:$DP$16,2+CC$1,FALSE)),),)</f>
        <v>0</v>
      </c>
      <c r="CD35" s="141">
        <f>IF(AND($D35&lt;&gt;0,CD$1&lt;&gt;0),IF(VLOOKUP($D35,$J$9:$DP$16,2+CD$1,FALSE)&lt;&gt;0,(COUNTIF('Présences, Excuses, et Tx P G'!$P34:CH34,$C35)/VLOOKUP($D35,$J$9:$DP$16,2+CD$1,FALSE)),),)</f>
        <v>0</v>
      </c>
      <c r="CE35" s="141">
        <f>IF(AND($D35&lt;&gt;0,CE$1&lt;&gt;0),IF(VLOOKUP($D35,$J$9:$DP$16,2+CE$1,FALSE)&lt;&gt;0,(COUNTIF('Présences, Excuses, et Tx P G'!$P34:CI34,$C35)/VLOOKUP($D35,$J$9:$DP$16,2+CE$1,FALSE)),),)</f>
        <v>0</v>
      </c>
      <c r="CF35" s="141">
        <f>IF(AND($D35&lt;&gt;0,CF$1&lt;&gt;0),IF(VLOOKUP($D35,$J$9:$DP$16,2+CF$1,FALSE)&lt;&gt;0,(COUNTIF('Présences, Excuses, et Tx P G'!$P34:CJ34,$C35)/VLOOKUP($D35,$J$9:$DP$16,2+CF$1,FALSE)),),)</f>
        <v>0</v>
      </c>
      <c r="CG35" s="141">
        <f>IF(AND($D35&lt;&gt;0,CG$1&lt;&gt;0),IF(VLOOKUP($D35,$J$9:$DP$16,2+CG$1,FALSE)&lt;&gt;0,(COUNTIF('Présences, Excuses, et Tx P G'!$P34:CK34,$C35)/VLOOKUP($D35,$J$9:$DP$16,2+CG$1,FALSE)),),)</f>
        <v>0</v>
      </c>
      <c r="CH35" s="141">
        <f>IF(AND($D35&lt;&gt;0,CH$1&lt;&gt;0),IF(VLOOKUP($D35,$J$9:$DP$16,2+CH$1,FALSE)&lt;&gt;0,(COUNTIF('Présences, Excuses, et Tx P G'!$P34:CL34,$C35)/VLOOKUP($D35,$J$9:$DP$16,2+CH$1,FALSE)),),)</f>
        <v>0</v>
      </c>
      <c r="CI35" s="141">
        <f>IF(AND($D35&lt;&gt;0,CI$1&lt;&gt;0),IF(VLOOKUP($D35,$J$9:$DP$16,2+CI$1,FALSE)&lt;&gt;0,(COUNTIF('Présences, Excuses, et Tx P G'!$P34:CM34,$C35)/VLOOKUP($D35,$J$9:$DP$16,2+CI$1,FALSE)),),)</f>
        <v>0</v>
      </c>
      <c r="CJ35" s="141">
        <f>IF(AND($D35&lt;&gt;0,CJ$1&lt;&gt;0),IF(VLOOKUP($D35,$J$9:$DP$16,2+CJ$1,FALSE)&lt;&gt;0,(COUNTIF('Présences, Excuses, et Tx P G'!$P34:CO34,$C35)/VLOOKUP($D35,$J$9:$DP$16,2+CJ$1,FALSE)),),)</f>
        <v>0</v>
      </c>
      <c r="CK35" s="141">
        <f>IF(AND($D35&lt;&gt;0,CK$1&lt;&gt;0),IF(VLOOKUP($D35,$J$9:$DP$16,2+CK$1,FALSE)&lt;&gt;0,(COUNTIF('Présences, Excuses, et Tx P G'!$P34:CP34,$C35)/VLOOKUP($D35,$J$9:$DP$16,2+CK$1,FALSE)),),)</f>
        <v>0</v>
      </c>
      <c r="CL35" s="141">
        <f>IF(AND($D35&lt;&gt;0,CL$1&lt;&gt;0),IF(VLOOKUP($D35,$J$9:$DP$16,2+CL$1,FALSE)&lt;&gt;0,(COUNTIF('Présences, Excuses, et Tx P G'!$P34:CQ34,$C35)/VLOOKUP($D35,$J$9:$DP$16,2+CL$1,FALSE)),),)</f>
        <v>0</v>
      </c>
      <c r="CM35" s="141">
        <f>IF(AND($D35&lt;&gt;0,CM$1&lt;&gt;0),IF(VLOOKUP($D35,$J$9:$DP$16,2+CM$1,FALSE)&lt;&gt;0,(COUNTIF('Présences, Excuses, et Tx P G'!$P34:CR34,$C35)/VLOOKUP($D35,$J$9:$DP$16,2+CM$1,FALSE)),),)</f>
        <v>0</v>
      </c>
      <c r="CN35" s="141">
        <f>IF(AND($D35&lt;&gt;0,CN$1&lt;&gt;0),IF(VLOOKUP($D35,$J$9:$DP$16,2+CN$1,FALSE)&lt;&gt;0,(COUNTIF('Présences, Excuses, et Tx P G'!$P34:CS34,$C35)/VLOOKUP($D35,$J$9:$DP$16,2+CN$1,FALSE)),),)</f>
        <v>0</v>
      </c>
      <c r="CO35" s="141">
        <f>IF(AND($D35&lt;&gt;0,CO$1&lt;&gt;0),IF(VLOOKUP($D35,$J$9:$DP$16,2+CO$1,FALSE)&lt;&gt;0,(COUNTIF('Présences, Excuses, et Tx P G'!$P34:CT34,$C35)/VLOOKUP($D35,$J$9:$DP$16,2+CO$1,FALSE)),),)</f>
        <v>0</v>
      </c>
      <c r="CP35" s="141">
        <f>IF(AND($D35&lt;&gt;0,CP$1&lt;&gt;0),IF(VLOOKUP($D35,$J$9:$DP$16,2+CP$1,FALSE)&lt;&gt;0,(COUNTIF('Présences, Excuses, et Tx P G'!$P34:CU34,$C35)/VLOOKUP($D35,$J$9:$DP$16,2+CP$1,FALSE)),),)</f>
        <v>0</v>
      </c>
      <c r="CQ35" s="141">
        <f>IF(AND($D35&lt;&gt;0,CQ$1&lt;&gt;0),IF(VLOOKUP($D35,$J$9:$DP$16,2+CQ$1,FALSE)&lt;&gt;0,(COUNTIF('Présences, Excuses, et Tx P G'!$P34:CU34,$C35)/VLOOKUP($D35,$J$9:$DP$16,2+CQ$1,FALSE)),),)</f>
        <v>0</v>
      </c>
      <c r="CR35" s="141">
        <f>IF(AND($D35&lt;&gt;0,CR$1&lt;&gt;0),IF(VLOOKUP($D35,$J$9:$DP$16,2+CR$1,FALSE)&lt;&gt;0,(COUNTIF('Présences, Excuses, et Tx P G'!$P34:CV34,$C35)/VLOOKUP($D35,$J$9:$DP$16,2+CR$1,FALSE)),),)</f>
        <v>0</v>
      </c>
      <c r="CS35" s="141">
        <f>IF(AND($D35&lt;&gt;0,CS$1&lt;&gt;0),IF(VLOOKUP($D35,$J$9:$DP$16,2+CS$1,FALSE)&lt;&gt;0,(COUNTIF('Présences, Excuses, et Tx P G'!$P34:CW34,$C35)/VLOOKUP($D35,$J$9:$DP$16,2+CS$1,FALSE)),),)</f>
        <v>0</v>
      </c>
      <c r="CT35" s="141">
        <f>IF(AND($D35&lt;&gt;0,CT$1&lt;&gt;0),IF(VLOOKUP($D35,$J$9:$DP$16,2+CT$1,FALSE)&lt;&gt;0,(COUNTIF('Présences, Excuses, et Tx P G'!$P34:CX34,$C35)/VLOOKUP($D35,$J$9:$DP$16,2+CT$1,FALSE)),),)</f>
        <v>0</v>
      </c>
      <c r="CU35" s="141">
        <f>IF(AND($D35&lt;&gt;0,CU$1&lt;&gt;0),IF(VLOOKUP($D35,$J$9:$DP$16,2+CU$1,FALSE)&lt;&gt;0,(COUNTIF('Présences, Excuses, et Tx P G'!$P34:CY34,$C35)/VLOOKUP($D35,$J$9:$DP$16,2+CU$1,FALSE)),),)</f>
        <v>0</v>
      </c>
      <c r="CV35" s="141">
        <f>IF(AND($D35&lt;&gt;0,CV$1&lt;&gt;0),IF(VLOOKUP($D35,$J$9:$DP$16,2+CV$1,FALSE)&lt;&gt;0,(COUNTIF('Présences, Excuses, et Tx P G'!$P34:CZ34,$C35)/VLOOKUP($D35,$J$9:$DP$16,2+CV$1,FALSE)),),)</f>
        <v>0</v>
      </c>
      <c r="CW35" s="141">
        <f>IF(AND($D35&lt;&gt;0,CW$1&lt;&gt;0),IF(VLOOKUP($D35,$J$9:$DP$16,2+CW$1,FALSE)&lt;&gt;0,(COUNTIF('Présences, Excuses, et Tx P G'!$P34:DA34,$C35)/VLOOKUP($D35,$J$9:$DP$16,2+CW$1,FALSE)),),)</f>
        <v>0</v>
      </c>
      <c r="CX35" s="141">
        <f>IF(AND($D35&lt;&gt;0,CX$1&lt;&gt;0),IF(VLOOKUP($D35,$J$9:$DP$16,2+CX$1,FALSE)&lt;&gt;0,(COUNTIF('Présences, Excuses, et Tx P G'!$P34:DB34,$C35)/VLOOKUP($D35,$J$9:$DP$16,2+CX$1,FALSE)),),)</f>
        <v>0</v>
      </c>
      <c r="CY35" s="141">
        <f>IF(AND($D35&lt;&gt;0,CY$1&lt;&gt;0),IF(VLOOKUP($D35,$J$9:$DP$16,2+CY$1,FALSE)&lt;&gt;0,(COUNTIF('Présences, Excuses, et Tx P G'!$P34:DC34,$C35)/VLOOKUP($D35,$J$9:$DP$16,2+CY$1,FALSE)),),)</f>
        <v>0</v>
      </c>
      <c r="CZ35" s="141">
        <f>IF(AND($D35&lt;&gt;0,CZ$1&lt;&gt;0),IF(VLOOKUP($D35,$J$9:$DP$16,2+CZ$1,FALSE)&lt;&gt;0,(COUNTIF('Présences, Excuses, et Tx P G'!$P34:DD34,$C35)/VLOOKUP($D35,$J$9:$DP$16,2+CZ$1,FALSE)),),)</f>
        <v>0</v>
      </c>
      <c r="DA35" s="141">
        <f>IF(AND($D35&lt;&gt;0,DA$1&lt;&gt;0),IF(VLOOKUP($D35,$J$9:$DP$16,2+DA$1,FALSE)&lt;&gt;0,(COUNTIF('Présences, Excuses, et Tx P G'!$P34:DE34,$C35)/VLOOKUP($D35,$J$9:$DP$16,2+DA$1,FALSE)),),)</f>
        <v>0</v>
      </c>
      <c r="DB35" s="141">
        <f>IF(AND($D35&lt;&gt;0,DB$1&lt;&gt;0),IF(VLOOKUP($D35,$J$9:$DP$16,2+DB$1,FALSE)&lt;&gt;0,(COUNTIF('Présences, Excuses, et Tx P G'!$P34:DF34,$C35)/VLOOKUP($D35,$J$9:$DP$16,2+DB$1,FALSE)),),)</f>
        <v>0</v>
      </c>
      <c r="DC35" s="141">
        <f>IF(AND($D35&lt;&gt;0,DC$1&lt;&gt;0),IF(VLOOKUP($D35,$J$9:$DP$16,2+DC$1,FALSE)&lt;&gt;0,(COUNTIF('Présences, Excuses, et Tx P G'!$P34:DG34,$C35)/VLOOKUP($D35,$J$9:$DP$16,2+DC$1,FALSE)),),)</f>
        <v>0</v>
      </c>
      <c r="DD35" s="141">
        <f>IF(AND($D35&lt;&gt;0,DD$1&lt;&gt;0),IF(VLOOKUP($D35,$J$9:$DP$16,2+DD$1,FALSE)&lt;&gt;0,(COUNTIF('Présences, Excuses, et Tx P G'!$P34:DH34,$C35)/VLOOKUP($D35,$J$9:$DP$16,2+DD$1,FALSE)),),)</f>
        <v>0</v>
      </c>
      <c r="DE35" s="141">
        <f>IF(AND($D35&lt;&gt;0,DE$1&lt;&gt;0),IF(VLOOKUP($D35,$J$9:$DP$16,2+DE$1,FALSE)&lt;&gt;0,(COUNTIF('Présences, Excuses, et Tx P G'!$P34:DI34,$C35)/VLOOKUP($D35,$J$9:$DP$16,2+DE$1,FALSE)),),)</f>
        <v>0</v>
      </c>
      <c r="DF35" s="141">
        <f>IF(AND($D35&lt;&gt;0,DF$1&lt;&gt;0),IF(VLOOKUP($D35,$J$9:$DP$16,2+DF$1,FALSE)&lt;&gt;0,(COUNTIF('Présences, Excuses, et Tx P G'!$P34:DJ34,$C35)/VLOOKUP($D35,$J$9:$DP$16,2+DF$1,FALSE)),),)</f>
        <v>0</v>
      </c>
      <c r="DG35" s="141">
        <f>IF(AND($D35&lt;&gt;0,DG$1&lt;&gt;0),IF(VLOOKUP($D35,$J$9:$DP$16,2+DG$1,FALSE)&lt;&gt;0,(COUNTIF('Présences, Excuses, et Tx P G'!$P34:DK34,$C35)/VLOOKUP($D35,$J$9:$DP$16,2+DG$1,FALSE)),),)</f>
        <v>0</v>
      </c>
      <c r="DH35" s="141">
        <f>IF(AND($D35&lt;&gt;0,DH$1&lt;&gt;0),IF(VLOOKUP($D35,$J$9:$DP$16,2+DH$1,FALSE)&lt;&gt;0,(COUNTIF('Présences, Excuses, et Tx P G'!$P34:DL34,$C35)/VLOOKUP($D35,$J$9:$DP$16,2+DH$1,FALSE)),),)</f>
        <v>0</v>
      </c>
      <c r="DI35" s="141">
        <f>IF(AND($D35&lt;&gt;0,DI$1&lt;&gt;0),IF(VLOOKUP($D35,$J$9:$DP$16,2+DI$1,FALSE)&lt;&gt;0,(COUNTIF('Présences, Excuses, et Tx P G'!$P34:DM34,$C35)/VLOOKUP($D35,$J$9:$DP$16,2+DI$1,FALSE)),),)</f>
        <v>0</v>
      </c>
      <c r="DJ35" s="141">
        <f>IF(AND($D35&lt;&gt;0,DJ$1&lt;&gt;0),IF(VLOOKUP($D35,$J$9:$DP$16,2+DJ$1,FALSE)&lt;&gt;0,(COUNTIF('Présences, Excuses, et Tx P G'!$P34:DN34,$C35)/VLOOKUP($D35,$J$9:$DP$16,2+DJ$1,FALSE)),),)</f>
        <v>0</v>
      </c>
      <c r="DK35" s="141">
        <f>IF(AND($D35&lt;&gt;0,DK$1&lt;&gt;0),IF(VLOOKUP($D35,$J$9:$DP$16,2+DK$1,FALSE)&lt;&gt;0,(COUNTIF('Présences, Excuses, et Tx P G'!$P34:DO34,$C35)/VLOOKUP($D35,$J$9:$DP$16,2+DK$1,FALSE)),),)</f>
        <v>0</v>
      </c>
      <c r="DL35" s="141">
        <f>IF(AND($D35&lt;&gt;0,DL$1&lt;&gt;0),IF(VLOOKUP($D35,$J$9:$DP$16,2+DL$1,FALSE)&lt;&gt;0,(COUNTIF('Présences, Excuses, et Tx P G'!$P34:DP34,$C35)/VLOOKUP($D35,$J$9:$DP$16,2+DL$1,FALSE)),),)</f>
        <v>0</v>
      </c>
      <c r="DM35" s="141">
        <f>IF(AND($D35&lt;&gt;0,DM$1&lt;&gt;0),IF(VLOOKUP($D35,$J$9:$DP$16,2+DM$1,FALSE)&lt;&gt;0,(COUNTIF('Présences, Excuses, et Tx P G'!$P34:DQ34,$C35)/VLOOKUP($D35,$J$9:$DP$16,2+DM$1,FALSE)),),)</f>
        <v>0</v>
      </c>
      <c r="DN35" s="141">
        <f>IF(AND($D35&lt;&gt;0,DN$1&lt;&gt;0),IF(VLOOKUP($D35,$J$9:$DP$16,2+DN$1,FALSE)&lt;&gt;0,(COUNTIF('Présences, Excuses, et Tx P G'!$P34:DR34,$C35)/VLOOKUP($D35,$J$9:$DP$16,2+DN$1,FALSE)),),)</f>
        <v>0</v>
      </c>
      <c r="DO35" s="141">
        <f>IF(AND($D35&lt;&gt;0,DO$1&lt;&gt;0),IF(VLOOKUP($D35,$J$9:$DP$16,2+DO$1,FALSE)&lt;&gt;0,(COUNTIF('Présences, Excuses, et Tx P G'!$P34:DS34,$C35)/VLOOKUP($D35,$J$9:$DP$16,2+DO$1,FALSE)),),)</f>
        <v>0</v>
      </c>
      <c r="DP35" s="141">
        <f>IF(AND($D35&lt;&gt;0,DP$1&lt;&gt;0),IF(VLOOKUP($D35,$J$9:$DP$16,2+DP$1,FALSE)&lt;&gt;0,(COUNTIF('Présences, Excuses, et Tx P G'!$P34:DT34,$C35)/VLOOKUP($D35,$J$9:$DP$16,2+DP$1,FALSE)),),)</f>
        <v>0</v>
      </c>
      <c r="DR35" s="80" t="str">
        <f t="shared" si="34"/>
        <v>DESCOLAS Pascale</v>
      </c>
      <c r="DS35" s="26" t="str">
        <f t="shared" si="35"/>
        <v>A</v>
      </c>
      <c r="DT35" s="23">
        <f t="shared" si="36"/>
        <v>0.97560975609756095</v>
      </c>
    </row>
    <row r="36" spans="1:124" ht="14.4" customHeight="1">
      <c r="A36" s="11">
        <v>19</v>
      </c>
      <c r="B36" s="158" t="str">
        <f>Choristes!B20</f>
        <v>DÉSIER Josée</v>
      </c>
      <c r="C36" s="26" t="str">
        <f>Choristes!C20</f>
        <v>S</v>
      </c>
      <c r="D36" s="26" t="str">
        <f>Choristes!G20</f>
        <v>FS</v>
      </c>
      <c r="E36" s="26"/>
      <c r="F36" s="26"/>
      <c r="G36" s="15"/>
      <c r="H36" s="15"/>
      <c r="I36" s="23">
        <f t="shared" si="32"/>
        <v>0.90243902439024393</v>
      </c>
      <c r="J36" s="23" t="str">
        <f t="shared" si="33"/>
        <v>B</v>
      </c>
      <c r="K36" s="60"/>
      <c r="L36" s="141">
        <f>IF(AND($D36&lt;&gt;0,L$1&lt;&gt;0),IF(VLOOKUP($D36,$J$9:$DP$16,2+L$1,FALSE)&lt;&gt;0,(COUNTIF('Présences, Excuses, et Tx P G'!$P35:P35,$C36)/VLOOKUP($D36,$J$9:$DP$16,2+L$1,FALSE)),),)</f>
        <v>1</v>
      </c>
      <c r="M36" s="141">
        <f>IF(AND($D36&lt;&gt;0,M$1&lt;&gt;0),IF(VLOOKUP($D36,$J$9:$DP$16,2+M$1,FALSE)&lt;&gt;0,(COUNTIF('Présences, Excuses, et Tx P G'!$P35:Q35,$C36)/VLOOKUP($D36,$J$9:$DP$16,2+M$1,FALSE)),),)</f>
        <v>1</v>
      </c>
      <c r="N36" s="141">
        <f>IF(AND($D36&lt;&gt;0,N$1&lt;&gt;0),IF(VLOOKUP($D36,$J$9:$DP$16,2+N$1,FALSE)&lt;&gt;0,(COUNTIF('Présences, Excuses, et Tx P G'!$P35:R35,$C36)/VLOOKUP($D36,$J$9:$DP$16,2+N$1,FALSE)),),)</f>
        <v>1</v>
      </c>
      <c r="O36" s="141">
        <f>IF(AND($D36&lt;&gt;0,O$1&lt;&gt;0),IF(VLOOKUP($D36,$J$9:$DP$16,2+O$1,FALSE)&lt;&gt;0,(COUNTIF('Présences, Excuses, et Tx P G'!$P35:S35,$C36)/VLOOKUP($D36,$J$9:$DP$16,2+O$1,FALSE)),),)</f>
        <v>1</v>
      </c>
      <c r="P36" s="141">
        <f>IF(AND($D36&lt;&gt;0,P$1&lt;&gt;0),IF(VLOOKUP($D36,$J$9:$DP$16,2+P$1,FALSE)&lt;&gt;0,(COUNTIF('Présences, Excuses, et Tx P G'!$P35:T35,$C36)/VLOOKUP($D36,$J$9:$DP$16,2+P$1,FALSE)),),)</f>
        <v>1</v>
      </c>
      <c r="Q36" s="141">
        <f>IF(AND($D36&lt;&gt;0,Q$1&lt;&gt;0),IF(VLOOKUP($D36,$J$9:$DP$16,2+Q$1,FALSE)&lt;&gt;0,(COUNTIF('Présences, Excuses, et Tx P G'!$P35:U35,$C36)/VLOOKUP($D36,$J$9:$DP$16,2+Q$1,FALSE)),),)</f>
        <v>1</v>
      </c>
      <c r="R36" s="141">
        <f>IF(AND($D36&lt;&gt;0,R$1&lt;&gt;0),IF(VLOOKUP($D36,$J$9:$DP$16,2+R$1,FALSE)&lt;&gt;0,(COUNTIF('Présences, Excuses, et Tx P G'!$P35:V35,$C36)/VLOOKUP($D36,$J$9:$DP$16,2+R$1,FALSE)),),)</f>
        <v>1</v>
      </c>
      <c r="S36" s="141">
        <f>IF(AND($D36&lt;&gt;0,S$1&lt;&gt;0),IF(VLOOKUP($D36,$J$9:$DP$16,2+S$1,FALSE)&lt;&gt;0,(COUNTIF('Présences, Excuses, et Tx P G'!$P35:W35,$C36)/VLOOKUP($D36,$J$9:$DP$16,2+S$1,FALSE)),),)</f>
        <v>1</v>
      </c>
      <c r="T36" s="141">
        <f>IF(AND($D36&lt;&gt;0,T$1&lt;&gt;0),IF(VLOOKUP($D36,$J$9:$DP$16,2+T$1,FALSE)&lt;&gt;0,(COUNTIF('Présences, Excuses, et Tx P G'!$P35:X35,$C36)/VLOOKUP($D36,$J$9:$DP$16,2+T$1,FALSE)),),)</f>
        <v>1</v>
      </c>
      <c r="U36" s="141">
        <f>IF(AND($D36&lt;&gt;0,U$1&lt;&gt;0),IF(VLOOKUP($D36,$J$9:$DP$16,2+U$1,FALSE)&lt;&gt;0,(COUNTIF('Présences, Excuses, et Tx P G'!$P35:Y35,$C36)/VLOOKUP($D36,$J$9:$DP$16,2+U$1,FALSE)),),)</f>
        <v>1</v>
      </c>
      <c r="V36" s="141">
        <f>IF(AND($D36&lt;&gt;0,V$1&lt;&gt;0),IF(VLOOKUP($D36,$J$9:$DP$16,2+V$1,FALSE)&lt;&gt;0,(COUNTIF('Présences, Excuses, et Tx P G'!$P35:Z35,$C36)/VLOOKUP($D36,$J$9:$DP$16,2+V$1,FALSE)),),)</f>
        <v>1</v>
      </c>
      <c r="W36" s="141">
        <f>IF(AND($D36&lt;&gt;0,W$1&lt;&gt;0),IF(VLOOKUP($D36,$J$9:$DP$16,2+W$1,FALSE)&lt;&gt;0,(COUNTIF('Présences, Excuses, et Tx P G'!$P35:AA35,$C36)/VLOOKUP($D36,$J$9:$DP$16,2+W$1,FALSE)),),)</f>
        <v>1</v>
      </c>
      <c r="X36" s="141">
        <f>IF(AND($D36&lt;&gt;0,X$1&lt;&gt;0),IF(VLOOKUP($D36,$J$9:$DP$16,2+X$1,FALSE)&lt;&gt;0,(COUNTIF('Présences, Excuses, et Tx P G'!$P35:AB35,$C36)/VLOOKUP($D36,$J$9:$DP$16,2+X$1,FALSE)),),)</f>
        <v>1</v>
      </c>
      <c r="Y36" s="141">
        <f>IF(AND($D36&lt;&gt;0,Y$1&lt;&gt;0),IF(VLOOKUP($D36,$J$9:$DP$16,2+Y$1,FALSE)&lt;&gt;0,(COUNTIF('Présences, Excuses, et Tx P G'!$P35:AC35,$C36)/VLOOKUP($D36,$J$9:$DP$16,2+Y$1,FALSE)),),)</f>
        <v>1</v>
      </c>
      <c r="Z36" s="141">
        <f>IF(AND($D36&lt;&gt;0,Z$1&lt;&gt;0),IF(VLOOKUP($D36,$J$9:$DP$16,2+Z$1,FALSE)&lt;&gt;0,(COUNTIF('Présences, Excuses, et Tx P G'!$P35:AD35,$C36)/VLOOKUP($D36,$J$9:$DP$16,2+Z$1,FALSE)),),)</f>
        <v>1</v>
      </c>
      <c r="AA36" s="141">
        <f>IF(AND($D36&lt;&gt;0,AA$1&lt;&gt;0),IF(VLOOKUP($D36,$J$9:$DP$16,2+AA$1,FALSE)&lt;&gt;0,(COUNTIF('Présences, Excuses, et Tx P G'!$P35:AE35,$C36)/VLOOKUP($D36,$J$9:$DP$16,2+AA$1,FALSE)),),)</f>
        <v>1</v>
      </c>
      <c r="AB36" s="141">
        <f>IF(AND($D36&lt;&gt;0,AB$1&lt;&gt;0),IF(VLOOKUP($D36,$J$9:$DP$16,2+AB$1,FALSE)&lt;&gt;0,(COUNTIF('Présences, Excuses, et Tx P G'!$P35:AF35,$C36)/VLOOKUP($D36,$J$9:$DP$16,2+AB$1,FALSE)),),)</f>
        <v>1</v>
      </c>
      <c r="AC36" s="141">
        <f>IF(AND($D36&lt;&gt;0,AC$1&lt;&gt;0),IF(VLOOKUP($D36,$J$9:$DP$16,2+AC$1,FALSE)&lt;&gt;0,(COUNTIF('Présences, Excuses, et Tx P G'!$P35:AG35,$C36)/VLOOKUP($D36,$J$9:$DP$16,2+AC$1,FALSE)),),)</f>
        <v>1</v>
      </c>
      <c r="AD36" s="141">
        <f>IF(AND($D36&lt;&gt;0,AD$1&lt;&gt;0),IF(VLOOKUP($D36,$J$9:$DP$16,2+AD$1,FALSE)&lt;&gt;0,(COUNTIF('Présences, Excuses, et Tx P G'!$P35:AH35,$C36)/VLOOKUP($D36,$J$9:$DP$16,2+AD$1,FALSE)),),)</f>
        <v>1</v>
      </c>
      <c r="AE36" s="141">
        <f>IF(AND($D36&lt;&gt;0,AE$1&lt;&gt;0),IF(VLOOKUP($D36,$J$9:$DP$16,2+AE$1,FALSE)&lt;&gt;0,(COUNTIF('Présences, Excuses, et Tx P G'!$P35:AI35,$C36)/VLOOKUP($D36,$J$9:$DP$16,2+AE$1,FALSE)),),)</f>
        <v>1</v>
      </c>
      <c r="AF36" s="141">
        <f>IF(AND($D36&lt;&gt;0,AF$1&lt;&gt;0),IF(VLOOKUP($D36,$J$9:$DP$16,2+AF$1,FALSE)&lt;&gt;0,(COUNTIF('Présences, Excuses, et Tx P G'!$P35:AJ35,$C36)/VLOOKUP($D36,$J$9:$DP$16,2+AF$1,FALSE)),),)</f>
        <v>1</v>
      </c>
      <c r="AG36" s="141">
        <f>IF(AND($D36&lt;&gt;0,AG$1&lt;&gt;0),IF(VLOOKUP($D36,$J$9:$DP$16,2+AG$1,FALSE)&lt;&gt;0,(COUNTIF('Présences, Excuses, et Tx P G'!$P35:AK35,$C36)/VLOOKUP($D36,$J$9:$DP$16,2+AG$1,FALSE)),),)</f>
        <v>1</v>
      </c>
      <c r="AH36" s="141">
        <f>IF(AND($D36&lt;&gt;0,AH$1&lt;&gt;0),IF(VLOOKUP($D36,$J$9:$DP$16,2+AH$1,FALSE)&lt;&gt;0,(COUNTIF('Présences, Excuses, et Tx P G'!$P35:AL35,$C36)/VLOOKUP($D36,$J$9:$DP$16,2+AH$1,FALSE)),),)</f>
        <v>1</v>
      </c>
      <c r="AI36" s="141">
        <f>IF(AND($D36&lt;&gt;0,AI$1&lt;&gt;0),IF(VLOOKUP($D36,$J$9:$DP$16,2+AI$1,FALSE)&lt;&gt;0,(COUNTIF('Présences, Excuses, et Tx P G'!$P35:AM35,$C36)/VLOOKUP($D36,$J$9:$DP$16,2+AI$1,FALSE)),),)</f>
        <v>1</v>
      </c>
      <c r="AJ36" s="141">
        <f>IF(AND($D36&lt;&gt;0,AJ$1&lt;&gt;0),IF(VLOOKUP($D36,$J$9:$DP$16,2+AJ$1,FALSE)&lt;&gt;0,(COUNTIF('Présences, Excuses, et Tx P G'!$P35:AN35,$C36)/VLOOKUP($D36,$J$9:$DP$16,2+AJ$1,FALSE)),),)</f>
        <v>1</v>
      </c>
      <c r="AK36" s="141">
        <f>IF(AND($D36&lt;&gt;0,AK$1&lt;&gt;0),IF(VLOOKUP($D36,$J$9:$DP$16,2+AK$1,FALSE)&lt;&gt;0,(COUNTIF('Présences, Excuses, et Tx P G'!$P35:AO35,$C36)/VLOOKUP($D36,$J$9:$DP$16,2+AK$1,FALSE)),),)</f>
        <v>1</v>
      </c>
      <c r="AL36" s="141">
        <f>IF(AND($D36&lt;&gt;0,AL$1&lt;&gt;0),IF(VLOOKUP($D36,$J$9:$DP$16,2+AL$1,FALSE)&lt;&gt;0,(COUNTIF('Présences, Excuses, et Tx P G'!$P35:AP35,$C36)/VLOOKUP($D36,$J$9:$DP$16,2+AL$1,FALSE)),),)</f>
        <v>1</v>
      </c>
      <c r="AM36" s="141">
        <f>IF(AND($D36&lt;&gt;0,AM$1&lt;&gt;0),IF(VLOOKUP($D36,$J$9:$DP$16,2+AM$1,FALSE)&lt;&gt;0,(COUNTIF('Présences, Excuses, et Tx P G'!$P35:AQ35,$C36)/VLOOKUP($D36,$J$9:$DP$16,2+AM$1,FALSE)),),)</f>
        <v>1</v>
      </c>
      <c r="AN36" s="141">
        <f>IF(AND($D36&lt;&gt;0,AN$1&lt;&gt;0),IF(VLOOKUP($D36,$J$9:$DP$16,2+AN$1,FALSE)&lt;&gt;0,(COUNTIF('Présences, Excuses, et Tx P G'!$P35:AR35,$C36)/VLOOKUP($D36,$J$9:$DP$16,2+AN$1,FALSE)),),)</f>
        <v>0.94736842105263153</v>
      </c>
      <c r="AO36" s="141">
        <f>IF(AND($D36&lt;&gt;0,AO$1&lt;&gt;0),IF(VLOOKUP($D36,$J$9:$DP$16,2+AO$1,FALSE)&lt;&gt;0,(COUNTIF('Présences, Excuses, et Tx P G'!$P35:AS35,$C36)/VLOOKUP($D36,$J$9:$DP$16,2+AO$1,FALSE)),),)</f>
        <v>0.9</v>
      </c>
      <c r="AP36" s="141">
        <f>IF(AND($D36&lt;&gt;0,AP$1&lt;&gt;0),IF(VLOOKUP($D36,$J$9:$DP$16,2+AP$1,FALSE)&lt;&gt;0,(COUNTIF('Présences, Excuses, et Tx P G'!$P35:AT35,$C36)/VLOOKUP($D36,$J$9:$DP$16,2+AP$1,FALSE)),),)</f>
        <v>0.8571428571428571</v>
      </c>
      <c r="AQ36" s="141">
        <f>IF(AND($D36&lt;&gt;0,AQ$1&lt;&gt;0),IF(VLOOKUP($D36,$J$9:$DP$16,2+AQ$1,FALSE)&lt;&gt;0,(COUNTIF('Présences, Excuses, et Tx P G'!$P35:AU35,$C36)/VLOOKUP($D36,$J$9:$DP$16,2+AQ$1,FALSE)),),)</f>
        <v>0.8571428571428571</v>
      </c>
      <c r="AR36" s="141">
        <f>IF(AND($D36&lt;&gt;0,AR$1&lt;&gt;0),IF(VLOOKUP($D36,$J$9:$DP$16,2+AR$1,FALSE)&lt;&gt;0,(COUNTIF('Présences, Excuses, et Tx P G'!$P35:AV35,$C36)/VLOOKUP($D36,$J$9:$DP$16,2+AR$1,FALSE)),),)</f>
        <v>0.86363636363636365</v>
      </c>
      <c r="AS36" s="141">
        <f>IF(AND($D36&lt;&gt;0,AS$1&lt;&gt;0),IF(VLOOKUP($D36,$J$9:$DP$16,2+AS$1,FALSE)&lt;&gt;0,(COUNTIF('Présences, Excuses, et Tx P G'!$P35:AW35,$C36)/VLOOKUP($D36,$J$9:$DP$16,2+AS$1,FALSE)),),)</f>
        <v>0.86363636363636365</v>
      </c>
      <c r="AT36" s="141">
        <f>IF(AND($D36&lt;&gt;0,AT$1&lt;&gt;0),IF(VLOOKUP($D36,$J$9:$DP$16,2+AT$1,FALSE)&lt;&gt;0,(COUNTIF('Présences, Excuses, et Tx P G'!$P35:AX35,$C36)/VLOOKUP($D36,$J$9:$DP$16,2+AT$1,FALSE)),),)</f>
        <v>0.86956521739130432</v>
      </c>
      <c r="AU36" s="141">
        <f>IF(AND($D36&lt;&gt;0,AU$1&lt;&gt;0),IF(VLOOKUP($D36,$J$9:$DP$16,2+AU$1,FALSE)&lt;&gt;0,(COUNTIF('Présences, Excuses, et Tx P G'!$P35:AY35,$C36)/VLOOKUP($D36,$J$9:$DP$16,2+AU$1,FALSE)),),)</f>
        <v>0.86956521739130432</v>
      </c>
      <c r="AV36" s="141">
        <f>IF(AND($D36&lt;&gt;0,AV$1&lt;&gt;0),IF(VLOOKUP($D36,$J$9:$DP$16,2+AV$1,FALSE)&lt;&gt;0,(COUNTIF('Présences, Excuses, et Tx P G'!$P35:AZ35,$C36)/VLOOKUP($D36,$J$9:$DP$16,2+AV$1,FALSE)),),)</f>
        <v>0.875</v>
      </c>
      <c r="AW36" s="141">
        <f>IF(AND($D36&lt;&gt;0,AW$1&lt;&gt;0),IF(VLOOKUP($D36,$J$9:$DP$16,2+AW$1,FALSE)&lt;&gt;0,(COUNTIF('Présences, Excuses, et Tx P G'!$P35:BA35,$C36)/VLOOKUP($D36,$J$9:$DP$16,2+AW$1,FALSE)),),)</f>
        <v>0.875</v>
      </c>
      <c r="AX36" s="141">
        <f>IF(AND($D36&lt;&gt;0,AX$1&lt;&gt;0),IF(VLOOKUP($D36,$J$9:$DP$16,2+AX$1,FALSE)&lt;&gt;0,(COUNTIF('Présences, Excuses, et Tx P G'!$P35:BB35,$C36)/VLOOKUP($D36,$J$9:$DP$16,2+AX$1,FALSE)),),)</f>
        <v>0.875</v>
      </c>
      <c r="AY36" s="141">
        <f>IF(AND($D36&lt;&gt;0,AY$1&lt;&gt;0),IF(VLOOKUP($D36,$J$9:$DP$16,2+AY$1,FALSE)&lt;&gt;0,(COUNTIF('Présences, Excuses, et Tx P G'!$P35:BC35,$C36)/VLOOKUP($D36,$J$9:$DP$16,2+AY$1,FALSE)),),)</f>
        <v>0.88</v>
      </c>
      <c r="AZ36" s="141">
        <f>IF(AND($D36&lt;&gt;0,AZ$1&lt;&gt;0),IF(VLOOKUP($D36,$J$9:$DP$16,2+AZ$1,FALSE)&lt;&gt;0,(COUNTIF('Présences, Excuses, et Tx P G'!$P35:BD35,$C36)/VLOOKUP($D36,$J$9:$DP$16,2+AZ$1,FALSE)),),)</f>
        <v>0.88</v>
      </c>
      <c r="BA36" s="141">
        <f>IF(AND($D36&lt;&gt;0,BA$1&lt;&gt;0),IF(VLOOKUP($D36,$J$9:$DP$16,2+BA$1,FALSE)&lt;&gt;0,(COUNTIF('Présences, Excuses, et Tx P G'!$P35:BE35,$C36)/VLOOKUP($D36,$J$9:$DP$16,2+BA$1,FALSE)),),)</f>
        <v>0.88461538461538458</v>
      </c>
      <c r="BB36" s="141">
        <f>IF(AND($D36&lt;&gt;0,BB$1&lt;&gt;0),IF(VLOOKUP($D36,$J$9:$DP$16,2+BB$1,FALSE)&lt;&gt;0,(COUNTIF('Présences, Excuses, et Tx P G'!$P35:BF35,$C36)/VLOOKUP($D36,$J$9:$DP$16,2+BB$1,FALSE)),),)</f>
        <v>0.88888888888888884</v>
      </c>
      <c r="BC36" s="141">
        <f>IF(AND($D36&lt;&gt;0,BC$1&lt;&gt;0),IF(VLOOKUP($D36,$J$9:$DP$16,2+BC$1,FALSE)&lt;&gt;0,(COUNTIF('Présences, Excuses, et Tx P G'!$P35:BG35,$C36)/VLOOKUP($D36,$J$9:$DP$16,2+BC$1,FALSE)),),)</f>
        <v>0.8928571428571429</v>
      </c>
      <c r="BD36" s="141">
        <f>IF(AND($D36&lt;&gt;0,BD$1&lt;&gt;0),IF(VLOOKUP($D36,$J$9:$DP$16,2+BD$1,FALSE)&lt;&gt;0,(COUNTIF('Présences, Excuses, et Tx P G'!$P35:BH35,$C36)/VLOOKUP($D36,$J$9:$DP$16,2+BD$1,FALSE)),),)</f>
        <v>0.89655172413793105</v>
      </c>
      <c r="BE36" s="141">
        <f>IF(AND($D36&lt;&gt;0,BE$1&lt;&gt;0),IF(VLOOKUP($D36,$J$9:$DP$16,2+BE$1,FALSE)&lt;&gt;0,(COUNTIF('Présences, Excuses, et Tx P G'!$P35:BI35,$C36)/VLOOKUP($D36,$J$9:$DP$16,2+BE$1,FALSE)),),)</f>
        <v>0.9</v>
      </c>
      <c r="BF36" s="141">
        <f>IF(AND($D36&lt;&gt;0,BF$1&lt;&gt;0),IF(VLOOKUP($D36,$J$9:$DP$16,2+BF$1,FALSE)&lt;&gt;0,(COUNTIF('Présences, Excuses, et Tx P G'!$P35:BJ35,$C36)/VLOOKUP($D36,$J$9:$DP$16,2+BF$1,FALSE)),),)</f>
        <v>0.9</v>
      </c>
      <c r="BG36" s="141">
        <f>IF(AND($D36&lt;&gt;0,BG$1&lt;&gt;0),IF(VLOOKUP($D36,$J$9:$DP$16,2+BG$1,FALSE)&lt;&gt;0,(COUNTIF('Présences, Excuses, et Tx P G'!$P35:BK35,$C36)/VLOOKUP($D36,$J$9:$DP$16,2+BG$1,FALSE)),),)</f>
        <v>0.9</v>
      </c>
      <c r="BH36" s="141">
        <f>IF(AND($D36&lt;&gt;0,BH$1&lt;&gt;0),IF(VLOOKUP($D36,$J$9:$DP$16,2+BH$1,FALSE)&lt;&gt;0,(COUNTIF('Présences, Excuses, et Tx P G'!$P35:BL35,$C36)/VLOOKUP($D36,$J$9:$DP$16,2+BH$1,FALSE)),),)</f>
        <v>0.90322580645161288</v>
      </c>
      <c r="BI36" s="141">
        <f>IF(AND($D36&lt;&gt;0,BI$1&lt;&gt;0),IF(VLOOKUP($D36,$J$9:$DP$16,2+BI$1,FALSE)&lt;&gt;0,(COUNTIF('Présences, Excuses, et Tx P G'!$P35:BM35,$C36)/VLOOKUP($D36,$J$9:$DP$16,2+BI$1,FALSE)),),)</f>
        <v>0.90625</v>
      </c>
      <c r="BJ36" s="141">
        <f>IF(AND($D36&lt;&gt;0,BJ$1&lt;&gt;0),IF(VLOOKUP($D36,$J$9:$DP$16,2+BJ$1,FALSE)&lt;&gt;0,(COUNTIF('Présences, Excuses, et Tx P G'!$P35:BN35,$C36)/VLOOKUP($D36,$J$9:$DP$16,2+BJ$1,FALSE)),),)</f>
        <v>0.90625</v>
      </c>
      <c r="BK36" s="141">
        <f>IF(AND($D36&lt;&gt;0,BK$1&lt;&gt;0),IF(VLOOKUP($D36,$J$9:$DP$16,2+BK$1,FALSE)&lt;&gt;0,(COUNTIF('Présences, Excuses, et Tx P G'!$P35:BO35,$C36)/VLOOKUP($D36,$J$9:$DP$16,2+BK$1,FALSE)),),)</f>
        <v>0.90909090909090906</v>
      </c>
      <c r="BL36" s="141">
        <f>IF(AND($D36&lt;&gt;0,BL$1&lt;&gt;0),IF(VLOOKUP($D36,$J$9:$DP$16,2+BL$1,FALSE)&lt;&gt;0,(COUNTIF('Présences, Excuses, et Tx P G'!$P35:BP35,$C36)/VLOOKUP($D36,$J$9:$DP$16,2+BL$1,FALSE)),),)</f>
        <v>0.90909090909090906</v>
      </c>
      <c r="BM36" s="141">
        <f>IF(AND($D36&lt;&gt;0,BM$1&lt;&gt;0),IF(VLOOKUP($D36,$J$9:$DP$16,2+BM$1,FALSE)&lt;&gt;0,(COUNTIF('Présences, Excuses, et Tx P G'!$P35:BQ35,$C36)/VLOOKUP($D36,$J$9:$DP$16,2+BM$1,FALSE)),),)</f>
        <v>0.90909090909090906</v>
      </c>
      <c r="BN36" s="141">
        <f>IF(AND($D36&lt;&gt;0,BN$1&lt;&gt;0),IF(VLOOKUP($D36,$J$9:$DP$16,2+BN$1,FALSE)&lt;&gt;0,(COUNTIF('Présences, Excuses, et Tx P G'!$P35:BR35,$C36)/VLOOKUP($D36,$J$9:$DP$16,2+BN$1,FALSE)),),)</f>
        <v>0.91176470588235292</v>
      </c>
      <c r="BO36" s="141">
        <f>IF(AND($D36&lt;&gt;0,BO$1&lt;&gt;0),IF(VLOOKUP($D36,$J$9:$DP$16,2+BO$1,FALSE)&lt;&gt;0,(COUNTIF('Présences, Excuses, et Tx P G'!$P35:BS35,$C36)/VLOOKUP($D36,$J$9:$DP$16,2+BO$1,FALSE)),),)</f>
        <v>0.91428571428571426</v>
      </c>
      <c r="BP36" s="141">
        <f>IF(AND($D36&lt;&gt;0,BP$1&lt;&gt;0),IF(VLOOKUP($D36,$J$9:$DP$16,2+BP$1,FALSE)&lt;&gt;0,(COUNTIF('Présences, Excuses, et Tx P G'!$P35:BT35,$C36)/VLOOKUP($D36,$J$9:$DP$16,2+BP$1,FALSE)),),)</f>
        <v>0.91666666666666663</v>
      </c>
      <c r="BQ36" s="141">
        <f>IF(AND($D36&lt;&gt;0,BQ$1&lt;&gt;0),IF(VLOOKUP($D36,$J$9:$DP$16,2+BQ$1,FALSE)&lt;&gt;0,(COUNTIF('Présences, Excuses, et Tx P G'!$P35:BU35,$C36)/VLOOKUP($D36,$J$9:$DP$16,2+BQ$1,FALSE)),),)</f>
        <v>0.91666666666666663</v>
      </c>
      <c r="BR36" s="141">
        <f>IF(AND($D36&lt;&gt;0,BR$1&lt;&gt;0),IF(VLOOKUP($D36,$J$9:$DP$16,2+BR$1,FALSE)&lt;&gt;0,(COUNTIF('Présences, Excuses, et Tx P G'!$P35:BV35,$C36)/VLOOKUP($D36,$J$9:$DP$16,2+BR$1,FALSE)),),)</f>
        <v>0.89189189189189189</v>
      </c>
      <c r="BS36" s="141">
        <f>IF(AND($D36&lt;&gt;0,BS$1&lt;&gt;0),IF(VLOOKUP($D36,$J$9:$DP$16,2+BS$1,FALSE)&lt;&gt;0,(COUNTIF('Présences, Excuses, et Tx P G'!$P35:BW35,$C36)/VLOOKUP($D36,$J$9:$DP$16,2+BS$1,FALSE)),),)</f>
        <v>0.89189189189189189</v>
      </c>
      <c r="BT36" s="141">
        <f>IF(AND($D36&lt;&gt;0,BT$1&lt;&gt;0),IF(VLOOKUP($D36,$J$9:$DP$16,2+BT$1,FALSE)&lt;&gt;0,(COUNTIF('Présences, Excuses, et Tx P G'!$P35:BX35,$C36)/VLOOKUP($D36,$J$9:$DP$16,2+BT$1,FALSE)),),)</f>
        <v>0.89189189189189189</v>
      </c>
      <c r="BU36" s="141">
        <f>IF(AND($D36&lt;&gt;0,BU$1&lt;&gt;0),IF(VLOOKUP($D36,$J$9:$DP$16,2+BU$1,FALSE)&lt;&gt;0,(COUNTIF('Présences, Excuses, et Tx P G'!$P35:BY35,$C36)/VLOOKUP($D36,$J$9:$DP$16,2+BU$1,FALSE)),),)</f>
        <v>0.89473684210526316</v>
      </c>
      <c r="BV36" s="141">
        <f>IF(AND($D36&lt;&gt;0,BV$1&lt;&gt;0),IF(VLOOKUP($D36,$J$9:$DP$16,2+BV$1,FALSE)&lt;&gt;0,(COUNTIF('Présences, Excuses, et Tx P G'!$P35:BZ35,$C36)/VLOOKUP($D36,$J$9:$DP$16,2+BV$1,FALSE)),),)</f>
        <v>0.89743589743589747</v>
      </c>
      <c r="BW36" s="141">
        <f>IF(AND($D36&lt;&gt;0,BW$1&lt;&gt;0),IF(VLOOKUP($D36,$J$9:$DP$16,2+BW$1,FALSE)&lt;&gt;0,(COUNTIF('Présences, Excuses, et Tx P G'!$P35:CA35,$C36)/VLOOKUP($D36,$J$9:$DP$16,2+BW$1,FALSE)),),)</f>
        <v>0.9</v>
      </c>
      <c r="BX36" s="141">
        <f>IF(AND($D36&lt;&gt;0,BX$1&lt;&gt;0),IF(VLOOKUP($D36,$J$9:$DP$16,2+BX$1,FALSE)&lt;&gt;0,(COUNTIF('Présences, Excuses, et Tx P G'!$P35:CB35,$C36)/VLOOKUP($D36,$J$9:$DP$16,2+BX$1,FALSE)),),)</f>
        <v>0.9</v>
      </c>
      <c r="BY36" s="141">
        <f>IF(AND($D36&lt;&gt;0,BY$1&lt;&gt;0),IF(VLOOKUP($D36,$J$9:$DP$16,2+BY$1,FALSE)&lt;&gt;0,(COUNTIF('Présences, Excuses, et Tx P G'!$P35:CC35,$C36)/VLOOKUP($D36,$J$9:$DP$16,2+BY$1,FALSE)),),)</f>
        <v>0.90243902439024393</v>
      </c>
      <c r="BZ36" s="141">
        <f>IF(AND($D36&lt;&gt;0,BZ$1&lt;&gt;0),IF(VLOOKUP($D36,$J$9:$DP$16,2+BZ$1,FALSE)&lt;&gt;0,(COUNTIF('Présences, Excuses, et Tx P G'!$P35:CD35,$C36)/VLOOKUP($D36,$J$9:$DP$16,2+BZ$1,FALSE)),),)</f>
        <v>0.90476190476190477</v>
      </c>
      <c r="CA36" s="141">
        <f>IF(AND($D36&lt;&gt;0,CA$1&lt;&gt;0),IF(VLOOKUP($D36,$J$9:$DP$16,2+CA$1,FALSE)&lt;&gt;0,(COUNTIF('Présences, Excuses, et Tx P G'!$P35:CE35,$C36)/VLOOKUP($D36,$J$9:$DP$16,2+CA$1,FALSE)),),)</f>
        <v>0.88372093023255816</v>
      </c>
      <c r="CB36" s="141">
        <f>IF(AND($D36&lt;&gt;0,CB$1&lt;&gt;0),IF(VLOOKUP($D36,$J$9:$DP$16,2+CB$1,FALSE)&lt;&gt;0,(COUNTIF('Présences, Excuses, et Tx P G'!$P35:CF35,$C36)/VLOOKUP($D36,$J$9:$DP$16,2+CB$1,FALSE)),),)</f>
        <v>0</v>
      </c>
      <c r="CC36" s="141">
        <f>IF(AND($D36&lt;&gt;0,CC$1&lt;&gt;0),IF(VLOOKUP($D36,$J$9:$DP$16,2+CC$1,FALSE)&lt;&gt;0,(COUNTIF('Présences, Excuses, et Tx P G'!$P35:CG35,$C36)/VLOOKUP($D36,$J$9:$DP$16,2+CC$1,FALSE)),),)</f>
        <v>0</v>
      </c>
      <c r="CD36" s="141">
        <f>IF(AND($D36&lt;&gt;0,CD$1&lt;&gt;0),IF(VLOOKUP($D36,$J$9:$DP$16,2+CD$1,FALSE)&lt;&gt;0,(COUNTIF('Présences, Excuses, et Tx P G'!$P35:CH35,$C36)/VLOOKUP($D36,$J$9:$DP$16,2+CD$1,FALSE)),),)</f>
        <v>0</v>
      </c>
      <c r="CE36" s="141">
        <f>IF(AND($D36&lt;&gt;0,CE$1&lt;&gt;0),IF(VLOOKUP($D36,$J$9:$DP$16,2+CE$1,FALSE)&lt;&gt;0,(COUNTIF('Présences, Excuses, et Tx P G'!$P35:CI35,$C36)/VLOOKUP($D36,$J$9:$DP$16,2+CE$1,FALSE)),),)</f>
        <v>0</v>
      </c>
      <c r="CF36" s="141">
        <f>IF(AND($D36&lt;&gt;0,CF$1&lt;&gt;0),IF(VLOOKUP($D36,$J$9:$DP$16,2+CF$1,FALSE)&lt;&gt;0,(COUNTIF('Présences, Excuses, et Tx P G'!$P35:CJ35,$C36)/VLOOKUP($D36,$J$9:$DP$16,2+CF$1,FALSE)),),)</f>
        <v>0</v>
      </c>
      <c r="CG36" s="141">
        <f>IF(AND($D36&lt;&gt;0,CG$1&lt;&gt;0),IF(VLOOKUP($D36,$J$9:$DP$16,2+CG$1,FALSE)&lt;&gt;0,(COUNTIF('Présences, Excuses, et Tx P G'!$P35:CK35,$C36)/VLOOKUP($D36,$J$9:$DP$16,2+CG$1,FALSE)),),)</f>
        <v>0</v>
      </c>
      <c r="CH36" s="141">
        <f>IF(AND($D36&lt;&gt;0,CH$1&lt;&gt;0),IF(VLOOKUP($D36,$J$9:$DP$16,2+CH$1,FALSE)&lt;&gt;0,(COUNTIF('Présences, Excuses, et Tx P G'!$P35:CL35,$C36)/VLOOKUP($D36,$J$9:$DP$16,2+CH$1,FALSE)),),)</f>
        <v>0</v>
      </c>
      <c r="CI36" s="141">
        <f>IF(AND($D36&lt;&gt;0,CI$1&lt;&gt;0),IF(VLOOKUP($D36,$J$9:$DP$16,2+CI$1,FALSE)&lt;&gt;0,(COUNTIF('Présences, Excuses, et Tx P G'!$P35:CM35,$C36)/VLOOKUP($D36,$J$9:$DP$16,2+CI$1,FALSE)),),)</f>
        <v>0</v>
      </c>
      <c r="CJ36" s="141">
        <f>IF(AND($D36&lt;&gt;0,CJ$1&lt;&gt;0),IF(VLOOKUP($D36,$J$9:$DP$16,2+CJ$1,FALSE)&lt;&gt;0,(COUNTIF('Présences, Excuses, et Tx P G'!$P35:CO35,$C36)/VLOOKUP($D36,$J$9:$DP$16,2+CJ$1,FALSE)),),)</f>
        <v>0</v>
      </c>
      <c r="CK36" s="141">
        <f>IF(AND($D36&lt;&gt;0,CK$1&lt;&gt;0),IF(VLOOKUP($D36,$J$9:$DP$16,2+CK$1,FALSE)&lt;&gt;0,(COUNTIF('Présences, Excuses, et Tx P G'!$P35:CP35,$C36)/VLOOKUP($D36,$J$9:$DP$16,2+CK$1,FALSE)),),)</f>
        <v>0</v>
      </c>
      <c r="CL36" s="141">
        <f>IF(AND($D36&lt;&gt;0,CL$1&lt;&gt;0),IF(VLOOKUP($D36,$J$9:$DP$16,2+CL$1,FALSE)&lt;&gt;0,(COUNTIF('Présences, Excuses, et Tx P G'!$P35:CQ35,$C36)/VLOOKUP($D36,$J$9:$DP$16,2+CL$1,FALSE)),),)</f>
        <v>0</v>
      </c>
      <c r="CM36" s="141">
        <f>IF(AND($D36&lt;&gt;0,CM$1&lt;&gt;0),IF(VLOOKUP($D36,$J$9:$DP$16,2+CM$1,FALSE)&lt;&gt;0,(COUNTIF('Présences, Excuses, et Tx P G'!$P35:CR35,$C36)/VLOOKUP($D36,$J$9:$DP$16,2+CM$1,FALSE)),),)</f>
        <v>0</v>
      </c>
      <c r="CN36" s="141">
        <f>IF(AND($D36&lt;&gt;0,CN$1&lt;&gt;0),IF(VLOOKUP($D36,$J$9:$DP$16,2+CN$1,FALSE)&lt;&gt;0,(COUNTIF('Présences, Excuses, et Tx P G'!$P35:CS35,$C36)/VLOOKUP($D36,$J$9:$DP$16,2+CN$1,FALSE)),),)</f>
        <v>0</v>
      </c>
      <c r="CO36" s="141">
        <f>IF(AND($D36&lt;&gt;0,CO$1&lt;&gt;0),IF(VLOOKUP($D36,$J$9:$DP$16,2+CO$1,FALSE)&lt;&gt;0,(COUNTIF('Présences, Excuses, et Tx P G'!$P35:CT35,$C36)/VLOOKUP($D36,$J$9:$DP$16,2+CO$1,FALSE)),),)</f>
        <v>0</v>
      </c>
      <c r="CP36" s="141">
        <f>IF(AND($D36&lt;&gt;0,CP$1&lt;&gt;0),IF(VLOOKUP($D36,$J$9:$DP$16,2+CP$1,FALSE)&lt;&gt;0,(COUNTIF('Présences, Excuses, et Tx P G'!$P35:CU35,$C36)/VLOOKUP($D36,$J$9:$DP$16,2+CP$1,FALSE)),),)</f>
        <v>0</v>
      </c>
      <c r="CQ36" s="141">
        <f>IF(AND($D36&lt;&gt;0,CQ$1&lt;&gt;0),IF(VLOOKUP($D36,$J$9:$DP$16,2+CQ$1,FALSE)&lt;&gt;0,(COUNTIF('Présences, Excuses, et Tx P G'!$P35:CU35,$C36)/VLOOKUP($D36,$J$9:$DP$16,2+CQ$1,FALSE)),),)</f>
        <v>0</v>
      </c>
      <c r="CR36" s="141">
        <f>IF(AND($D36&lt;&gt;0,CR$1&lt;&gt;0),IF(VLOOKUP($D36,$J$9:$DP$16,2+CR$1,FALSE)&lt;&gt;0,(COUNTIF('Présences, Excuses, et Tx P G'!$P35:CV35,$C36)/VLOOKUP($D36,$J$9:$DP$16,2+CR$1,FALSE)),),)</f>
        <v>0</v>
      </c>
      <c r="CS36" s="141">
        <f>IF(AND($D36&lt;&gt;0,CS$1&lt;&gt;0),IF(VLOOKUP($D36,$J$9:$DP$16,2+CS$1,FALSE)&lt;&gt;0,(COUNTIF('Présences, Excuses, et Tx P G'!$P35:CW35,$C36)/VLOOKUP($D36,$J$9:$DP$16,2+CS$1,FALSE)),),)</f>
        <v>0</v>
      </c>
      <c r="CT36" s="141">
        <f>IF(AND($D36&lt;&gt;0,CT$1&lt;&gt;0),IF(VLOOKUP($D36,$J$9:$DP$16,2+CT$1,FALSE)&lt;&gt;0,(COUNTIF('Présences, Excuses, et Tx P G'!$P35:CX35,$C36)/VLOOKUP($D36,$J$9:$DP$16,2+CT$1,FALSE)),),)</f>
        <v>0</v>
      </c>
      <c r="CU36" s="141">
        <f>IF(AND($D36&lt;&gt;0,CU$1&lt;&gt;0),IF(VLOOKUP($D36,$J$9:$DP$16,2+CU$1,FALSE)&lt;&gt;0,(COUNTIF('Présences, Excuses, et Tx P G'!$P35:CY35,$C36)/VLOOKUP($D36,$J$9:$DP$16,2+CU$1,FALSE)),),)</f>
        <v>0</v>
      </c>
      <c r="CV36" s="141">
        <f>IF(AND($D36&lt;&gt;0,CV$1&lt;&gt;0),IF(VLOOKUP($D36,$J$9:$DP$16,2+CV$1,FALSE)&lt;&gt;0,(COUNTIF('Présences, Excuses, et Tx P G'!$P35:CZ35,$C36)/VLOOKUP($D36,$J$9:$DP$16,2+CV$1,FALSE)),),)</f>
        <v>0</v>
      </c>
      <c r="CW36" s="141">
        <f>IF(AND($D36&lt;&gt;0,CW$1&lt;&gt;0),IF(VLOOKUP($D36,$J$9:$DP$16,2+CW$1,FALSE)&lt;&gt;0,(COUNTIF('Présences, Excuses, et Tx P G'!$P35:DA35,$C36)/VLOOKUP($D36,$J$9:$DP$16,2+CW$1,FALSE)),),)</f>
        <v>0</v>
      </c>
      <c r="CX36" s="141">
        <f>IF(AND($D36&lt;&gt;0,CX$1&lt;&gt;0),IF(VLOOKUP($D36,$J$9:$DP$16,2+CX$1,FALSE)&lt;&gt;0,(COUNTIF('Présences, Excuses, et Tx P G'!$P35:DB35,$C36)/VLOOKUP($D36,$J$9:$DP$16,2+CX$1,FALSE)),),)</f>
        <v>0</v>
      </c>
      <c r="CY36" s="141">
        <f>IF(AND($D36&lt;&gt;0,CY$1&lt;&gt;0),IF(VLOOKUP($D36,$J$9:$DP$16,2+CY$1,FALSE)&lt;&gt;0,(COUNTIF('Présences, Excuses, et Tx P G'!$P35:DC35,$C36)/VLOOKUP($D36,$J$9:$DP$16,2+CY$1,FALSE)),),)</f>
        <v>0</v>
      </c>
      <c r="CZ36" s="141">
        <f>IF(AND($D36&lt;&gt;0,CZ$1&lt;&gt;0),IF(VLOOKUP($D36,$J$9:$DP$16,2+CZ$1,FALSE)&lt;&gt;0,(COUNTIF('Présences, Excuses, et Tx P G'!$P35:DD35,$C36)/VLOOKUP($D36,$J$9:$DP$16,2+CZ$1,FALSE)),),)</f>
        <v>0</v>
      </c>
      <c r="DA36" s="141">
        <f>IF(AND($D36&lt;&gt;0,DA$1&lt;&gt;0),IF(VLOOKUP($D36,$J$9:$DP$16,2+DA$1,FALSE)&lt;&gt;0,(COUNTIF('Présences, Excuses, et Tx P G'!$P35:DE35,$C36)/VLOOKUP($D36,$J$9:$DP$16,2+DA$1,FALSE)),),)</f>
        <v>0</v>
      </c>
      <c r="DB36" s="141">
        <f>IF(AND($D36&lt;&gt;0,DB$1&lt;&gt;0),IF(VLOOKUP($D36,$J$9:$DP$16,2+DB$1,FALSE)&lt;&gt;0,(COUNTIF('Présences, Excuses, et Tx P G'!$P35:DF35,$C36)/VLOOKUP($D36,$J$9:$DP$16,2+DB$1,FALSE)),),)</f>
        <v>0</v>
      </c>
      <c r="DC36" s="141">
        <f>IF(AND($D36&lt;&gt;0,DC$1&lt;&gt;0),IF(VLOOKUP($D36,$J$9:$DP$16,2+DC$1,FALSE)&lt;&gt;0,(COUNTIF('Présences, Excuses, et Tx P G'!$P35:DG35,$C36)/VLOOKUP($D36,$J$9:$DP$16,2+DC$1,FALSE)),),)</f>
        <v>0</v>
      </c>
      <c r="DD36" s="141">
        <f>IF(AND($D36&lt;&gt;0,DD$1&lt;&gt;0),IF(VLOOKUP($D36,$J$9:$DP$16,2+DD$1,FALSE)&lt;&gt;0,(COUNTIF('Présences, Excuses, et Tx P G'!$P35:DH35,$C36)/VLOOKUP($D36,$J$9:$DP$16,2+DD$1,FALSE)),),)</f>
        <v>0</v>
      </c>
      <c r="DE36" s="141">
        <f>IF(AND($D36&lt;&gt;0,DE$1&lt;&gt;0),IF(VLOOKUP($D36,$J$9:$DP$16,2+DE$1,FALSE)&lt;&gt;0,(COUNTIF('Présences, Excuses, et Tx P G'!$P35:DI35,$C36)/VLOOKUP($D36,$J$9:$DP$16,2+DE$1,FALSE)),),)</f>
        <v>0</v>
      </c>
      <c r="DF36" s="141">
        <f>IF(AND($D36&lt;&gt;0,DF$1&lt;&gt;0),IF(VLOOKUP($D36,$J$9:$DP$16,2+DF$1,FALSE)&lt;&gt;0,(COUNTIF('Présences, Excuses, et Tx P G'!$P35:DJ35,$C36)/VLOOKUP($D36,$J$9:$DP$16,2+DF$1,FALSE)),),)</f>
        <v>0</v>
      </c>
      <c r="DG36" s="141">
        <f>IF(AND($D36&lt;&gt;0,DG$1&lt;&gt;0),IF(VLOOKUP($D36,$J$9:$DP$16,2+DG$1,FALSE)&lt;&gt;0,(COUNTIF('Présences, Excuses, et Tx P G'!$P35:DK35,$C36)/VLOOKUP($D36,$J$9:$DP$16,2+DG$1,FALSE)),),)</f>
        <v>0</v>
      </c>
      <c r="DH36" s="141">
        <f>IF(AND($D36&lt;&gt;0,DH$1&lt;&gt;0),IF(VLOOKUP($D36,$J$9:$DP$16,2+DH$1,FALSE)&lt;&gt;0,(COUNTIF('Présences, Excuses, et Tx P G'!$P35:DL35,$C36)/VLOOKUP($D36,$J$9:$DP$16,2+DH$1,FALSE)),),)</f>
        <v>0</v>
      </c>
      <c r="DI36" s="141">
        <f>IF(AND($D36&lt;&gt;0,DI$1&lt;&gt;0),IF(VLOOKUP($D36,$J$9:$DP$16,2+DI$1,FALSE)&lt;&gt;0,(COUNTIF('Présences, Excuses, et Tx P G'!$P35:DM35,$C36)/VLOOKUP($D36,$J$9:$DP$16,2+DI$1,FALSE)),),)</f>
        <v>0</v>
      </c>
      <c r="DJ36" s="141">
        <f>IF(AND($D36&lt;&gt;0,DJ$1&lt;&gt;0),IF(VLOOKUP($D36,$J$9:$DP$16,2+DJ$1,FALSE)&lt;&gt;0,(COUNTIF('Présences, Excuses, et Tx P G'!$P35:DN35,$C36)/VLOOKUP($D36,$J$9:$DP$16,2+DJ$1,FALSE)),),)</f>
        <v>0</v>
      </c>
      <c r="DK36" s="141">
        <f>IF(AND($D36&lt;&gt;0,DK$1&lt;&gt;0),IF(VLOOKUP($D36,$J$9:$DP$16,2+DK$1,FALSE)&lt;&gt;0,(COUNTIF('Présences, Excuses, et Tx P G'!$P35:DO35,$C36)/VLOOKUP($D36,$J$9:$DP$16,2+DK$1,FALSE)),),)</f>
        <v>0</v>
      </c>
      <c r="DL36" s="141">
        <f>IF(AND($D36&lt;&gt;0,DL$1&lt;&gt;0),IF(VLOOKUP($D36,$J$9:$DP$16,2+DL$1,FALSE)&lt;&gt;0,(COUNTIF('Présences, Excuses, et Tx P G'!$P35:DP35,$C36)/VLOOKUP($D36,$J$9:$DP$16,2+DL$1,FALSE)),),)</f>
        <v>0</v>
      </c>
      <c r="DM36" s="141">
        <f>IF(AND($D36&lt;&gt;0,DM$1&lt;&gt;0),IF(VLOOKUP($D36,$J$9:$DP$16,2+DM$1,FALSE)&lt;&gt;0,(COUNTIF('Présences, Excuses, et Tx P G'!$P35:DQ35,$C36)/VLOOKUP($D36,$J$9:$DP$16,2+DM$1,FALSE)),),)</f>
        <v>0</v>
      </c>
      <c r="DN36" s="141">
        <f>IF(AND($D36&lt;&gt;0,DN$1&lt;&gt;0),IF(VLOOKUP($D36,$J$9:$DP$16,2+DN$1,FALSE)&lt;&gt;0,(COUNTIF('Présences, Excuses, et Tx P G'!$P35:DR35,$C36)/VLOOKUP($D36,$J$9:$DP$16,2+DN$1,FALSE)),),)</f>
        <v>0</v>
      </c>
      <c r="DO36" s="141">
        <f>IF(AND($D36&lt;&gt;0,DO$1&lt;&gt;0),IF(VLOOKUP($D36,$J$9:$DP$16,2+DO$1,FALSE)&lt;&gt;0,(COUNTIF('Présences, Excuses, et Tx P G'!$P35:DS35,$C36)/VLOOKUP($D36,$J$9:$DP$16,2+DO$1,FALSE)),),)</f>
        <v>0</v>
      </c>
      <c r="DP36" s="141">
        <f>IF(AND($D36&lt;&gt;0,DP$1&lt;&gt;0),IF(VLOOKUP($D36,$J$9:$DP$16,2+DP$1,FALSE)&lt;&gt;0,(COUNTIF('Présences, Excuses, et Tx P G'!$P35:DT35,$C36)/VLOOKUP($D36,$J$9:$DP$16,2+DP$1,FALSE)),),)</f>
        <v>0</v>
      </c>
      <c r="DR36" s="22" t="str">
        <f t="shared" si="34"/>
        <v>DÉSIER Josée</v>
      </c>
      <c r="DS36" s="26" t="str">
        <f t="shared" si="35"/>
        <v>S</v>
      </c>
      <c r="DT36" s="23">
        <f t="shared" si="36"/>
        <v>0.90243902439024393</v>
      </c>
    </row>
    <row r="37" spans="1:124" ht="14.4" customHeight="1">
      <c r="A37" s="11">
        <v>20</v>
      </c>
      <c r="B37" s="158" t="str">
        <f>Choristes!B21</f>
        <v>DÉSIER Pascal</v>
      </c>
      <c r="C37" s="26" t="str">
        <f>Choristes!C21</f>
        <v>T</v>
      </c>
      <c r="D37" s="26" t="str">
        <f>Choristes!G21</f>
        <v>HS</v>
      </c>
      <c r="E37" s="26"/>
      <c r="F37" s="26"/>
      <c r="G37" s="15"/>
      <c r="H37" s="15"/>
      <c r="I37" s="23">
        <f t="shared" si="32"/>
        <v>0.86046511627906974</v>
      </c>
      <c r="J37" s="23" t="str">
        <f t="shared" si="33"/>
        <v>B</v>
      </c>
      <c r="K37" s="60"/>
      <c r="L37" s="141">
        <f>IF(AND($D37&lt;&gt;0,L$1&lt;&gt;0),IF(VLOOKUP($D37,$J$9:$DP$16,2+L$1,FALSE)&lt;&gt;0,(COUNTIF('Présences, Excuses, et Tx P G'!$P36:P36,$C37)/VLOOKUP($D37,$J$9:$DP$16,2+L$1,FALSE)),),)</f>
        <v>0</v>
      </c>
      <c r="M37" s="141">
        <f>IF(AND($D37&lt;&gt;0,M$1&lt;&gt;0),IF(VLOOKUP($D37,$J$9:$DP$16,2+M$1,FALSE)&lt;&gt;0,(COUNTIF('Présences, Excuses, et Tx P G'!$P36:Q36,$C37)/VLOOKUP($D37,$J$9:$DP$16,2+M$1,FALSE)),),)</f>
        <v>0.5</v>
      </c>
      <c r="N37" s="141">
        <f>IF(AND($D37&lt;&gt;0,N$1&lt;&gt;0),IF(VLOOKUP($D37,$J$9:$DP$16,2+N$1,FALSE)&lt;&gt;0,(COUNTIF('Présences, Excuses, et Tx P G'!$P36:R36,$C37)/VLOOKUP($D37,$J$9:$DP$16,2+N$1,FALSE)),),)</f>
        <v>0.5</v>
      </c>
      <c r="O37" s="141">
        <f>IF(AND($D37&lt;&gt;0,O$1&lt;&gt;0),IF(VLOOKUP($D37,$J$9:$DP$16,2+O$1,FALSE)&lt;&gt;0,(COUNTIF('Présences, Excuses, et Tx P G'!$P36:S36,$C37)/VLOOKUP($D37,$J$9:$DP$16,2+O$1,FALSE)),),)</f>
        <v>0.66666666666666663</v>
      </c>
      <c r="P37" s="141">
        <f>IF(AND($D37&lt;&gt;0,P$1&lt;&gt;0),IF(VLOOKUP($D37,$J$9:$DP$16,2+P$1,FALSE)&lt;&gt;0,(COUNTIF('Présences, Excuses, et Tx P G'!$P36:T36,$C37)/VLOOKUP($D37,$J$9:$DP$16,2+P$1,FALSE)),),)</f>
        <v>0.66666666666666663</v>
      </c>
      <c r="Q37" s="141">
        <f>IF(AND($D37&lt;&gt;0,Q$1&lt;&gt;0),IF(VLOOKUP($D37,$J$9:$DP$16,2+Q$1,FALSE)&lt;&gt;0,(COUNTIF('Présences, Excuses, et Tx P G'!$P36:U36,$C37)/VLOOKUP($D37,$J$9:$DP$16,2+Q$1,FALSE)),),)</f>
        <v>0.75</v>
      </c>
      <c r="R37" s="141">
        <f>IF(AND($D37&lt;&gt;0,R$1&lt;&gt;0),IF(VLOOKUP($D37,$J$9:$DP$16,2+R$1,FALSE)&lt;&gt;0,(COUNTIF('Présences, Excuses, et Tx P G'!$P36:V36,$C37)/VLOOKUP($D37,$J$9:$DP$16,2+R$1,FALSE)),),)</f>
        <v>0.8</v>
      </c>
      <c r="S37" s="141">
        <f>IF(AND($D37&lt;&gt;0,S$1&lt;&gt;0),IF(VLOOKUP($D37,$J$9:$DP$16,2+S$1,FALSE)&lt;&gt;0,(COUNTIF('Présences, Excuses, et Tx P G'!$P36:W36,$C37)/VLOOKUP($D37,$J$9:$DP$16,2+S$1,FALSE)),),)</f>
        <v>0.83333333333333337</v>
      </c>
      <c r="T37" s="141">
        <f>IF(AND($D37&lt;&gt;0,T$1&lt;&gt;0),IF(VLOOKUP($D37,$J$9:$DP$16,2+T$1,FALSE)&lt;&gt;0,(COUNTIF('Présences, Excuses, et Tx P G'!$P36:X36,$C37)/VLOOKUP($D37,$J$9:$DP$16,2+T$1,FALSE)),),)</f>
        <v>0.8571428571428571</v>
      </c>
      <c r="U37" s="141">
        <f>IF(AND($D37&lt;&gt;0,U$1&lt;&gt;0),IF(VLOOKUP($D37,$J$9:$DP$16,2+U$1,FALSE)&lt;&gt;0,(COUNTIF('Présences, Excuses, et Tx P G'!$P36:Y36,$C37)/VLOOKUP($D37,$J$9:$DP$16,2+U$1,FALSE)),),)</f>
        <v>0.8571428571428571</v>
      </c>
      <c r="V37" s="141">
        <f>IF(AND($D37&lt;&gt;0,V$1&lt;&gt;0),IF(VLOOKUP($D37,$J$9:$DP$16,2+V$1,FALSE)&lt;&gt;0,(COUNTIF('Présences, Excuses, et Tx P G'!$P36:Z36,$C37)/VLOOKUP($D37,$J$9:$DP$16,2+V$1,FALSE)),),)</f>
        <v>0.875</v>
      </c>
      <c r="W37" s="141">
        <f>IF(AND($D37&lt;&gt;0,W$1&lt;&gt;0),IF(VLOOKUP($D37,$J$9:$DP$16,2+W$1,FALSE)&lt;&gt;0,(COUNTIF('Présences, Excuses, et Tx P G'!$P36:AA36,$C37)/VLOOKUP($D37,$J$9:$DP$16,2+W$1,FALSE)),),)</f>
        <v>0.875</v>
      </c>
      <c r="X37" s="141">
        <f>IF(AND($D37&lt;&gt;0,X$1&lt;&gt;0),IF(VLOOKUP($D37,$J$9:$DP$16,2+X$1,FALSE)&lt;&gt;0,(COUNTIF('Présences, Excuses, et Tx P G'!$P36:AB36,$C37)/VLOOKUP($D37,$J$9:$DP$16,2+X$1,FALSE)),),)</f>
        <v>0.88888888888888884</v>
      </c>
      <c r="Y37" s="141">
        <f>IF(AND($D37&lt;&gt;0,Y$1&lt;&gt;0),IF(VLOOKUP($D37,$J$9:$DP$16,2+Y$1,FALSE)&lt;&gt;0,(COUNTIF('Présences, Excuses, et Tx P G'!$P36:AC36,$C37)/VLOOKUP($D37,$J$9:$DP$16,2+Y$1,FALSE)),),)</f>
        <v>0.88888888888888884</v>
      </c>
      <c r="Z37" s="141">
        <f>IF(AND($D37&lt;&gt;0,Z$1&lt;&gt;0),IF(VLOOKUP($D37,$J$9:$DP$16,2+Z$1,FALSE)&lt;&gt;0,(COUNTIF('Présences, Excuses, et Tx P G'!$P36:AD36,$C37)/VLOOKUP($D37,$J$9:$DP$16,2+Z$1,FALSE)),),)</f>
        <v>0.9</v>
      </c>
      <c r="AA37" s="141">
        <f>IF(AND($D37&lt;&gt;0,AA$1&lt;&gt;0),IF(VLOOKUP($D37,$J$9:$DP$16,2+AA$1,FALSE)&lt;&gt;0,(COUNTIF('Présences, Excuses, et Tx P G'!$P36:AE36,$C37)/VLOOKUP($D37,$J$9:$DP$16,2+AA$1,FALSE)),),)</f>
        <v>0.9</v>
      </c>
      <c r="AB37" s="141">
        <f>IF(AND($D37&lt;&gt;0,AB$1&lt;&gt;0),IF(VLOOKUP($D37,$J$9:$DP$16,2+AB$1,FALSE)&lt;&gt;0,(COUNTIF('Présences, Excuses, et Tx P G'!$P36:AF36,$C37)/VLOOKUP($D37,$J$9:$DP$16,2+AB$1,FALSE)),),)</f>
        <v>0.90909090909090906</v>
      </c>
      <c r="AC37" s="141">
        <f>IF(AND($D37&lt;&gt;0,AC$1&lt;&gt;0),IF(VLOOKUP($D37,$J$9:$DP$16,2+AC$1,FALSE)&lt;&gt;0,(COUNTIF('Présences, Excuses, et Tx P G'!$P36:AG36,$C37)/VLOOKUP($D37,$J$9:$DP$16,2+AC$1,FALSE)),),)</f>
        <v>0.91666666666666663</v>
      </c>
      <c r="AD37" s="141">
        <f>IF(AND($D37&lt;&gt;0,AD$1&lt;&gt;0),IF(VLOOKUP($D37,$J$9:$DP$16,2+AD$1,FALSE)&lt;&gt;0,(COUNTIF('Présences, Excuses, et Tx P G'!$P36:AH36,$C37)/VLOOKUP($D37,$J$9:$DP$16,2+AD$1,FALSE)),),)</f>
        <v>0.92307692307692313</v>
      </c>
      <c r="AE37" s="141">
        <f>IF(AND($D37&lt;&gt;0,AE$1&lt;&gt;0),IF(VLOOKUP($D37,$J$9:$DP$16,2+AE$1,FALSE)&lt;&gt;0,(COUNTIF('Présences, Excuses, et Tx P G'!$P36:AI36,$C37)/VLOOKUP($D37,$J$9:$DP$16,2+AE$1,FALSE)),),)</f>
        <v>0.92307692307692313</v>
      </c>
      <c r="AF37" s="141">
        <f>IF(AND($D37&lt;&gt;0,AF$1&lt;&gt;0),IF(VLOOKUP($D37,$J$9:$DP$16,2+AF$1,FALSE)&lt;&gt;0,(COUNTIF('Présences, Excuses, et Tx P G'!$P36:AJ36,$C37)/VLOOKUP($D37,$J$9:$DP$16,2+AF$1,FALSE)),),)</f>
        <v>0.9285714285714286</v>
      </c>
      <c r="AG37" s="141">
        <f>IF(AND($D37&lt;&gt;0,AG$1&lt;&gt;0),IF(VLOOKUP($D37,$J$9:$DP$16,2+AG$1,FALSE)&lt;&gt;0,(COUNTIF('Présences, Excuses, et Tx P G'!$P36:AK36,$C37)/VLOOKUP($D37,$J$9:$DP$16,2+AG$1,FALSE)),),)</f>
        <v>0.8666666666666667</v>
      </c>
      <c r="AH37" s="141">
        <f>IF(AND($D37&lt;&gt;0,AH$1&lt;&gt;0),IF(VLOOKUP($D37,$J$9:$DP$16,2+AH$1,FALSE)&lt;&gt;0,(COUNTIF('Présences, Excuses, et Tx P G'!$P36:AL36,$C37)/VLOOKUP($D37,$J$9:$DP$16,2+AH$1,FALSE)),),)</f>
        <v>0.875</v>
      </c>
      <c r="AI37" s="141">
        <f>IF(AND($D37&lt;&gt;0,AI$1&lt;&gt;0),IF(VLOOKUP($D37,$J$9:$DP$16,2+AI$1,FALSE)&lt;&gt;0,(COUNTIF('Présences, Excuses, et Tx P G'!$P36:AM36,$C37)/VLOOKUP($D37,$J$9:$DP$16,2+AI$1,FALSE)),),)</f>
        <v>0.88235294117647056</v>
      </c>
      <c r="AJ37" s="141">
        <f>IF(AND($D37&lt;&gt;0,AJ$1&lt;&gt;0),IF(VLOOKUP($D37,$J$9:$DP$16,2+AJ$1,FALSE)&lt;&gt;0,(COUNTIF('Présences, Excuses, et Tx P G'!$P36:AN36,$C37)/VLOOKUP($D37,$J$9:$DP$16,2+AJ$1,FALSE)),),)</f>
        <v>0.88888888888888884</v>
      </c>
      <c r="AK37" s="141">
        <f>IF(AND($D37&lt;&gt;0,AK$1&lt;&gt;0),IF(VLOOKUP($D37,$J$9:$DP$16,2+AK$1,FALSE)&lt;&gt;0,(COUNTIF('Présences, Excuses, et Tx P G'!$P36:AO36,$C37)/VLOOKUP($D37,$J$9:$DP$16,2+AK$1,FALSE)),),)</f>
        <v>0.88888888888888884</v>
      </c>
      <c r="AL37" s="141">
        <f>IF(AND($D37&lt;&gt;0,AL$1&lt;&gt;0),IF(VLOOKUP($D37,$J$9:$DP$16,2+AL$1,FALSE)&lt;&gt;0,(COUNTIF('Présences, Excuses, et Tx P G'!$P36:AP36,$C37)/VLOOKUP($D37,$J$9:$DP$16,2+AL$1,FALSE)),),)</f>
        <v>0.89473684210526316</v>
      </c>
      <c r="AM37" s="141">
        <f>IF(AND($D37&lt;&gt;0,AM$1&lt;&gt;0),IF(VLOOKUP($D37,$J$9:$DP$16,2+AM$1,FALSE)&lt;&gt;0,(COUNTIF('Présences, Excuses, et Tx P G'!$P36:AQ36,$C37)/VLOOKUP($D37,$J$9:$DP$16,2+AM$1,FALSE)),),)</f>
        <v>0.9</v>
      </c>
      <c r="AN37" s="141">
        <f>IF(AND($D37&lt;&gt;0,AN$1&lt;&gt;0),IF(VLOOKUP($D37,$J$9:$DP$16,2+AN$1,FALSE)&lt;&gt;0,(COUNTIF('Présences, Excuses, et Tx P G'!$P36:AR36,$C37)/VLOOKUP($D37,$J$9:$DP$16,2+AN$1,FALSE)),),)</f>
        <v>0.8571428571428571</v>
      </c>
      <c r="AO37" s="141">
        <f>IF(AND($D37&lt;&gt;0,AO$1&lt;&gt;0),IF(VLOOKUP($D37,$J$9:$DP$16,2+AO$1,FALSE)&lt;&gt;0,(COUNTIF('Présences, Excuses, et Tx P G'!$P36:AS36,$C37)/VLOOKUP($D37,$J$9:$DP$16,2+AO$1,FALSE)),),)</f>
        <v>0.81818181818181823</v>
      </c>
      <c r="AP37" s="141">
        <f>IF(AND($D37&lt;&gt;0,AP$1&lt;&gt;0),IF(VLOOKUP($D37,$J$9:$DP$16,2+AP$1,FALSE)&lt;&gt;0,(COUNTIF('Présences, Excuses, et Tx P G'!$P36:AT36,$C37)/VLOOKUP($D37,$J$9:$DP$16,2+AP$1,FALSE)),),)</f>
        <v>0.78260869565217395</v>
      </c>
      <c r="AQ37" s="141">
        <f>IF(AND($D37&lt;&gt;0,AQ$1&lt;&gt;0),IF(VLOOKUP($D37,$J$9:$DP$16,2+AQ$1,FALSE)&lt;&gt;0,(COUNTIF('Présences, Excuses, et Tx P G'!$P36:AU36,$C37)/VLOOKUP($D37,$J$9:$DP$16,2+AQ$1,FALSE)),),)</f>
        <v>0.78260869565217395</v>
      </c>
      <c r="AR37" s="141">
        <f>IF(AND($D37&lt;&gt;0,AR$1&lt;&gt;0),IF(VLOOKUP($D37,$J$9:$DP$16,2+AR$1,FALSE)&lt;&gt;0,(COUNTIF('Présences, Excuses, et Tx P G'!$P36:AV36,$C37)/VLOOKUP($D37,$J$9:$DP$16,2+AR$1,FALSE)),),)</f>
        <v>0.79166666666666663</v>
      </c>
      <c r="AS37" s="141">
        <f>IF(AND($D37&lt;&gt;0,AS$1&lt;&gt;0),IF(VLOOKUP($D37,$J$9:$DP$16,2+AS$1,FALSE)&lt;&gt;0,(COUNTIF('Présences, Excuses, et Tx P G'!$P36:AW36,$C37)/VLOOKUP($D37,$J$9:$DP$16,2+AS$1,FALSE)),),)</f>
        <v>0.79166666666666663</v>
      </c>
      <c r="AT37" s="141">
        <f>IF(AND($D37&lt;&gt;0,AT$1&lt;&gt;0),IF(VLOOKUP($D37,$J$9:$DP$16,2+AT$1,FALSE)&lt;&gt;0,(COUNTIF('Présences, Excuses, et Tx P G'!$P36:AX36,$C37)/VLOOKUP($D37,$J$9:$DP$16,2+AT$1,FALSE)),),)</f>
        <v>0.8</v>
      </c>
      <c r="AU37" s="141">
        <f>IF(AND($D37&lt;&gt;0,AU$1&lt;&gt;0),IF(VLOOKUP($D37,$J$9:$DP$16,2+AU$1,FALSE)&lt;&gt;0,(COUNTIF('Présences, Excuses, et Tx P G'!$P36:AY36,$C37)/VLOOKUP($D37,$J$9:$DP$16,2+AU$1,FALSE)),),)</f>
        <v>0.8</v>
      </c>
      <c r="AV37" s="141">
        <f>IF(AND($D37&lt;&gt;0,AV$1&lt;&gt;0),IF(VLOOKUP($D37,$J$9:$DP$16,2+AV$1,FALSE)&lt;&gt;0,(COUNTIF('Présences, Excuses, et Tx P G'!$P36:AZ36,$C37)/VLOOKUP($D37,$J$9:$DP$16,2+AV$1,FALSE)),),)</f>
        <v>0.80769230769230771</v>
      </c>
      <c r="AW37" s="141">
        <f>IF(AND($D37&lt;&gt;0,AW$1&lt;&gt;0),IF(VLOOKUP($D37,$J$9:$DP$16,2+AW$1,FALSE)&lt;&gt;0,(COUNTIF('Présences, Excuses, et Tx P G'!$P36:BA36,$C37)/VLOOKUP($D37,$J$9:$DP$16,2+AW$1,FALSE)),),)</f>
        <v>0.80769230769230771</v>
      </c>
      <c r="AX37" s="141">
        <f>IF(AND($D37&lt;&gt;0,AX$1&lt;&gt;0),IF(VLOOKUP($D37,$J$9:$DP$16,2+AX$1,FALSE)&lt;&gt;0,(COUNTIF('Présences, Excuses, et Tx P G'!$P36:BB36,$C37)/VLOOKUP($D37,$J$9:$DP$16,2+AX$1,FALSE)),),)</f>
        <v>0.80769230769230771</v>
      </c>
      <c r="AY37" s="141">
        <f>IF(AND($D37&lt;&gt;0,AY$1&lt;&gt;0),IF(VLOOKUP($D37,$J$9:$DP$16,2+AY$1,FALSE)&lt;&gt;0,(COUNTIF('Présences, Excuses, et Tx P G'!$P36:BC36,$C37)/VLOOKUP($D37,$J$9:$DP$16,2+AY$1,FALSE)),),)</f>
        <v>0.81481481481481477</v>
      </c>
      <c r="AZ37" s="141">
        <f>IF(AND($D37&lt;&gt;0,AZ$1&lt;&gt;0),IF(VLOOKUP($D37,$J$9:$DP$16,2+AZ$1,FALSE)&lt;&gt;0,(COUNTIF('Présences, Excuses, et Tx P G'!$P36:BD36,$C37)/VLOOKUP($D37,$J$9:$DP$16,2+AZ$1,FALSE)),),)</f>
        <v>0.81481481481481477</v>
      </c>
      <c r="BA37" s="141">
        <f>IF(AND($D37&lt;&gt;0,BA$1&lt;&gt;0),IF(VLOOKUP($D37,$J$9:$DP$16,2+BA$1,FALSE)&lt;&gt;0,(COUNTIF('Présences, Excuses, et Tx P G'!$P36:BE36,$C37)/VLOOKUP($D37,$J$9:$DP$16,2+BA$1,FALSE)),),)</f>
        <v>0.8214285714285714</v>
      </c>
      <c r="BB37" s="141">
        <f>IF(AND($D37&lt;&gt;0,BB$1&lt;&gt;0),IF(VLOOKUP($D37,$J$9:$DP$16,2+BB$1,FALSE)&lt;&gt;0,(COUNTIF('Présences, Excuses, et Tx P G'!$P36:BF36,$C37)/VLOOKUP($D37,$J$9:$DP$16,2+BB$1,FALSE)),),)</f>
        <v>0.82758620689655171</v>
      </c>
      <c r="BC37" s="141">
        <f>IF(AND($D37&lt;&gt;0,BC$1&lt;&gt;0),IF(VLOOKUP($D37,$J$9:$DP$16,2+BC$1,FALSE)&lt;&gt;0,(COUNTIF('Présences, Excuses, et Tx P G'!$P36:BG36,$C37)/VLOOKUP($D37,$J$9:$DP$16,2+BC$1,FALSE)),),)</f>
        <v>0.83333333333333337</v>
      </c>
      <c r="BD37" s="141">
        <f>IF(AND($D37&lt;&gt;0,BD$1&lt;&gt;0),IF(VLOOKUP($D37,$J$9:$DP$16,2+BD$1,FALSE)&lt;&gt;0,(COUNTIF('Présences, Excuses, et Tx P G'!$P36:BH36,$C37)/VLOOKUP($D37,$J$9:$DP$16,2+BD$1,FALSE)),),)</f>
        <v>0.83870967741935487</v>
      </c>
      <c r="BE37" s="141">
        <f>IF(AND($D37&lt;&gt;0,BE$1&lt;&gt;0),IF(VLOOKUP($D37,$J$9:$DP$16,2+BE$1,FALSE)&lt;&gt;0,(COUNTIF('Présences, Excuses, et Tx P G'!$P36:BI36,$C37)/VLOOKUP($D37,$J$9:$DP$16,2+BE$1,FALSE)),),)</f>
        <v>0.84375</v>
      </c>
      <c r="BF37" s="141">
        <f>IF(AND($D37&lt;&gt;0,BF$1&lt;&gt;0),IF(VLOOKUP($D37,$J$9:$DP$16,2+BF$1,FALSE)&lt;&gt;0,(COUNTIF('Présences, Excuses, et Tx P G'!$P36:BJ36,$C37)/VLOOKUP($D37,$J$9:$DP$16,2+BF$1,FALSE)),),)</f>
        <v>0.84375</v>
      </c>
      <c r="BG37" s="141">
        <f>IF(AND($D37&lt;&gt;0,BG$1&lt;&gt;0),IF(VLOOKUP($D37,$J$9:$DP$16,2+BG$1,FALSE)&lt;&gt;0,(COUNTIF('Présences, Excuses, et Tx P G'!$P36:BK36,$C37)/VLOOKUP($D37,$J$9:$DP$16,2+BG$1,FALSE)),),)</f>
        <v>0.84375</v>
      </c>
      <c r="BH37" s="141">
        <f>IF(AND($D37&lt;&gt;0,BH$1&lt;&gt;0),IF(VLOOKUP($D37,$J$9:$DP$16,2+BH$1,FALSE)&lt;&gt;0,(COUNTIF('Présences, Excuses, et Tx P G'!$P36:BL36,$C37)/VLOOKUP($D37,$J$9:$DP$16,2+BH$1,FALSE)),),)</f>
        <v>0.84848484848484851</v>
      </c>
      <c r="BI37" s="141">
        <f>IF(AND($D37&lt;&gt;0,BI$1&lt;&gt;0),IF(VLOOKUP($D37,$J$9:$DP$16,2+BI$1,FALSE)&lt;&gt;0,(COUNTIF('Présences, Excuses, et Tx P G'!$P36:BM36,$C37)/VLOOKUP($D37,$J$9:$DP$16,2+BI$1,FALSE)),),)</f>
        <v>0.8529411764705882</v>
      </c>
      <c r="BJ37" s="141">
        <f>IF(AND($D37&lt;&gt;0,BJ$1&lt;&gt;0),IF(VLOOKUP($D37,$J$9:$DP$16,2+BJ$1,FALSE)&lt;&gt;0,(COUNTIF('Présences, Excuses, et Tx P G'!$P36:BN36,$C37)/VLOOKUP($D37,$J$9:$DP$16,2+BJ$1,FALSE)),),)</f>
        <v>0.8529411764705882</v>
      </c>
      <c r="BK37" s="141">
        <f>IF(AND($D37&lt;&gt;0,BK$1&lt;&gt;0),IF(VLOOKUP($D37,$J$9:$DP$16,2+BK$1,FALSE)&lt;&gt;0,(COUNTIF('Présences, Excuses, et Tx P G'!$P36:BO36,$C37)/VLOOKUP($D37,$J$9:$DP$16,2+BK$1,FALSE)),),)</f>
        <v>0.8571428571428571</v>
      </c>
      <c r="BL37" s="141">
        <f>IF(AND($D37&lt;&gt;0,BL$1&lt;&gt;0),IF(VLOOKUP($D37,$J$9:$DP$16,2+BL$1,FALSE)&lt;&gt;0,(COUNTIF('Présences, Excuses, et Tx P G'!$P36:BP36,$C37)/VLOOKUP($D37,$J$9:$DP$16,2+BL$1,FALSE)),),)</f>
        <v>0.8571428571428571</v>
      </c>
      <c r="BM37" s="141">
        <f>IF(AND($D37&lt;&gt;0,BM$1&lt;&gt;0),IF(VLOOKUP($D37,$J$9:$DP$16,2+BM$1,FALSE)&lt;&gt;0,(COUNTIF('Présences, Excuses, et Tx P G'!$P36:BQ36,$C37)/VLOOKUP($D37,$J$9:$DP$16,2+BM$1,FALSE)),),)</f>
        <v>0.8571428571428571</v>
      </c>
      <c r="BN37" s="141">
        <f>IF(AND($D37&lt;&gt;0,BN$1&lt;&gt;0),IF(VLOOKUP($D37,$J$9:$DP$16,2+BN$1,FALSE)&lt;&gt;0,(COUNTIF('Présences, Excuses, et Tx P G'!$P36:BR36,$C37)/VLOOKUP($D37,$J$9:$DP$16,2+BN$1,FALSE)),),)</f>
        <v>0.86111111111111116</v>
      </c>
      <c r="BO37" s="141">
        <f>IF(AND($D37&lt;&gt;0,BO$1&lt;&gt;0),IF(VLOOKUP($D37,$J$9:$DP$16,2+BO$1,FALSE)&lt;&gt;0,(COUNTIF('Présences, Excuses, et Tx P G'!$P36:BS36,$C37)/VLOOKUP($D37,$J$9:$DP$16,2+BO$1,FALSE)),),)</f>
        <v>0.86486486486486491</v>
      </c>
      <c r="BP37" s="141">
        <f>IF(AND($D37&lt;&gt;0,BP$1&lt;&gt;0),IF(VLOOKUP($D37,$J$9:$DP$16,2+BP$1,FALSE)&lt;&gt;0,(COUNTIF('Présences, Excuses, et Tx P G'!$P36:BT36,$C37)/VLOOKUP($D37,$J$9:$DP$16,2+BP$1,FALSE)),),)</f>
        <v>0.86842105263157898</v>
      </c>
      <c r="BQ37" s="141">
        <f>IF(AND($D37&lt;&gt;0,BQ$1&lt;&gt;0),IF(VLOOKUP($D37,$J$9:$DP$16,2+BQ$1,FALSE)&lt;&gt;0,(COUNTIF('Présences, Excuses, et Tx P G'!$P36:BU36,$C37)/VLOOKUP($D37,$J$9:$DP$16,2+BQ$1,FALSE)),),)</f>
        <v>0.86842105263157898</v>
      </c>
      <c r="BR37" s="141">
        <f>IF(AND($D37&lt;&gt;0,BR$1&lt;&gt;0),IF(VLOOKUP($D37,$J$9:$DP$16,2+BR$1,FALSE)&lt;&gt;0,(COUNTIF('Présences, Excuses, et Tx P G'!$P36:BV36,$C37)/VLOOKUP($D37,$J$9:$DP$16,2+BR$1,FALSE)),),)</f>
        <v>0.84615384615384615</v>
      </c>
      <c r="BS37" s="141">
        <f>IF(AND($D37&lt;&gt;0,BS$1&lt;&gt;0),IF(VLOOKUP($D37,$J$9:$DP$16,2+BS$1,FALSE)&lt;&gt;0,(COUNTIF('Présences, Excuses, et Tx P G'!$P36:BW36,$C37)/VLOOKUP($D37,$J$9:$DP$16,2+BS$1,FALSE)),),)</f>
        <v>0.84615384615384615</v>
      </c>
      <c r="BT37" s="141">
        <f>IF(AND($D37&lt;&gt;0,BT$1&lt;&gt;0),IF(VLOOKUP($D37,$J$9:$DP$16,2+BT$1,FALSE)&lt;&gt;0,(COUNTIF('Présences, Excuses, et Tx P G'!$P36:BX36,$C37)/VLOOKUP($D37,$J$9:$DP$16,2+BT$1,FALSE)),),)</f>
        <v>0.84615384615384615</v>
      </c>
      <c r="BU37" s="141">
        <f>IF(AND($D37&lt;&gt;0,BU$1&lt;&gt;0),IF(VLOOKUP($D37,$J$9:$DP$16,2+BU$1,FALSE)&lt;&gt;0,(COUNTIF('Présences, Excuses, et Tx P G'!$P36:BY36,$C37)/VLOOKUP($D37,$J$9:$DP$16,2+BU$1,FALSE)),),)</f>
        <v>0.85</v>
      </c>
      <c r="BV37" s="141">
        <f>IF(AND($D37&lt;&gt;0,BV$1&lt;&gt;0),IF(VLOOKUP($D37,$J$9:$DP$16,2+BV$1,FALSE)&lt;&gt;0,(COUNTIF('Présences, Excuses, et Tx P G'!$P36:BZ36,$C37)/VLOOKUP($D37,$J$9:$DP$16,2+BV$1,FALSE)),),)</f>
        <v>0.85365853658536583</v>
      </c>
      <c r="BW37" s="141">
        <f>IF(AND($D37&lt;&gt;0,BW$1&lt;&gt;0),IF(VLOOKUP($D37,$J$9:$DP$16,2+BW$1,FALSE)&lt;&gt;0,(COUNTIF('Présences, Excuses, et Tx P G'!$P36:CA36,$C37)/VLOOKUP($D37,$J$9:$DP$16,2+BW$1,FALSE)),),)</f>
        <v>0.8571428571428571</v>
      </c>
      <c r="BX37" s="141">
        <f>IF(AND($D37&lt;&gt;0,BX$1&lt;&gt;0),IF(VLOOKUP($D37,$J$9:$DP$16,2+BX$1,FALSE)&lt;&gt;0,(COUNTIF('Présences, Excuses, et Tx P G'!$P36:CB36,$C37)/VLOOKUP($D37,$J$9:$DP$16,2+BX$1,FALSE)),),)</f>
        <v>0.8571428571428571</v>
      </c>
      <c r="BY37" s="141">
        <f>IF(AND($D37&lt;&gt;0,BY$1&lt;&gt;0),IF(VLOOKUP($D37,$J$9:$DP$16,2+BY$1,FALSE)&lt;&gt;0,(COUNTIF('Présences, Excuses, et Tx P G'!$P36:CC36,$C37)/VLOOKUP($D37,$J$9:$DP$16,2+BY$1,FALSE)),),)</f>
        <v>0.86046511627906974</v>
      </c>
      <c r="BZ37" s="141">
        <f>IF(AND($D37&lt;&gt;0,BZ$1&lt;&gt;0),IF(VLOOKUP($D37,$J$9:$DP$16,2+BZ$1,FALSE)&lt;&gt;0,(COUNTIF('Présences, Excuses, et Tx P G'!$P36:CD36,$C37)/VLOOKUP($D37,$J$9:$DP$16,2+BZ$1,FALSE)),),)</f>
        <v>0.86363636363636365</v>
      </c>
      <c r="CA37" s="141">
        <f>IF(AND($D37&lt;&gt;0,CA$1&lt;&gt;0),IF(VLOOKUP($D37,$J$9:$DP$16,2+CA$1,FALSE)&lt;&gt;0,(COUNTIF('Présences, Excuses, et Tx P G'!$P36:CE36,$C37)/VLOOKUP($D37,$J$9:$DP$16,2+CA$1,FALSE)),),)</f>
        <v>0.84444444444444444</v>
      </c>
      <c r="CB37" s="141">
        <f>IF(AND($D37&lt;&gt;0,CB$1&lt;&gt;0),IF(VLOOKUP($D37,$J$9:$DP$16,2+CB$1,FALSE)&lt;&gt;0,(COUNTIF('Présences, Excuses, et Tx P G'!$P36:CF36,$C37)/VLOOKUP($D37,$J$9:$DP$16,2+CB$1,FALSE)),),)</f>
        <v>0</v>
      </c>
      <c r="CC37" s="141">
        <f>IF(AND($D37&lt;&gt;0,CC$1&lt;&gt;0),IF(VLOOKUP($D37,$J$9:$DP$16,2+CC$1,FALSE)&lt;&gt;0,(COUNTIF('Présences, Excuses, et Tx P G'!$P36:CG36,$C37)/VLOOKUP($D37,$J$9:$DP$16,2+CC$1,FALSE)),),)</f>
        <v>0</v>
      </c>
      <c r="CD37" s="141">
        <f>IF(AND($D37&lt;&gt;0,CD$1&lt;&gt;0),IF(VLOOKUP($D37,$J$9:$DP$16,2+CD$1,FALSE)&lt;&gt;0,(COUNTIF('Présences, Excuses, et Tx P G'!$P36:CH36,$C37)/VLOOKUP($D37,$J$9:$DP$16,2+CD$1,FALSE)),),)</f>
        <v>0</v>
      </c>
      <c r="CE37" s="141">
        <f>IF(AND($D37&lt;&gt;0,CE$1&lt;&gt;0),IF(VLOOKUP($D37,$J$9:$DP$16,2+CE$1,FALSE)&lt;&gt;0,(COUNTIF('Présences, Excuses, et Tx P G'!$P36:CI36,$C37)/VLOOKUP($D37,$J$9:$DP$16,2+CE$1,FALSE)),),)</f>
        <v>0</v>
      </c>
      <c r="CF37" s="141">
        <f>IF(AND($D37&lt;&gt;0,CF$1&lt;&gt;0),IF(VLOOKUP($D37,$J$9:$DP$16,2+CF$1,FALSE)&lt;&gt;0,(COUNTIF('Présences, Excuses, et Tx P G'!$P36:CJ36,$C37)/VLOOKUP($D37,$J$9:$DP$16,2+CF$1,FALSE)),),)</f>
        <v>0</v>
      </c>
      <c r="CG37" s="141">
        <f>IF(AND($D37&lt;&gt;0,CG$1&lt;&gt;0),IF(VLOOKUP($D37,$J$9:$DP$16,2+CG$1,FALSE)&lt;&gt;0,(COUNTIF('Présences, Excuses, et Tx P G'!$P36:CK36,$C37)/VLOOKUP($D37,$J$9:$DP$16,2+CG$1,FALSE)),),)</f>
        <v>0</v>
      </c>
      <c r="CH37" s="141">
        <f>IF(AND($D37&lt;&gt;0,CH$1&lt;&gt;0),IF(VLOOKUP($D37,$J$9:$DP$16,2+CH$1,FALSE)&lt;&gt;0,(COUNTIF('Présences, Excuses, et Tx P G'!$P36:CL36,$C37)/VLOOKUP($D37,$J$9:$DP$16,2+CH$1,FALSE)),),)</f>
        <v>0</v>
      </c>
      <c r="CI37" s="141">
        <f>IF(AND($D37&lt;&gt;0,CI$1&lt;&gt;0),IF(VLOOKUP($D37,$J$9:$DP$16,2+CI$1,FALSE)&lt;&gt;0,(COUNTIF('Présences, Excuses, et Tx P G'!$P36:CM36,$C37)/VLOOKUP($D37,$J$9:$DP$16,2+CI$1,FALSE)),),)</f>
        <v>0</v>
      </c>
      <c r="CJ37" s="141">
        <f>IF(AND($D37&lt;&gt;0,CJ$1&lt;&gt;0),IF(VLOOKUP($D37,$J$9:$DP$16,2+CJ$1,FALSE)&lt;&gt;0,(COUNTIF('Présences, Excuses, et Tx P G'!$P36:CO36,$C37)/VLOOKUP($D37,$J$9:$DP$16,2+CJ$1,FALSE)),),)</f>
        <v>0</v>
      </c>
      <c r="CK37" s="141">
        <f>IF(AND($D37&lt;&gt;0,CK$1&lt;&gt;0),IF(VLOOKUP($D37,$J$9:$DP$16,2+CK$1,FALSE)&lt;&gt;0,(COUNTIF('Présences, Excuses, et Tx P G'!$P36:CP36,$C37)/VLOOKUP($D37,$J$9:$DP$16,2+CK$1,FALSE)),),)</f>
        <v>0</v>
      </c>
      <c r="CL37" s="141">
        <f>IF(AND($D37&lt;&gt;0,CL$1&lt;&gt;0),IF(VLOOKUP($D37,$J$9:$DP$16,2+CL$1,FALSE)&lt;&gt;0,(COUNTIF('Présences, Excuses, et Tx P G'!$P36:CQ36,$C37)/VLOOKUP($D37,$J$9:$DP$16,2+CL$1,FALSE)),),)</f>
        <v>0</v>
      </c>
      <c r="CM37" s="141">
        <f>IF(AND($D37&lt;&gt;0,CM$1&lt;&gt;0),IF(VLOOKUP($D37,$J$9:$DP$16,2+CM$1,FALSE)&lt;&gt;0,(COUNTIF('Présences, Excuses, et Tx P G'!$P36:CR36,$C37)/VLOOKUP($D37,$J$9:$DP$16,2+CM$1,FALSE)),),)</f>
        <v>0</v>
      </c>
      <c r="CN37" s="141">
        <f>IF(AND($D37&lt;&gt;0,CN$1&lt;&gt;0),IF(VLOOKUP($D37,$J$9:$DP$16,2+CN$1,FALSE)&lt;&gt;0,(COUNTIF('Présences, Excuses, et Tx P G'!$P36:CS36,$C37)/VLOOKUP($D37,$J$9:$DP$16,2+CN$1,FALSE)),),)</f>
        <v>0</v>
      </c>
      <c r="CO37" s="141">
        <f>IF(AND($D37&lt;&gt;0,CO$1&lt;&gt;0),IF(VLOOKUP($D37,$J$9:$DP$16,2+CO$1,FALSE)&lt;&gt;0,(COUNTIF('Présences, Excuses, et Tx P G'!$P36:CT36,$C37)/VLOOKUP($D37,$J$9:$DP$16,2+CO$1,FALSE)),),)</f>
        <v>0</v>
      </c>
      <c r="CP37" s="141">
        <f>IF(AND($D37&lt;&gt;0,CP$1&lt;&gt;0),IF(VLOOKUP($D37,$J$9:$DP$16,2+CP$1,FALSE)&lt;&gt;0,(COUNTIF('Présences, Excuses, et Tx P G'!$P36:CU36,$C37)/VLOOKUP($D37,$J$9:$DP$16,2+CP$1,FALSE)),),)</f>
        <v>0</v>
      </c>
      <c r="CQ37" s="141">
        <f>IF(AND($D37&lt;&gt;0,CQ$1&lt;&gt;0),IF(VLOOKUP($D37,$J$9:$DP$16,2+CQ$1,FALSE)&lt;&gt;0,(COUNTIF('Présences, Excuses, et Tx P G'!$P36:CU36,$C37)/VLOOKUP($D37,$J$9:$DP$16,2+CQ$1,FALSE)),),)</f>
        <v>0</v>
      </c>
      <c r="CR37" s="141">
        <f>IF(AND($D37&lt;&gt;0,CR$1&lt;&gt;0),IF(VLOOKUP($D37,$J$9:$DP$16,2+CR$1,FALSE)&lt;&gt;0,(COUNTIF('Présences, Excuses, et Tx P G'!$P36:CV36,$C37)/VLOOKUP($D37,$J$9:$DP$16,2+CR$1,FALSE)),),)</f>
        <v>0</v>
      </c>
      <c r="CS37" s="141">
        <f>IF(AND($D37&lt;&gt;0,CS$1&lt;&gt;0),IF(VLOOKUP($D37,$J$9:$DP$16,2+CS$1,FALSE)&lt;&gt;0,(COUNTIF('Présences, Excuses, et Tx P G'!$P36:CW36,$C37)/VLOOKUP($D37,$J$9:$DP$16,2+CS$1,FALSE)),),)</f>
        <v>0</v>
      </c>
      <c r="CT37" s="141">
        <f>IF(AND($D37&lt;&gt;0,CT$1&lt;&gt;0),IF(VLOOKUP($D37,$J$9:$DP$16,2+CT$1,FALSE)&lt;&gt;0,(COUNTIF('Présences, Excuses, et Tx P G'!$P36:CX36,$C37)/VLOOKUP($D37,$J$9:$DP$16,2+CT$1,FALSE)),),)</f>
        <v>0</v>
      </c>
      <c r="CU37" s="141">
        <f>IF(AND($D37&lt;&gt;0,CU$1&lt;&gt;0),IF(VLOOKUP($D37,$J$9:$DP$16,2+CU$1,FALSE)&lt;&gt;0,(COUNTIF('Présences, Excuses, et Tx P G'!$P36:CY36,$C37)/VLOOKUP($D37,$J$9:$DP$16,2+CU$1,FALSE)),),)</f>
        <v>0</v>
      </c>
      <c r="CV37" s="141">
        <f>IF(AND($D37&lt;&gt;0,CV$1&lt;&gt;0),IF(VLOOKUP($D37,$J$9:$DP$16,2+CV$1,FALSE)&lt;&gt;0,(COUNTIF('Présences, Excuses, et Tx P G'!$P36:CZ36,$C37)/VLOOKUP($D37,$J$9:$DP$16,2+CV$1,FALSE)),),)</f>
        <v>0</v>
      </c>
      <c r="CW37" s="141">
        <f>IF(AND($D37&lt;&gt;0,CW$1&lt;&gt;0),IF(VLOOKUP($D37,$J$9:$DP$16,2+CW$1,FALSE)&lt;&gt;0,(COUNTIF('Présences, Excuses, et Tx P G'!$P36:DA36,$C37)/VLOOKUP($D37,$J$9:$DP$16,2+CW$1,FALSE)),),)</f>
        <v>0</v>
      </c>
      <c r="CX37" s="141">
        <f>IF(AND($D37&lt;&gt;0,CX$1&lt;&gt;0),IF(VLOOKUP($D37,$J$9:$DP$16,2+CX$1,FALSE)&lt;&gt;0,(COUNTIF('Présences, Excuses, et Tx P G'!$P36:DB36,$C37)/VLOOKUP($D37,$J$9:$DP$16,2+CX$1,FALSE)),),)</f>
        <v>0</v>
      </c>
      <c r="CY37" s="141">
        <f>IF(AND($D37&lt;&gt;0,CY$1&lt;&gt;0),IF(VLOOKUP($D37,$J$9:$DP$16,2+CY$1,FALSE)&lt;&gt;0,(COUNTIF('Présences, Excuses, et Tx P G'!$P36:DC36,$C37)/VLOOKUP($D37,$J$9:$DP$16,2+CY$1,FALSE)),),)</f>
        <v>0</v>
      </c>
      <c r="CZ37" s="141">
        <f>IF(AND($D37&lt;&gt;0,CZ$1&lt;&gt;0),IF(VLOOKUP($D37,$J$9:$DP$16,2+CZ$1,FALSE)&lt;&gt;0,(COUNTIF('Présences, Excuses, et Tx P G'!$P36:DD36,$C37)/VLOOKUP($D37,$J$9:$DP$16,2+CZ$1,FALSE)),),)</f>
        <v>0</v>
      </c>
      <c r="DA37" s="141">
        <f>IF(AND($D37&lt;&gt;0,DA$1&lt;&gt;0),IF(VLOOKUP($D37,$J$9:$DP$16,2+DA$1,FALSE)&lt;&gt;0,(COUNTIF('Présences, Excuses, et Tx P G'!$P36:DE36,$C37)/VLOOKUP($D37,$J$9:$DP$16,2+DA$1,FALSE)),),)</f>
        <v>0</v>
      </c>
      <c r="DB37" s="141">
        <f>IF(AND($D37&lt;&gt;0,DB$1&lt;&gt;0),IF(VLOOKUP($D37,$J$9:$DP$16,2+DB$1,FALSE)&lt;&gt;0,(COUNTIF('Présences, Excuses, et Tx P G'!$P36:DF36,$C37)/VLOOKUP($D37,$J$9:$DP$16,2+DB$1,FALSE)),),)</f>
        <v>0</v>
      </c>
      <c r="DC37" s="141">
        <f>IF(AND($D37&lt;&gt;0,DC$1&lt;&gt;0),IF(VLOOKUP($D37,$J$9:$DP$16,2+DC$1,FALSE)&lt;&gt;0,(COUNTIF('Présences, Excuses, et Tx P G'!$P36:DG36,$C37)/VLOOKUP($D37,$J$9:$DP$16,2+DC$1,FALSE)),),)</f>
        <v>0</v>
      </c>
      <c r="DD37" s="141">
        <f>IF(AND($D37&lt;&gt;0,DD$1&lt;&gt;0),IF(VLOOKUP($D37,$J$9:$DP$16,2+DD$1,FALSE)&lt;&gt;0,(COUNTIF('Présences, Excuses, et Tx P G'!$P36:DH36,$C37)/VLOOKUP($D37,$J$9:$DP$16,2+DD$1,FALSE)),),)</f>
        <v>0</v>
      </c>
      <c r="DE37" s="141">
        <f>IF(AND($D37&lt;&gt;0,DE$1&lt;&gt;0),IF(VLOOKUP($D37,$J$9:$DP$16,2+DE$1,FALSE)&lt;&gt;0,(COUNTIF('Présences, Excuses, et Tx P G'!$P36:DI36,$C37)/VLOOKUP($D37,$J$9:$DP$16,2+DE$1,FALSE)),),)</f>
        <v>0</v>
      </c>
      <c r="DF37" s="141">
        <f>IF(AND($D37&lt;&gt;0,DF$1&lt;&gt;0),IF(VLOOKUP($D37,$J$9:$DP$16,2+DF$1,FALSE)&lt;&gt;0,(COUNTIF('Présences, Excuses, et Tx P G'!$P36:DJ36,$C37)/VLOOKUP($D37,$J$9:$DP$16,2+DF$1,FALSE)),),)</f>
        <v>0</v>
      </c>
      <c r="DG37" s="141">
        <f>IF(AND($D37&lt;&gt;0,DG$1&lt;&gt;0),IF(VLOOKUP($D37,$J$9:$DP$16,2+DG$1,FALSE)&lt;&gt;0,(COUNTIF('Présences, Excuses, et Tx P G'!$P36:DK36,$C37)/VLOOKUP($D37,$J$9:$DP$16,2+DG$1,FALSE)),),)</f>
        <v>0</v>
      </c>
      <c r="DH37" s="141">
        <f>IF(AND($D37&lt;&gt;0,DH$1&lt;&gt;0),IF(VLOOKUP($D37,$J$9:$DP$16,2+DH$1,FALSE)&lt;&gt;0,(COUNTIF('Présences, Excuses, et Tx P G'!$P36:DL36,$C37)/VLOOKUP($D37,$J$9:$DP$16,2+DH$1,FALSE)),),)</f>
        <v>0</v>
      </c>
      <c r="DI37" s="141">
        <f>IF(AND($D37&lt;&gt;0,DI$1&lt;&gt;0),IF(VLOOKUP($D37,$J$9:$DP$16,2+DI$1,FALSE)&lt;&gt;0,(COUNTIF('Présences, Excuses, et Tx P G'!$P36:DM36,$C37)/VLOOKUP($D37,$J$9:$DP$16,2+DI$1,FALSE)),),)</f>
        <v>0</v>
      </c>
      <c r="DJ37" s="141">
        <f>IF(AND($D37&lt;&gt;0,DJ$1&lt;&gt;0),IF(VLOOKUP($D37,$J$9:$DP$16,2+DJ$1,FALSE)&lt;&gt;0,(COUNTIF('Présences, Excuses, et Tx P G'!$P36:DN36,$C37)/VLOOKUP($D37,$J$9:$DP$16,2+DJ$1,FALSE)),),)</f>
        <v>0</v>
      </c>
      <c r="DK37" s="141">
        <f>IF(AND($D37&lt;&gt;0,DK$1&lt;&gt;0),IF(VLOOKUP($D37,$J$9:$DP$16,2+DK$1,FALSE)&lt;&gt;0,(COUNTIF('Présences, Excuses, et Tx P G'!$P36:DO36,$C37)/VLOOKUP($D37,$J$9:$DP$16,2+DK$1,FALSE)),),)</f>
        <v>0</v>
      </c>
      <c r="DL37" s="141">
        <f>IF(AND($D37&lt;&gt;0,DL$1&lt;&gt;0),IF(VLOOKUP($D37,$J$9:$DP$16,2+DL$1,FALSE)&lt;&gt;0,(COUNTIF('Présences, Excuses, et Tx P G'!$P36:DP36,$C37)/VLOOKUP($D37,$J$9:$DP$16,2+DL$1,FALSE)),),)</f>
        <v>0</v>
      </c>
      <c r="DM37" s="141">
        <f>IF(AND($D37&lt;&gt;0,DM$1&lt;&gt;0),IF(VLOOKUP($D37,$J$9:$DP$16,2+DM$1,FALSE)&lt;&gt;0,(COUNTIF('Présences, Excuses, et Tx P G'!$P36:DQ36,$C37)/VLOOKUP($D37,$J$9:$DP$16,2+DM$1,FALSE)),),)</f>
        <v>0</v>
      </c>
      <c r="DN37" s="141">
        <f>IF(AND($D37&lt;&gt;0,DN$1&lt;&gt;0),IF(VLOOKUP($D37,$J$9:$DP$16,2+DN$1,FALSE)&lt;&gt;0,(COUNTIF('Présences, Excuses, et Tx P G'!$P36:DR36,$C37)/VLOOKUP($D37,$J$9:$DP$16,2+DN$1,FALSE)),),)</f>
        <v>0</v>
      </c>
      <c r="DO37" s="141">
        <f>IF(AND($D37&lt;&gt;0,DO$1&lt;&gt;0),IF(VLOOKUP($D37,$J$9:$DP$16,2+DO$1,FALSE)&lt;&gt;0,(COUNTIF('Présences, Excuses, et Tx P G'!$P36:DS36,$C37)/VLOOKUP($D37,$J$9:$DP$16,2+DO$1,FALSE)),),)</f>
        <v>0</v>
      </c>
      <c r="DP37" s="141">
        <f>IF(AND($D37&lt;&gt;0,DP$1&lt;&gt;0),IF(VLOOKUP($D37,$J$9:$DP$16,2+DP$1,FALSE)&lt;&gt;0,(COUNTIF('Présences, Excuses, et Tx P G'!$P36:DT36,$C37)/VLOOKUP($D37,$J$9:$DP$16,2+DP$1,FALSE)),),)</f>
        <v>0</v>
      </c>
      <c r="DR37" s="158" t="str">
        <f t="shared" si="34"/>
        <v>DÉSIER Pascal</v>
      </c>
      <c r="DS37" s="26" t="str">
        <f t="shared" si="35"/>
        <v>T</v>
      </c>
      <c r="DT37" s="23">
        <f t="shared" si="36"/>
        <v>0.86046511627906974</v>
      </c>
    </row>
    <row r="38" spans="1:124" ht="14.4" customHeight="1">
      <c r="A38" s="11">
        <v>21</v>
      </c>
      <c r="B38" s="158" t="str">
        <f>Choristes!B22</f>
        <v>DESPLATS Catherine</v>
      </c>
      <c r="C38" s="26" t="str">
        <f>Choristes!C22</f>
        <v>A</v>
      </c>
      <c r="D38" s="26" t="str">
        <f>Choristes!G22</f>
        <v>FR</v>
      </c>
      <c r="E38" s="26"/>
      <c r="F38" s="26"/>
      <c r="G38" s="15"/>
      <c r="H38" s="15"/>
      <c r="I38" s="23">
        <f t="shared" si="32"/>
        <v>0.87804878048780488</v>
      </c>
      <c r="J38" s="23" t="str">
        <f t="shared" si="33"/>
        <v>B</v>
      </c>
      <c r="K38" s="60"/>
      <c r="L38" s="141">
        <f>IF(AND($D38&lt;&gt;0,L$1&lt;&gt;0),IF(VLOOKUP($D38,$J$9:$DP$16,2+L$1,FALSE)&lt;&gt;0,(COUNTIF('Présences, Excuses, et Tx P G'!$P37:P37,$C38)/VLOOKUP($D38,$J$9:$DP$16,2+L$1,FALSE)),),)</f>
        <v>0</v>
      </c>
      <c r="M38" s="141">
        <f>IF(AND($D38&lt;&gt;0,M$1&lt;&gt;0),IF(VLOOKUP($D38,$J$9:$DP$16,2+M$1,FALSE)&lt;&gt;0,(COUNTIF('Présences, Excuses, et Tx P G'!$P37:Q37,$C38)/VLOOKUP($D38,$J$9:$DP$16,2+M$1,FALSE)),),)</f>
        <v>0</v>
      </c>
      <c r="N38" s="141">
        <f>IF(AND($D38&lt;&gt;0,N$1&lt;&gt;0),IF(VLOOKUP($D38,$J$9:$DP$16,2+N$1,FALSE)&lt;&gt;0,(COUNTIF('Présences, Excuses, et Tx P G'!$P37:R37,$C38)/VLOOKUP($D38,$J$9:$DP$16,2+N$1,FALSE)),),)</f>
        <v>0.33333333333333331</v>
      </c>
      <c r="O38" s="141">
        <f>IF(AND($D38&lt;&gt;0,O$1&lt;&gt;0),IF(VLOOKUP($D38,$J$9:$DP$16,2+O$1,FALSE)&lt;&gt;0,(COUNTIF('Présences, Excuses, et Tx P G'!$P37:S37,$C38)/VLOOKUP($D38,$J$9:$DP$16,2+O$1,FALSE)),),)</f>
        <v>0.33333333333333331</v>
      </c>
      <c r="P38" s="141">
        <f>IF(AND($D38&lt;&gt;0,P$1&lt;&gt;0),IF(VLOOKUP($D38,$J$9:$DP$16,2+P$1,FALSE)&lt;&gt;0,(COUNTIF('Présences, Excuses, et Tx P G'!$P37:T37,$C38)/VLOOKUP($D38,$J$9:$DP$16,2+P$1,FALSE)),),)</f>
        <v>0.5</v>
      </c>
      <c r="Q38" s="141">
        <f>IF(AND($D38&lt;&gt;0,Q$1&lt;&gt;0),IF(VLOOKUP($D38,$J$9:$DP$16,2+Q$1,FALSE)&lt;&gt;0,(COUNTIF('Présences, Excuses, et Tx P G'!$P37:U37,$C38)/VLOOKUP($D38,$J$9:$DP$16,2+Q$1,FALSE)),),)</f>
        <v>0.5</v>
      </c>
      <c r="R38" s="141">
        <f>IF(AND($D38&lt;&gt;0,R$1&lt;&gt;0),IF(VLOOKUP($D38,$J$9:$DP$16,2+R$1,FALSE)&lt;&gt;0,(COUNTIF('Présences, Excuses, et Tx P G'!$P37:V37,$C38)/VLOOKUP($D38,$J$9:$DP$16,2+R$1,FALSE)),),)</f>
        <v>0.6</v>
      </c>
      <c r="S38" s="141">
        <f>IF(AND($D38&lt;&gt;0,S$1&lt;&gt;0),IF(VLOOKUP($D38,$J$9:$DP$16,2+S$1,FALSE)&lt;&gt;0,(COUNTIF('Présences, Excuses, et Tx P G'!$P37:W37,$C38)/VLOOKUP($D38,$J$9:$DP$16,2+S$1,FALSE)),),)</f>
        <v>0.66666666666666663</v>
      </c>
      <c r="T38" s="141">
        <f>IF(AND($D38&lt;&gt;0,T$1&lt;&gt;0),IF(VLOOKUP($D38,$J$9:$DP$16,2+T$1,FALSE)&lt;&gt;0,(COUNTIF('Présences, Excuses, et Tx P G'!$P37:X37,$C38)/VLOOKUP($D38,$J$9:$DP$16,2+T$1,FALSE)),),)</f>
        <v>0.7142857142857143</v>
      </c>
      <c r="U38" s="141">
        <f>IF(AND($D38&lt;&gt;0,U$1&lt;&gt;0),IF(VLOOKUP($D38,$J$9:$DP$16,2+U$1,FALSE)&lt;&gt;0,(COUNTIF('Présences, Excuses, et Tx P G'!$P37:Y37,$C38)/VLOOKUP($D38,$J$9:$DP$16,2+U$1,FALSE)),),)</f>
        <v>0.75</v>
      </c>
      <c r="V38" s="141">
        <f>IF(AND($D38&lt;&gt;0,V$1&lt;&gt;0),IF(VLOOKUP($D38,$J$9:$DP$16,2+V$1,FALSE)&lt;&gt;0,(COUNTIF('Présences, Excuses, et Tx P G'!$P37:Z37,$C38)/VLOOKUP($D38,$J$9:$DP$16,2+V$1,FALSE)),),)</f>
        <v>0.75</v>
      </c>
      <c r="W38" s="141">
        <f>IF(AND($D38&lt;&gt;0,W$1&lt;&gt;0),IF(VLOOKUP($D38,$J$9:$DP$16,2+W$1,FALSE)&lt;&gt;0,(COUNTIF('Présences, Excuses, et Tx P G'!$P37:AA37,$C38)/VLOOKUP($D38,$J$9:$DP$16,2+W$1,FALSE)),),)</f>
        <v>0.77777777777777779</v>
      </c>
      <c r="X38" s="141">
        <f>IF(AND($D38&lt;&gt;0,X$1&lt;&gt;0),IF(VLOOKUP($D38,$J$9:$DP$16,2+X$1,FALSE)&lt;&gt;0,(COUNTIF('Présences, Excuses, et Tx P G'!$P37:AB37,$C38)/VLOOKUP($D38,$J$9:$DP$16,2+X$1,FALSE)),),)</f>
        <v>0.77777777777777779</v>
      </c>
      <c r="Y38" s="141">
        <f>IF(AND($D38&lt;&gt;0,Y$1&lt;&gt;0),IF(VLOOKUP($D38,$J$9:$DP$16,2+Y$1,FALSE)&lt;&gt;0,(COUNTIF('Présences, Excuses, et Tx P G'!$P37:AC37,$C38)/VLOOKUP($D38,$J$9:$DP$16,2+Y$1,FALSE)),),)</f>
        <v>0.8</v>
      </c>
      <c r="Z38" s="141">
        <f>IF(AND($D38&lt;&gt;0,Z$1&lt;&gt;0),IF(VLOOKUP($D38,$J$9:$DP$16,2+Z$1,FALSE)&lt;&gt;0,(COUNTIF('Présences, Excuses, et Tx P G'!$P37:AD37,$C38)/VLOOKUP($D38,$J$9:$DP$16,2+Z$1,FALSE)),),)</f>
        <v>0.8</v>
      </c>
      <c r="AA38" s="141">
        <f>IF(AND($D38&lt;&gt;0,AA$1&lt;&gt;0),IF(VLOOKUP($D38,$J$9:$DP$16,2+AA$1,FALSE)&lt;&gt;0,(COUNTIF('Présences, Excuses, et Tx P G'!$P37:AE37,$C38)/VLOOKUP($D38,$J$9:$DP$16,2+AA$1,FALSE)),),)</f>
        <v>0.8</v>
      </c>
      <c r="AB38" s="141">
        <f>IF(AND($D38&lt;&gt;0,AB$1&lt;&gt;0),IF(VLOOKUP($D38,$J$9:$DP$16,2+AB$1,FALSE)&lt;&gt;0,(COUNTIF('Présences, Excuses, et Tx P G'!$P37:AF37,$C38)/VLOOKUP($D38,$J$9:$DP$16,2+AB$1,FALSE)),),)</f>
        <v>0.81818181818181823</v>
      </c>
      <c r="AC38" s="141">
        <f>IF(AND($D38&lt;&gt;0,AC$1&lt;&gt;0),IF(VLOOKUP($D38,$J$9:$DP$16,2+AC$1,FALSE)&lt;&gt;0,(COUNTIF('Présences, Excuses, et Tx P G'!$P37:AG37,$C38)/VLOOKUP($D38,$J$9:$DP$16,2+AC$1,FALSE)),),)</f>
        <v>0.83333333333333337</v>
      </c>
      <c r="AD38" s="141">
        <f>IF(AND($D38&lt;&gt;0,AD$1&lt;&gt;0),IF(VLOOKUP($D38,$J$9:$DP$16,2+AD$1,FALSE)&lt;&gt;0,(COUNTIF('Présences, Excuses, et Tx P G'!$P37:AH37,$C38)/VLOOKUP($D38,$J$9:$DP$16,2+AD$1,FALSE)),),)</f>
        <v>0.83333333333333337</v>
      </c>
      <c r="AE38" s="141">
        <f>IF(AND($D38&lt;&gt;0,AE$1&lt;&gt;0),IF(VLOOKUP($D38,$J$9:$DP$16,2+AE$1,FALSE)&lt;&gt;0,(COUNTIF('Présences, Excuses, et Tx P G'!$P37:AI37,$C38)/VLOOKUP($D38,$J$9:$DP$16,2+AE$1,FALSE)),),)</f>
        <v>0.84615384615384615</v>
      </c>
      <c r="AF38" s="141">
        <f>IF(AND($D38&lt;&gt;0,AF$1&lt;&gt;0),IF(VLOOKUP($D38,$J$9:$DP$16,2+AF$1,FALSE)&lt;&gt;0,(COUNTIF('Présences, Excuses, et Tx P G'!$P37:AJ37,$C38)/VLOOKUP($D38,$J$9:$DP$16,2+AF$1,FALSE)),),)</f>
        <v>0.84615384615384615</v>
      </c>
      <c r="AG38" s="141">
        <f>IF(AND($D38&lt;&gt;0,AG$1&lt;&gt;0),IF(VLOOKUP($D38,$J$9:$DP$16,2+AG$1,FALSE)&lt;&gt;0,(COUNTIF('Présences, Excuses, et Tx P G'!$P37:AK37,$C38)/VLOOKUP($D38,$J$9:$DP$16,2+AG$1,FALSE)),),)</f>
        <v>0.84615384615384615</v>
      </c>
      <c r="AH38" s="141">
        <f>IF(AND($D38&lt;&gt;0,AH$1&lt;&gt;0),IF(VLOOKUP($D38,$J$9:$DP$16,2+AH$1,FALSE)&lt;&gt;0,(COUNTIF('Présences, Excuses, et Tx P G'!$P37:AL37,$C38)/VLOOKUP($D38,$J$9:$DP$16,2+AH$1,FALSE)),),)</f>
        <v>0.8571428571428571</v>
      </c>
      <c r="AI38" s="141">
        <f>IF(AND($D38&lt;&gt;0,AI$1&lt;&gt;0),IF(VLOOKUP($D38,$J$9:$DP$16,2+AI$1,FALSE)&lt;&gt;0,(COUNTIF('Présences, Excuses, et Tx P G'!$P37:AM37,$C38)/VLOOKUP($D38,$J$9:$DP$16,2+AI$1,FALSE)),),)</f>
        <v>0.8666666666666667</v>
      </c>
      <c r="AJ38" s="141">
        <f>IF(AND($D38&lt;&gt;0,AJ$1&lt;&gt;0),IF(VLOOKUP($D38,$J$9:$DP$16,2+AJ$1,FALSE)&lt;&gt;0,(COUNTIF('Présences, Excuses, et Tx P G'!$P37:AN37,$C38)/VLOOKUP($D38,$J$9:$DP$16,2+AJ$1,FALSE)),),)</f>
        <v>0.875</v>
      </c>
      <c r="AK38" s="141">
        <f>IF(AND($D38&lt;&gt;0,AK$1&lt;&gt;0),IF(VLOOKUP($D38,$J$9:$DP$16,2+AK$1,FALSE)&lt;&gt;0,(COUNTIF('Présences, Excuses, et Tx P G'!$P37:AO37,$C38)/VLOOKUP($D38,$J$9:$DP$16,2+AK$1,FALSE)),),)</f>
        <v>0.88235294117647056</v>
      </c>
      <c r="AL38" s="141">
        <f>IF(AND($D38&lt;&gt;0,AL$1&lt;&gt;0),IF(VLOOKUP($D38,$J$9:$DP$16,2+AL$1,FALSE)&lt;&gt;0,(COUNTIF('Présences, Excuses, et Tx P G'!$P37:AP37,$C38)/VLOOKUP($D38,$J$9:$DP$16,2+AL$1,FALSE)),),)</f>
        <v>0.88235294117647056</v>
      </c>
      <c r="AM38" s="141">
        <f>IF(AND($D38&lt;&gt;0,AM$1&lt;&gt;0),IF(VLOOKUP($D38,$J$9:$DP$16,2+AM$1,FALSE)&lt;&gt;0,(COUNTIF('Présences, Excuses, et Tx P G'!$P37:AQ37,$C38)/VLOOKUP($D38,$J$9:$DP$16,2+AM$1,FALSE)),),)</f>
        <v>0.88888888888888884</v>
      </c>
      <c r="AN38" s="141">
        <f>IF(AND($D38&lt;&gt;0,AN$1&lt;&gt;0),IF(VLOOKUP($D38,$J$9:$DP$16,2+AN$1,FALSE)&lt;&gt;0,(COUNTIF('Présences, Excuses, et Tx P G'!$P37:AR37,$C38)/VLOOKUP($D38,$J$9:$DP$16,2+AN$1,FALSE)),),)</f>
        <v>0.89473684210526316</v>
      </c>
      <c r="AO38" s="141">
        <f>IF(AND($D38&lt;&gt;0,AO$1&lt;&gt;0),IF(VLOOKUP($D38,$J$9:$DP$16,2+AO$1,FALSE)&lt;&gt;0,(COUNTIF('Présences, Excuses, et Tx P G'!$P37:AS37,$C38)/VLOOKUP($D38,$J$9:$DP$16,2+AO$1,FALSE)),),)</f>
        <v>0.9</v>
      </c>
      <c r="AP38" s="141">
        <f>IF(AND($D38&lt;&gt;0,AP$1&lt;&gt;0),IF(VLOOKUP($D38,$J$9:$DP$16,2+AP$1,FALSE)&lt;&gt;0,(COUNTIF('Présences, Excuses, et Tx P G'!$P37:AT37,$C38)/VLOOKUP($D38,$J$9:$DP$16,2+AP$1,FALSE)),),)</f>
        <v>0.90476190476190477</v>
      </c>
      <c r="AQ38" s="141">
        <f>IF(AND($D38&lt;&gt;0,AQ$1&lt;&gt;0),IF(VLOOKUP($D38,$J$9:$DP$16,2+AQ$1,FALSE)&lt;&gt;0,(COUNTIF('Présences, Excuses, et Tx P G'!$P37:AU37,$C38)/VLOOKUP($D38,$J$9:$DP$16,2+AQ$1,FALSE)),),)</f>
        <v>0.90909090909090906</v>
      </c>
      <c r="AR38" s="141">
        <f>IF(AND($D38&lt;&gt;0,AR$1&lt;&gt;0),IF(VLOOKUP($D38,$J$9:$DP$16,2+AR$1,FALSE)&lt;&gt;0,(COUNTIF('Présences, Excuses, et Tx P G'!$P37:AV37,$C38)/VLOOKUP($D38,$J$9:$DP$16,2+AR$1,FALSE)),),)</f>
        <v>0.90909090909090906</v>
      </c>
      <c r="AS38" s="141">
        <f>IF(AND($D38&lt;&gt;0,AS$1&lt;&gt;0),IF(VLOOKUP($D38,$J$9:$DP$16,2+AS$1,FALSE)&lt;&gt;0,(COUNTIF('Présences, Excuses, et Tx P G'!$P37:AW37,$C38)/VLOOKUP($D38,$J$9:$DP$16,2+AS$1,FALSE)),),)</f>
        <v>0.90909090909090906</v>
      </c>
      <c r="AT38" s="141">
        <f>IF(AND($D38&lt;&gt;0,AT$1&lt;&gt;0),IF(VLOOKUP($D38,$J$9:$DP$16,2+AT$1,FALSE)&lt;&gt;0,(COUNTIF('Présences, Excuses, et Tx P G'!$P37:AX37,$C38)/VLOOKUP($D38,$J$9:$DP$16,2+AT$1,FALSE)),),)</f>
        <v>0.91304347826086951</v>
      </c>
      <c r="AU38" s="141">
        <f>IF(AND($D38&lt;&gt;0,AU$1&lt;&gt;0),IF(VLOOKUP($D38,$J$9:$DP$16,2+AU$1,FALSE)&lt;&gt;0,(COUNTIF('Présences, Excuses, et Tx P G'!$P37:AY37,$C38)/VLOOKUP($D38,$J$9:$DP$16,2+AU$1,FALSE)),),)</f>
        <v>0.91304347826086951</v>
      </c>
      <c r="AV38" s="141">
        <f>IF(AND($D38&lt;&gt;0,AV$1&lt;&gt;0),IF(VLOOKUP($D38,$J$9:$DP$16,2+AV$1,FALSE)&lt;&gt;0,(COUNTIF('Présences, Excuses, et Tx P G'!$P37:AZ37,$C38)/VLOOKUP($D38,$J$9:$DP$16,2+AV$1,FALSE)),),)</f>
        <v>0.91666666666666663</v>
      </c>
      <c r="AW38" s="141">
        <f>IF(AND($D38&lt;&gt;0,AW$1&lt;&gt;0),IF(VLOOKUP($D38,$J$9:$DP$16,2+AW$1,FALSE)&lt;&gt;0,(COUNTIF('Présences, Excuses, et Tx P G'!$P37:BA37,$C38)/VLOOKUP($D38,$J$9:$DP$16,2+AW$1,FALSE)),),)</f>
        <v>0.91666666666666663</v>
      </c>
      <c r="AX38" s="141">
        <f>IF(AND($D38&lt;&gt;0,AX$1&lt;&gt;0),IF(VLOOKUP($D38,$J$9:$DP$16,2+AX$1,FALSE)&lt;&gt;0,(COUNTIF('Présences, Excuses, et Tx P G'!$P37:BB37,$C38)/VLOOKUP($D38,$J$9:$DP$16,2+AX$1,FALSE)),),)</f>
        <v>0.92</v>
      </c>
      <c r="AY38" s="141">
        <f>IF(AND($D38&lt;&gt;0,AY$1&lt;&gt;0),IF(VLOOKUP($D38,$J$9:$DP$16,2+AY$1,FALSE)&lt;&gt;0,(COUNTIF('Présences, Excuses, et Tx P G'!$P37:BC37,$C38)/VLOOKUP($D38,$J$9:$DP$16,2+AY$1,FALSE)),),)</f>
        <v>0.92</v>
      </c>
      <c r="AZ38" s="141">
        <f>IF(AND($D38&lt;&gt;0,AZ$1&lt;&gt;0),IF(VLOOKUP($D38,$J$9:$DP$16,2+AZ$1,FALSE)&lt;&gt;0,(COUNTIF('Présences, Excuses, et Tx P G'!$P37:BD37,$C38)/VLOOKUP($D38,$J$9:$DP$16,2+AZ$1,FALSE)),),)</f>
        <v>0.88461538461538458</v>
      </c>
      <c r="BA38" s="141">
        <f>IF(AND($D38&lt;&gt;0,BA$1&lt;&gt;0),IF(VLOOKUP($D38,$J$9:$DP$16,2+BA$1,FALSE)&lt;&gt;0,(COUNTIF('Présences, Excuses, et Tx P G'!$P37:BE37,$C38)/VLOOKUP($D38,$J$9:$DP$16,2+BA$1,FALSE)),),)</f>
        <v>0.88461538461538458</v>
      </c>
      <c r="BB38" s="141">
        <f>IF(AND($D38&lt;&gt;0,BB$1&lt;&gt;0),IF(VLOOKUP($D38,$J$9:$DP$16,2+BB$1,FALSE)&lt;&gt;0,(COUNTIF('Présences, Excuses, et Tx P G'!$P37:BF37,$C38)/VLOOKUP($D38,$J$9:$DP$16,2+BB$1,FALSE)),),)</f>
        <v>0.88888888888888884</v>
      </c>
      <c r="BC38" s="141">
        <f>IF(AND($D38&lt;&gt;0,BC$1&lt;&gt;0),IF(VLOOKUP($D38,$J$9:$DP$16,2+BC$1,FALSE)&lt;&gt;0,(COUNTIF('Présences, Excuses, et Tx P G'!$P37:BG37,$C38)/VLOOKUP($D38,$J$9:$DP$16,2+BC$1,FALSE)),),)</f>
        <v>0.8928571428571429</v>
      </c>
      <c r="BD38" s="141">
        <f>IF(AND($D38&lt;&gt;0,BD$1&lt;&gt;0),IF(VLOOKUP($D38,$J$9:$DP$16,2+BD$1,FALSE)&lt;&gt;0,(COUNTIF('Présences, Excuses, et Tx P G'!$P37:BH37,$C38)/VLOOKUP($D38,$J$9:$DP$16,2+BD$1,FALSE)),),)</f>
        <v>0.86206896551724133</v>
      </c>
      <c r="BE38" s="141">
        <f>IF(AND($D38&lt;&gt;0,BE$1&lt;&gt;0),IF(VLOOKUP($D38,$J$9:$DP$16,2+BE$1,FALSE)&lt;&gt;0,(COUNTIF('Présences, Excuses, et Tx P G'!$P37:BI37,$C38)/VLOOKUP($D38,$J$9:$DP$16,2+BE$1,FALSE)),),)</f>
        <v>0.83333333333333337</v>
      </c>
      <c r="BF38" s="141">
        <f>IF(AND($D38&lt;&gt;0,BF$1&lt;&gt;0),IF(VLOOKUP($D38,$J$9:$DP$16,2+BF$1,FALSE)&lt;&gt;0,(COUNTIF('Présences, Excuses, et Tx P G'!$P37:BJ37,$C38)/VLOOKUP($D38,$J$9:$DP$16,2+BF$1,FALSE)),),)</f>
        <v>0.83333333333333337</v>
      </c>
      <c r="BG38" s="141">
        <f>IF(AND($D38&lt;&gt;0,BG$1&lt;&gt;0),IF(VLOOKUP($D38,$J$9:$DP$16,2+BG$1,FALSE)&lt;&gt;0,(COUNTIF('Présences, Excuses, et Tx P G'!$P37:BK37,$C38)/VLOOKUP($D38,$J$9:$DP$16,2+BG$1,FALSE)),),)</f>
        <v>0.83870967741935487</v>
      </c>
      <c r="BH38" s="141">
        <f>IF(AND($D38&lt;&gt;0,BH$1&lt;&gt;0),IF(VLOOKUP($D38,$J$9:$DP$16,2+BH$1,FALSE)&lt;&gt;0,(COUNTIF('Présences, Excuses, et Tx P G'!$P37:BL37,$C38)/VLOOKUP($D38,$J$9:$DP$16,2+BH$1,FALSE)),),)</f>
        <v>0.83870967741935487</v>
      </c>
      <c r="BI38" s="141">
        <f>IF(AND($D38&lt;&gt;0,BI$1&lt;&gt;0),IF(VLOOKUP($D38,$J$9:$DP$16,2+BI$1,FALSE)&lt;&gt;0,(COUNTIF('Présences, Excuses, et Tx P G'!$P37:BM37,$C38)/VLOOKUP($D38,$J$9:$DP$16,2+BI$1,FALSE)),),)</f>
        <v>0.84375</v>
      </c>
      <c r="BJ38" s="141">
        <f>IF(AND($D38&lt;&gt;0,BJ$1&lt;&gt;0),IF(VLOOKUP($D38,$J$9:$DP$16,2+BJ$1,FALSE)&lt;&gt;0,(COUNTIF('Présences, Excuses, et Tx P G'!$P37:BN37,$C38)/VLOOKUP($D38,$J$9:$DP$16,2+BJ$1,FALSE)),),)</f>
        <v>0.84848484848484851</v>
      </c>
      <c r="BK38" s="141">
        <f>IF(AND($D38&lt;&gt;0,BK$1&lt;&gt;0),IF(VLOOKUP($D38,$J$9:$DP$16,2+BK$1,FALSE)&lt;&gt;0,(COUNTIF('Présences, Excuses, et Tx P G'!$P37:BO37,$C38)/VLOOKUP($D38,$J$9:$DP$16,2+BK$1,FALSE)),),)</f>
        <v>0.84848484848484851</v>
      </c>
      <c r="BL38" s="141">
        <f>IF(AND($D38&lt;&gt;0,BL$1&lt;&gt;0),IF(VLOOKUP($D38,$J$9:$DP$16,2+BL$1,FALSE)&lt;&gt;0,(COUNTIF('Présences, Excuses, et Tx P G'!$P37:BP37,$C38)/VLOOKUP($D38,$J$9:$DP$16,2+BL$1,FALSE)),),)</f>
        <v>0.84848484848484851</v>
      </c>
      <c r="BM38" s="141">
        <f>IF(AND($D38&lt;&gt;0,BM$1&lt;&gt;0),IF(VLOOKUP($D38,$J$9:$DP$16,2+BM$1,FALSE)&lt;&gt;0,(COUNTIF('Présences, Excuses, et Tx P G'!$P37:BQ37,$C38)/VLOOKUP($D38,$J$9:$DP$16,2+BM$1,FALSE)),),)</f>
        <v>0.84848484848484851</v>
      </c>
      <c r="BN38" s="141">
        <f>IF(AND($D38&lt;&gt;0,BN$1&lt;&gt;0),IF(VLOOKUP($D38,$J$9:$DP$16,2+BN$1,FALSE)&lt;&gt;0,(COUNTIF('Présences, Excuses, et Tx P G'!$P37:BR37,$C38)/VLOOKUP($D38,$J$9:$DP$16,2+BN$1,FALSE)),),)</f>
        <v>0.8529411764705882</v>
      </c>
      <c r="BO38" s="141">
        <f>IF(AND($D38&lt;&gt;0,BO$1&lt;&gt;0),IF(VLOOKUP($D38,$J$9:$DP$16,2+BO$1,FALSE)&lt;&gt;0,(COUNTIF('Présences, Excuses, et Tx P G'!$P37:BS37,$C38)/VLOOKUP($D38,$J$9:$DP$16,2+BO$1,FALSE)),),)</f>
        <v>0.8571428571428571</v>
      </c>
      <c r="BP38" s="141">
        <f>IF(AND($D38&lt;&gt;0,BP$1&lt;&gt;0),IF(VLOOKUP($D38,$J$9:$DP$16,2+BP$1,FALSE)&lt;&gt;0,(COUNTIF('Présences, Excuses, et Tx P G'!$P37:BT37,$C38)/VLOOKUP($D38,$J$9:$DP$16,2+BP$1,FALSE)),),)</f>
        <v>0.86111111111111116</v>
      </c>
      <c r="BQ38" s="141">
        <f>IF(AND($D38&lt;&gt;0,BQ$1&lt;&gt;0),IF(VLOOKUP($D38,$J$9:$DP$16,2+BQ$1,FALSE)&lt;&gt;0,(COUNTIF('Présences, Excuses, et Tx P G'!$P37:BU37,$C38)/VLOOKUP($D38,$J$9:$DP$16,2+BQ$1,FALSE)),),)</f>
        <v>0.86486486486486491</v>
      </c>
      <c r="BR38" s="141">
        <f>IF(AND($D38&lt;&gt;0,BR$1&lt;&gt;0),IF(VLOOKUP($D38,$J$9:$DP$16,2+BR$1,FALSE)&lt;&gt;0,(COUNTIF('Présences, Excuses, et Tx P G'!$P37:BV37,$C38)/VLOOKUP($D38,$J$9:$DP$16,2+BR$1,FALSE)),),)</f>
        <v>0.86486486486486491</v>
      </c>
      <c r="BS38" s="141">
        <f>IF(AND($D38&lt;&gt;0,BS$1&lt;&gt;0),IF(VLOOKUP($D38,$J$9:$DP$16,2+BS$1,FALSE)&lt;&gt;0,(COUNTIF('Présences, Excuses, et Tx P G'!$P37:BW37,$C38)/VLOOKUP($D38,$J$9:$DP$16,2+BS$1,FALSE)),),)</f>
        <v>0.86486486486486491</v>
      </c>
      <c r="BT38" s="141">
        <f>IF(AND($D38&lt;&gt;0,BT$1&lt;&gt;0),IF(VLOOKUP($D38,$J$9:$DP$16,2+BT$1,FALSE)&lt;&gt;0,(COUNTIF('Présences, Excuses, et Tx P G'!$P37:BX37,$C38)/VLOOKUP($D38,$J$9:$DP$16,2+BT$1,FALSE)),),)</f>
        <v>0.86486486486486491</v>
      </c>
      <c r="BU38" s="141">
        <f>IF(AND($D38&lt;&gt;0,BU$1&lt;&gt;0),IF(VLOOKUP($D38,$J$9:$DP$16,2+BU$1,FALSE)&lt;&gt;0,(COUNTIF('Présences, Excuses, et Tx P G'!$P37:BY37,$C38)/VLOOKUP($D38,$J$9:$DP$16,2+BU$1,FALSE)),),)</f>
        <v>0.86842105263157898</v>
      </c>
      <c r="BV38" s="141">
        <f>IF(AND($D38&lt;&gt;0,BV$1&lt;&gt;0),IF(VLOOKUP($D38,$J$9:$DP$16,2+BV$1,FALSE)&lt;&gt;0,(COUNTIF('Présences, Excuses, et Tx P G'!$P37:BZ37,$C38)/VLOOKUP($D38,$J$9:$DP$16,2+BV$1,FALSE)),),)</f>
        <v>0.87179487179487181</v>
      </c>
      <c r="BW38" s="141">
        <f>IF(AND($D38&lt;&gt;0,BW$1&lt;&gt;0),IF(VLOOKUP($D38,$J$9:$DP$16,2+BW$1,FALSE)&lt;&gt;0,(COUNTIF('Présences, Excuses, et Tx P G'!$P37:CA37,$C38)/VLOOKUP($D38,$J$9:$DP$16,2+BW$1,FALSE)),),)</f>
        <v>0.875</v>
      </c>
      <c r="BX38" s="141">
        <f>IF(AND($D38&lt;&gt;0,BX$1&lt;&gt;0),IF(VLOOKUP($D38,$J$9:$DP$16,2+BX$1,FALSE)&lt;&gt;0,(COUNTIF('Présences, Excuses, et Tx P G'!$P37:CB37,$C38)/VLOOKUP($D38,$J$9:$DP$16,2+BX$1,FALSE)),),)</f>
        <v>0.87804878048780488</v>
      </c>
      <c r="BY38" s="141">
        <f>IF(AND($D38&lt;&gt;0,BY$1&lt;&gt;0),IF(VLOOKUP($D38,$J$9:$DP$16,2+BY$1,FALSE)&lt;&gt;0,(COUNTIF('Présences, Excuses, et Tx P G'!$P37:CC37,$C38)/VLOOKUP($D38,$J$9:$DP$16,2+BY$1,FALSE)),),)</f>
        <v>0.87804878048780488</v>
      </c>
      <c r="BZ38" s="141">
        <f>IF(AND($D38&lt;&gt;0,BZ$1&lt;&gt;0),IF(VLOOKUP($D38,$J$9:$DP$16,2+BZ$1,FALSE)&lt;&gt;0,(COUNTIF('Présences, Excuses, et Tx P G'!$P37:CD37,$C38)/VLOOKUP($D38,$J$9:$DP$16,2+BZ$1,FALSE)),),)</f>
        <v>0.8571428571428571</v>
      </c>
      <c r="CA38" s="141">
        <f>IF(AND($D38&lt;&gt;0,CA$1&lt;&gt;0),IF(VLOOKUP($D38,$J$9:$DP$16,2+CA$1,FALSE)&lt;&gt;0,(COUNTIF('Présences, Excuses, et Tx P G'!$P37:CE37,$C38)/VLOOKUP($D38,$J$9:$DP$16,2+CA$1,FALSE)),),)</f>
        <v>0.83720930232558144</v>
      </c>
      <c r="CB38" s="141">
        <f>IF(AND($D38&lt;&gt;0,CB$1&lt;&gt;0),IF(VLOOKUP($D38,$J$9:$DP$16,2+CB$1,FALSE)&lt;&gt;0,(COUNTIF('Présences, Excuses, et Tx P G'!$P37:CF37,$C38)/VLOOKUP($D38,$J$9:$DP$16,2+CB$1,FALSE)),),)</f>
        <v>0</v>
      </c>
      <c r="CC38" s="141">
        <f>IF(AND($D38&lt;&gt;0,CC$1&lt;&gt;0),IF(VLOOKUP($D38,$J$9:$DP$16,2+CC$1,FALSE)&lt;&gt;0,(COUNTIF('Présences, Excuses, et Tx P G'!$P37:CG37,$C38)/VLOOKUP($D38,$J$9:$DP$16,2+CC$1,FALSE)),),)</f>
        <v>0</v>
      </c>
      <c r="CD38" s="141">
        <f>IF(AND($D38&lt;&gt;0,CD$1&lt;&gt;0),IF(VLOOKUP($D38,$J$9:$DP$16,2+CD$1,FALSE)&lt;&gt;0,(COUNTIF('Présences, Excuses, et Tx P G'!$P37:CH37,$C38)/VLOOKUP($D38,$J$9:$DP$16,2+CD$1,FALSE)),),)</f>
        <v>0</v>
      </c>
      <c r="CE38" s="141">
        <f>IF(AND($D38&lt;&gt;0,CE$1&lt;&gt;0),IF(VLOOKUP($D38,$J$9:$DP$16,2+CE$1,FALSE)&lt;&gt;0,(COUNTIF('Présences, Excuses, et Tx P G'!$P37:CI37,$C38)/VLOOKUP($D38,$J$9:$DP$16,2+CE$1,FALSE)),),)</f>
        <v>0</v>
      </c>
      <c r="CF38" s="141">
        <f>IF(AND($D38&lt;&gt;0,CF$1&lt;&gt;0),IF(VLOOKUP($D38,$J$9:$DP$16,2+CF$1,FALSE)&lt;&gt;0,(COUNTIF('Présences, Excuses, et Tx P G'!$P37:CJ37,$C38)/VLOOKUP($D38,$J$9:$DP$16,2+CF$1,FALSE)),),)</f>
        <v>0</v>
      </c>
      <c r="CG38" s="141">
        <f>IF(AND($D38&lt;&gt;0,CG$1&lt;&gt;0),IF(VLOOKUP($D38,$J$9:$DP$16,2+CG$1,FALSE)&lt;&gt;0,(COUNTIF('Présences, Excuses, et Tx P G'!$P37:CK37,$C38)/VLOOKUP($D38,$J$9:$DP$16,2+CG$1,FALSE)),),)</f>
        <v>0</v>
      </c>
      <c r="CH38" s="141">
        <f>IF(AND($D38&lt;&gt;0,CH$1&lt;&gt;0),IF(VLOOKUP($D38,$J$9:$DP$16,2+CH$1,FALSE)&lt;&gt;0,(COUNTIF('Présences, Excuses, et Tx P G'!$P37:CL37,$C38)/VLOOKUP($D38,$J$9:$DP$16,2+CH$1,FALSE)),),)</f>
        <v>0</v>
      </c>
      <c r="CI38" s="141">
        <f>IF(AND($D38&lt;&gt;0,CI$1&lt;&gt;0),IF(VLOOKUP($D38,$J$9:$DP$16,2+CI$1,FALSE)&lt;&gt;0,(COUNTIF('Présences, Excuses, et Tx P G'!$P37:CM37,$C38)/VLOOKUP($D38,$J$9:$DP$16,2+CI$1,FALSE)),),)</f>
        <v>0</v>
      </c>
      <c r="CJ38" s="141">
        <f>IF(AND($D38&lt;&gt;0,CJ$1&lt;&gt;0),IF(VLOOKUP($D38,$J$9:$DP$16,2+CJ$1,FALSE)&lt;&gt;0,(COUNTIF('Présences, Excuses, et Tx P G'!$P37:CO37,$C38)/VLOOKUP($D38,$J$9:$DP$16,2+CJ$1,FALSE)),),)</f>
        <v>0</v>
      </c>
      <c r="CK38" s="141">
        <f>IF(AND($D38&lt;&gt;0,CK$1&lt;&gt;0),IF(VLOOKUP($D38,$J$9:$DP$16,2+CK$1,FALSE)&lt;&gt;0,(COUNTIF('Présences, Excuses, et Tx P G'!$P37:CP37,$C38)/VLOOKUP($D38,$J$9:$DP$16,2+CK$1,FALSE)),),)</f>
        <v>0</v>
      </c>
      <c r="CL38" s="141">
        <f>IF(AND($D38&lt;&gt;0,CL$1&lt;&gt;0),IF(VLOOKUP($D38,$J$9:$DP$16,2+CL$1,FALSE)&lt;&gt;0,(COUNTIF('Présences, Excuses, et Tx P G'!$P37:CQ37,$C38)/VLOOKUP($D38,$J$9:$DP$16,2+CL$1,FALSE)),),)</f>
        <v>0</v>
      </c>
      <c r="CM38" s="141">
        <f>IF(AND($D38&lt;&gt;0,CM$1&lt;&gt;0),IF(VLOOKUP($D38,$J$9:$DP$16,2+CM$1,FALSE)&lt;&gt;0,(COUNTIF('Présences, Excuses, et Tx P G'!$P37:CR37,$C38)/VLOOKUP($D38,$J$9:$DP$16,2+CM$1,FALSE)),),)</f>
        <v>0</v>
      </c>
      <c r="CN38" s="141">
        <f>IF(AND($D38&lt;&gt;0,CN$1&lt;&gt;0),IF(VLOOKUP($D38,$J$9:$DP$16,2+CN$1,FALSE)&lt;&gt;0,(COUNTIF('Présences, Excuses, et Tx P G'!$P37:CS37,$C38)/VLOOKUP($D38,$J$9:$DP$16,2+CN$1,FALSE)),),)</f>
        <v>0</v>
      </c>
      <c r="CO38" s="141">
        <f>IF(AND($D38&lt;&gt;0,CO$1&lt;&gt;0),IF(VLOOKUP($D38,$J$9:$DP$16,2+CO$1,FALSE)&lt;&gt;0,(COUNTIF('Présences, Excuses, et Tx P G'!$P37:CT37,$C38)/VLOOKUP($D38,$J$9:$DP$16,2+CO$1,FALSE)),),)</f>
        <v>0</v>
      </c>
      <c r="CP38" s="141">
        <f>IF(AND($D38&lt;&gt;0,CP$1&lt;&gt;0),IF(VLOOKUP($D38,$J$9:$DP$16,2+CP$1,FALSE)&lt;&gt;0,(COUNTIF('Présences, Excuses, et Tx P G'!$P37:CU37,$C38)/VLOOKUP($D38,$J$9:$DP$16,2+CP$1,FALSE)),),)</f>
        <v>0</v>
      </c>
      <c r="CQ38" s="141">
        <f>IF(AND($D38&lt;&gt;0,CQ$1&lt;&gt;0),IF(VLOOKUP($D38,$J$9:$DP$16,2+CQ$1,FALSE)&lt;&gt;0,(COUNTIF('Présences, Excuses, et Tx P G'!$P37:CU37,$C38)/VLOOKUP($D38,$J$9:$DP$16,2+CQ$1,FALSE)),),)</f>
        <v>0</v>
      </c>
      <c r="CR38" s="141">
        <f>IF(AND($D38&lt;&gt;0,CR$1&lt;&gt;0),IF(VLOOKUP($D38,$J$9:$DP$16,2+CR$1,FALSE)&lt;&gt;0,(COUNTIF('Présences, Excuses, et Tx P G'!$P37:CV37,$C38)/VLOOKUP($D38,$J$9:$DP$16,2+CR$1,FALSE)),),)</f>
        <v>0</v>
      </c>
      <c r="CS38" s="141">
        <f>IF(AND($D38&lt;&gt;0,CS$1&lt;&gt;0),IF(VLOOKUP($D38,$J$9:$DP$16,2+CS$1,FALSE)&lt;&gt;0,(COUNTIF('Présences, Excuses, et Tx P G'!$P37:CW37,$C38)/VLOOKUP($D38,$J$9:$DP$16,2+CS$1,FALSE)),),)</f>
        <v>0</v>
      </c>
      <c r="CT38" s="141">
        <f>IF(AND($D38&lt;&gt;0,CT$1&lt;&gt;0),IF(VLOOKUP($D38,$J$9:$DP$16,2+CT$1,FALSE)&lt;&gt;0,(COUNTIF('Présences, Excuses, et Tx P G'!$P37:CX37,$C38)/VLOOKUP($D38,$J$9:$DP$16,2+CT$1,FALSE)),),)</f>
        <v>0</v>
      </c>
      <c r="CU38" s="141">
        <f>IF(AND($D38&lt;&gt;0,CU$1&lt;&gt;0),IF(VLOOKUP($D38,$J$9:$DP$16,2+CU$1,FALSE)&lt;&gt;0,(COUNTIF('Présences, Excuses, et Tx P G'!$P37:CY37,$C38)/VLOOKUP($D38,$J$9:$DP$16,2+CU$1,FALSE)),),)</f>
        <v>0</v>
      </c>
      <c r="CV38" s="141">
        <f>IF(AND($D38&lt;&gt;0,CV$1&lt;&gt;0),IF(VLOOKUP($D38,$J$9:$DP$16,2+CV$1,FALSE)&lt;&gt;0,(COUNTIF('Présences, Excuses, et Tx P G'!$P37:CZ37,$C38)/VLOOKUP($D38,$J$9:$DP$16,2+CV$1,FALSE)),),)</f>
        <v>0</v>
      </c>
      <c r="CW38" s="141">
        <f>IF(AND($D38&lt;&gt;0,CW$1&lt;&gt;0),IF(VLOOKUP($D38,$J$9:$DP$16,2+CW$1,FALSE)&lt;&gt;0,(COUNTIF('Présences, Excuses, et Tx P G'!$P37:DA37,$C38)/VLOOKUP($D38,$J$9:$DP$16,2+CW$1,FALSE)),),)</f>
        <v>0</v>
      </c>
      <c r="CX38" s="141">
        <f>IF(AND($D38&lt;&gt;0,CX$1&lt;&gt;0),IF(VLOOKUP($D38,$J$9:$DP$16,2+CX$1,FALSE)&lt;&gt;0,(COUNTIF('Présences, Excuses, et Tx P G'!$P37:DB37,$C38)/VLOOKUP($D38,$J$9:$DP$16,2+CX$1,FALSE)),),)</f>
        <v>0</v>
      </c>
      <c r="CY38" s="141">
        <f>IF(AND($D38&lt;&gt;0,CY$1&lt;&gt;0),IF(VLOOKUP($D38,$J$9:$DP$16,2+CY$1,FALSE)&lt;&gt;0,(COUNTIF('Présences, Excuses, et Tx P G'!$P37:DC37,$C38)/VLOOKUP($D38,$J$9:$DP$16,2+CY$1,FALSE)),),)</f>
        <v>0</v>
      </c>
      <c r="CZ38" s="141">
        <f>IF(AND($D38&lt;&gt;0,CZ$1&lt;&gt;0),IF(VLOOKUP($D38,$J$9:$DP$16,2+CZ$1,FALSE)&lt;&gt;0,(COUNTIF('Présences, Excuses, et Tx P G'!$P37:DD37,$C38)/VLOOKUP($D38,$J$9:$DP$16,2+CZ$1,FALSE)),),)</f>
        <v>0</v>
      </c>
      <c r="DA38" s="141">
        <f>IF(AND($D38&lt;&gt;0,DA$1&lt;&gt;0),IF(VLOOKUP($D38,$J$9:$DP$16,2+DA$1,FALSE)&lt;&gt;0,(COUNTIF('Présences, Excuses, et Tx P G'!$P37:DE37,$C38)/VLOOKUP($D38,$J$9:$DP$16,2+DA$1,FALSE)),),)</f>
        <v>0</v>
      </c>
      <c r="DB38" s="141">
        <f>IF(AND($D38&lt;&gt;0,DB$1&lt;&gt;0),IF(VLOOKUP($D38,$J$9:$DP$16,2+DB$1,FALSE)&lt;&gt;0,(COUNTIF('Présences, Excuses, et Tx P G'!$P37:DF37,$C38)/VLOOKUP($D38,$J$9:$DP$16,2+DB$1,FALSE)),),)</f>
        <v>0</v>
      </c>
      <c r="DC38" s="141">
        <f>IF(AND($D38&lt;&gt;0,DC$1&lt;&gt;0),IF(VLOOKUP($D38,$J$9:$DP$16,2+DC$1,FALSE)&lt;&gt;0,(COUNTIF('Présences, Excuses, et Tx P G'!$P37:DG37,$C38)/VLOOKUP($D38,$J$9:$DP$16,2+DC$1,FALSE)),),)</f>
        <v>0</v>
      </c>
      <c r="DD38" s="141">
        <f>IF(AND($D38&lt;&gt;0,DD$1&lt;&gt;0),IF(VLOOKUP($D38,$J$9:$DP$16,2+DD$1,FALSE)&lt;&gt;0,(COUNTIF('Présences, Excuses, et Tx P G'!$P37:DH37,$C38)/VLOOKUP($D38,$J$9:$DP$16,2+DD$1,FALSE)),),)</f>
        <v>0</v>
      </c>
      <c r="DE38" s="141">
        <f>IF(AND($D38&lt;&gt;0,DE$1&lt;&gt;0),IF(VLOOKUP($D38,$J$9:$DP$16,2+DE$1,FALSE)&lt;&gt;0,(COUNTIF('Présences, Excuses, et Tx P G'!$P37:DI37,$C38)/VLOOKUP($D38,$J$9:$DP$16,2+DE$1,FALSE)),),)</f>
        <v>0</v>
      </c>
      <c r="DF38" s="141">
        <f>IF(AND($D38&lt;&gt;0,DF$1&lt;&gt;0),IF(VLOOKUP($D38,$J$9:$DP$16,2+DF$1,FALSE)&lt;&gt;0,(COUNTIF('Présences, Excuses, et Tx P G'!$P37:DJ37,$C38)/VLOOKUP($D38,$J$9:$DP$16,2+DF$1,FALSE)),),)</f>
        <v>0</v>
      </c>
      <c r="DG38" s="141">
        <f>IF(AND($D38&lt;&gt;0,DG$1&lt;&gt;0),IF(VLOOKUP($D38,$J$9:$DP$16,2+DG$1,FALSE)&lt;&gt;0,(COUNTIF('Présences, Excuses, et Tx P G'!$P37:DK37,$C38)/VLOOKUP($D38,$J$9:$DP$16,2+DG$1,FALSE)),),)</f>
        <v>0</v>
      </c>
      <c r="DH38" s="141">
        <f>IF(AND($D38&lt;&gt;0,DH$1&lt;&gt;0),IF(VLOOKUP($D38,$J$9:$DP$16,2+DH$1,FALSE)&lt;&gt;0,(COUNTIF('Présences, Excuses, et Tx P G'!$P37:DL37,$C38)/VLOOKUP($D38,$J$9:$DP$16,2+DH$1,FALSE)),),)</f>
        <v>0</v>
      </c>
      <c r="DI38" s="141">
        <f>IF(AND($D38&lt;&gt;0,DI$1&lt;&gt;0),IF(VLOOKUP($D38,$J$9:$DP$16,2+DI$1,FALSE)&lt;&gt;0,(COUNTIF('Présences, Excuses, et Tx P G'!$P37:DM37,$C38)/VLOOKUP($D38,$J$9:$DP$16,2+DI$1,FALSE)),),)</f>
        <v>0</v>
      </c>
      <c r="DJ38" s="141">
        <f>IF(AND($D38&lt;&gt;0,DJ$1&lt;&gt;0),IF(VLOOKUP($D38,$J$9:$DP$16,2+DJ$1,FALSE)&lt;&gt;0,(COUNTIF('Présences, Excuses, et Tx P G'!$P37:DN37,$C38)/VLOOKUP($D38,$J$9:$DP$16,2+DJ$1,FALSE)),),)</f>
        <v>0</v>
      </c>
      <c r="DK38" s="141">
        <f>IF(AND($D38&lt;&gt;0,DK$1&lt;&gt;0),IF(VLOOKUP($D38,$J$9:$DP$16,2+DK$1,FALSE)&lt;&gt;0,(COUNTIF('Présences, Excuses, et Tx P G'!$P37:DO37,$C38)/VLOOKUP($D38,$J$9:$DP$16,2+DK$1,FALSE)),),)</f>
        <v>0</v>
      </c>
      <c r="DL38" s="141">
        <f>IF(AND($D38&lt;&gt;0,DL$1&lt;&gt;0),IF(VLOOKUP($D38,$J$9:$DP$16,2+DL$1,FALSE)&lt;&gt;0,(COUNTIF('Présences, Excuses, et Tx P G'!$P37:DP37,$C38)/VLOOKUP($D38,$J$9:$DP$16,2+DL$1,FALSE)),),)</f>
        <v>0</v>
      </c>
      <c r="DM38" s="141">
        <f>IF(AND($D38&lt;&gt;0,DM$1&lt;&gt;0),IF(VLOOKUP($D38,$J$9:$DP$16,2+DM$1,FALSE)&lt;&gt;0,(COUNTIF('Présences, Excuses, et Tx P G'!$P37:DQ37,$C38)/VLOOKUP($D38,$J$9:$DP$16,2+DM$1,FALSE)),),)</f>
        <v>0</v>
      </c>
      <c r="DN38" s="141">
        <f>IF(AND($D38&lt;&gt;0,DN$1&lt;&gt;0),IF(VLOOKUP($D38,$J$9:$DP$16,2+DN$1,FALSE)&lt;&gt;0,(COUNTIF('Présences, Excuses, et Tx P G'!$P37:DR37,$C38)/VLOOKUP($D38,$J$9:$DP$16,2+DN$1,FALSE)),),)</f>
        <v>0</v>
      </c>
      <c r="DO38" s="141">
        <f>IF(AND($D38&lt;&gt;0,DO$1&lt;&gt;0),IF(VLOOKUP($D38,$J$9:$DP$16,2+DO$1,FALSE)&lt;&gt;0,(COUNTIF('Présences, Excuses, et Tx P G'!$P37:DS37,$C38)/VLOOKUP($D38,$J$9:$DP$16,2+DO$1,FALSE)),),)</f>
        <v>0</v>
      </c>
      <c r="DP38" s="141">
        <f>IF(AND($D38&lt;&gt;0,DP$1&lt;&gt;0),IF(VLOOKUP($D38,$J$9:$DP$16,2+DP$1,FALSE)&lt;&gt;0,(COUNTIF('Présences, Excuses, et Tx P G'!$P37:DT37,$C38)/VLOOKUP($D38,$J$9:$DP$16,2+DP$1,FALSE)),),)</f>
        <v>0</v>
      </c>
      <c r="DR38" s="80" t="str">
        <f t="shared" si="34"/>
        <v>DESPLATS Catherine</v>
      </c>
      <c r="DS38" s="26" t="str">
        <f t="shared" si="35"/>
        <v>A</v>
      </c>
      <c r="DT38" s="23">
        <f t="shared" si="36"/>
        <v>0.87804878048780488</v>
      </c>
    </row>
    <row r="39" spans="1:124" ht="14.4" customHeight="1">
      <c r="A39" s="11">
        <v>22</v>
      </c>
      <c r="B39" s="158" t="str">
        <f>Choristes!B23</f>
        <v>DUFFAUD Sarah</v>
      </c>
      <c r="C39" s="26" t="str">
        <f>Choristes!C23</f>
        <v>A</v>
      </c>
      <c r="D39" s="26" t="str">
        <f>Choristes!G23</f>
        <v>FS</v>
      </c>
      <c r="E39" s="26"/>
      <c r="F39" s="26"/>
      <c r="G39" s="15"/>
      <c r="H39" s="15"/>
      <c r="I39" s="23">
        <f t="shared" si="32"/>
        <v>0.70731707317073167</v>
      </c>
      <c r="J39" s="23" t="str">
        <f t="shared" si="33"/>
        <v>C</v>
      </c>
      <c r="K39" s="60"/>
      <c r="L39" s="141">
        <f>IF(AND($D39&lt;&gt;0,L$1&lt;&gt;0),IF(VLOOKUP($D39,$J$9:$DP$16,2+L$1,FALSE)&lt;&gt;0,(COUNTIF('Présences, Excuses, et Tx P G'!$P38:P38,$C39)/VLOOKUP($D39,$J$9:$DP$16,2+L$1,FALSE)),),)</f>
        <v>1</v>
      </c>
      <c r="M39" s="141">
        <f>IF(AND($D39&lt;&gt;0,M$1&lt;&gt;0),IF(VLOOKUP($D39,$J$9:$DP$16,2+M$1,FALSE)&lt;&gt;0,(COUNTIF('Présences, Excuses, et Tx P G'!$P38:Q38,$C39)/VLOOKUP($D39,$J$9:$DP$16,2+M$1,FALSE)),),)</f>
        <v>1</v>
      </c>
      <c r="N39" s="141">
        <f>IF(AND($D39&lt;&gt;0,N$1&lt;&gt;0),IF(VLOOKUP($D39,$J$9:$DP$16,2+N$1,FALSE)&lt;&gt;0,(COUNTIF('Présences, Excuses, et Tx P G'!$P38:R38,$C39)/VLOOKUP($D39,$J$9:$DP$16,2+N$1,FALSE)),),)</f>
        <v>1</v>
      </c>
      <c r="O39" s="141">
        <f>IF(AND($D39&lt;&gt;0,O$1&lt;&gt;0),IF(VLOOKUP($D39,$J$9:$DP$16,2+O$1,FALSE)&lt;&gt;0,(COUNTIF('Présences, Excuses, et Tx P G'!$P38:S38,$C39)/VLOOKUP($D39,$J$9:$DP$16,2+O$1,FALSE)),),)</f>
        <v>1</v>
      </c>
      <c r="P39" s="141">
        <f>IF(AND($D39&lt;&gt;0,P$1&lt;&gt;0),IF(VLOOKUP($D39,$J$9:$DP$16,2+P$1,FALSE)&lt;&gt;0,(COUNTIF('Présences, Excuses, et Tx P G'!$P38:T38,$C39)/VLOOKUP($D39,$J$9:$DP$16,2+P$1,FALSE)),),)</f>
        <v>1</v>
      </c>
      <c r="Q39" s="141">
        <f>IF(AND($D39&lt;&gt;0,Q$1&lt;&gt;0),IF(VLOOKUP($D39,$J$9:$DP$16,2+Q$1,FALSE)&lt;&gt;0,(COUNTIF('Présences, Excuses, et Tx P G'!$P38:U38,$C39)/VLOOKUP($D39,$J$9:$DP$16,2+Q$1,FALSE)),),)</f>
        <v>0.75</v>
      </c>
      <c r="R39" s="141">
        <f>IF(AND($D39&lt;&gt;0,R$1&lt;&gt;0),IF(VLOOKUP($D39,$J$9:$DP$16,2+R$1,FALSE)&lt;&gt;0,(COUNTIF('Présences, Excuses, et Tx P G'!$P38:V38,$C39)/VLOOKUP($D39,$J$9:$DP$16,2+R$1,FALSE)),),)</f>
        <v>0.6</v>
      </c>
      <c r="S39" s="141">
        <f>IF(AND($D39&lt;&gt;0,S$1&lt;&gt;0),IF(VLOOKUP($D39,$J$9:$DP$16,2+S$1,FALSE)&lt;&gt;0,(COUNTIF('Présences, Excuses, et Tx P G'!$P38:W38,$C39)/VLOOKUP($D39,$J$9:$DP$16,2+S$1,FALSE)),),)</f>
        <v>0.5</v>
      </c>
      <c r="T39" s="141">
        <f>IF(AND($D39&lt;&gt;0,T$1&lt;&gt;0),IF(VLOOKUP($D39,$J$9:$DP$16,2+T$1,FALSE)&lt;&gt;0,(COUNTIF('Présences, Excuses, et Tx P G'!$P38:X38,$C39)/VLOOKUP($D39,$J$9:$DP$16,2+T$1,FALSE)),),)</f>
        <v>0.42857142857142855</v>
      </c>
      <c r="U39" s="141">
        <f>IF(AND($D39&lt;&gt;0,U$1&lt;&gt;0),IF(VLOOKUP($D39,$J$9:$DP$16,2+U$1,FALSE)&lt;&gt;0,(COUNTIF('Présences, Excuses, et Tx P G'!$P38:Y38,$C39)/VLOOKUP($D39,$J$9:$DP$16,2+U$1,FALSE)),),)</f>
        <v>0.42857142857142855</v>
      </c>
      <c r="V39" s="141">
        <f>IF(AND($D39&lt;&gt;0,V$1&lt;&gt;0),IF(VLOOKUP($D39,$J$9:$DP$16,2+V$1,FALSE)&lt;&gt;0,(COUNTIF('Présences, Excuses, et Tx P G'!$P38:Z38,$C39)/VLOOKUP($D39,$J$9:$DP$16,2+V$1,FALSE)),),)</f>
        <v>0.5</v>
      </c>
      <c r="W39" s="141">
        <f>IF(AND($D39&lt;&gt;0,W$1&lt;&gt;0),IF(VLOOKUP($D39,$J$9:$DP$16,2+W$1,FALSE)&lt;&gt;0,(COUNTIF('Présences, Excuses, et Tx P G'!$P38:AA38,$C39)/VLOOKUP($D39,$J$9:$DP$16,2+W$1,FALSE)),),)</f>
        <v>0.5</v>
      </c>
      <c r="X39" s="141">
        <f>IF(AND($D39&lt;&gt;0,X$1&lt;&gt;0),IF(VLOOKUP($D39,$J$9:$DP$16,2+X$1,FALSE)&lt;&gt;0,(COUNTIF('Présences, Excuses, et Tx P G'!$P38:AB38,$C39)/VLOOKUP($D39,$J$9:$DP$16,2+X$1,FALSE)),),)</f>
        <v>0.55555555555555558</v>
      </c>
      <c r="Y39" s="141">
        <f>IF(AND($D39&lt;&gt;0,Y$1&lt;&gt;0),IF(VLOOKUP($D39,$J$9:$DP$16,2+Y$1,FALSE)&lt;&gt;0,(COUNTIF('Présences, Excuses, et Tx P G'!$P38:AC38,$C39)/VLOOKUP($D39,$J$9:$DP$16,2+Y$1,FALSE)),),)</f>
        <v>0.55555555555555558</v>
      </c>
      <c r="Z39" s="141">
        <f>IF(AND($D39&lt;&gt;0,Z$1&lt;&gt;0),IF(VLOOKUP($D39,$J$9:$DP$16,2+Z$1,FALSE)&lt;&gt;0,(COUNTIF('Présences, Excuses, et Tx P G'!$P38:AD38,$C39)/VLOOKUP($D39,$J$9:$DP$16,2+Z$1,FALSE)),),)</f>
        <v>0.6</v>
      </c>
      <c r="AA39" s="141">
        <f>IF(AND($D39&lt;&gt;0,AA$1&lt;&gt;0),IF(VLOOKUP($D39,$J$9:$DP$16,2+AA$1,FALSE)&lt;&gt;0,(COUNTIF('Présences, Excuses, et Tx P G'!$P38:AE38,$C39)/VLOOKUP($D39,$J$9:$DP$16,2+AA$1,FALSE)),),)</f>
        <v>0.6</v>
      </c>
      <c r="AB39" s="141">
        <f>IF(AND($D39&lt;&gt;0,AB$1&lt;&gt;0),IF(VLOOKUP($D39,$J$9:$DP$16,2+AB$1,FALSE)&lt;&gt;0,(COUNTIF('Présences, Excuses, et Tx P G'!$P38:AF38,$C39)/VLOOKUP($D39,$J$9:$DP$16,2+AB$1,FALSE)),),)</f>
        <v>0.63636363636363635</v>
      </c>
      <c r="AC39" s="141">
        <f>IF(AND($D39&lt;&gt;0,AC$1&lt;&gt;0),IF(VLOOKUP($D39,$J$9:$DP$16,2+AC$1,FALSE)&lt;&gt;0,(COUNTIF('Présences, Excuses, et Tx P G'!$P38:AG38,$C39)/VLOOKUP($D39,$J$9:$DP$16,2+AC$1,FALSE)),),)</f>
        <v>0.66666666666666663</v>
      </c>
      <c r="AD39" s="141">
        <f>IF(AND($D39&lt;&gt;0,AD$1&lt;&gt;0),IF(VLOOKUP($D39,$J$9:$DP$16,2+AD$1,FALSE)&lt;&gt;0,(COUNTIF('Présences, Excuses, et Tx P G'!$P38:AH38,$C39)/VLOOKUP($D39,$J$9:$DP$16,2+AD$1,FALSE)),),)</f>
        <v>0.66666666666666663</v>
      </c>
      <c r="AE39" s="141">
        <f>IF(AND($D39&lt;&gt;0,AE$1&lt;&gt;0),IF(VLOOKUP($D39,$J$9:$DP$16,2+AE$1,FALSE)&lt;&gt;0,(COUNTIF('Présences, Excuses, et Tx P G'!$P38:AI38,$C39)/VLOOKUP($D39,$J$9:$DP$16,2+AE$1,FALSE)),),)</f>
        <v>0.66666666666666663</v>
      </c>
      <c r="AF39" s="141">
        <f>IF(AND($D39&lt;&gt;0,AF$1&lt;&gt;0),IF(VLOOKUP($D39,$J$9:$DP$16,2+AF$1,FALSE)&lt;&gt;0,(COUNTIF('Présences, Excuses, et Tx P G'!$P38:AJ38,$C39)/VLOOKUP($D39,$J$9:$DP$16,2+AF$1,FALSE)),),)</f>
        <v>0.69230769230769229</v>
      </c>
      <c r="AG39" s="141">
        <f>IF(AND($D39&lt;&gt;0,AG$1&lt;&gt;0),IF(VLOOKUP($D39,$J$9:$DP$16,2+AG$1,FALSE)&lt;&gt;0,(COUNTIF('Présences, Excuses, et Tx P G'!$P38:AK38,$C39)/VLOOKUP($D39,$J$9:$DP$16,2+AG$1,FALSE)),),)</f>
        <v>0.69230769230769229</v>
      </c>
      <c r="AH39" s="141">
        <f>IF(AND($D39&lt;&gt;0,AH$1&lt;&gt;0),IF(VLOOKUP($D39,$J$9:$DP$16,2+AH$1,FALSE)&lt;&gt;0,(COUNTIF('Présences, Excuses, et Tx P G'!$P38:AL38,$C39)/VLOOKUP($D39,$J$9:$DP$16,2+AH$1,FALSE)),),)</f>
        <v>0.6428571428571429</v>
      </c>
      <c r="AI39" s="141">
        <f>IF(AND($D39&lt;&gt;0,AI$1&lt;&gt;0),IF(VLOOKUP($D39,$J$9:$DP$16,2+AI$1,FALSE)&lt;&gt;0,(COUNTIF('Présences, Excuses, et Tx P G'!$P38:AM38,$C39)/VLOOKUP($D39,$J$9:$DP$16,2+AI$1,FALSE)),),)</f>
        <v>0.6</v>
      </c>
      <c r="AJ39" s="141">
        <f>IF(AND($D39&lt;&gt;0,AJ$1&lt;&gt;0),IF(VLOOKUP($D39,$J$9:$DP$16,2+AJ$1,FALSE)&lt;&gt;0,(COUNTIF('Présences, Excuses, et Tx P G'!$P38:AN38,$C39)/VLOOKUP($D39,$J$9:$DP$16,2+AJ$1,FALSE)),),)</f>
        <v>0.625</v>
      </c>
      <c r="AK39" s="141">
        <f>IF(AND($D39&lt;&gt;0,AK$1&lt;&gt;0),IF(VLOOKUP($D39,$J$9:$DP$16,2+AK$1,FALSE)&lt;&gt;0,(COUNTIF('Présences, Excuses, et Tx P G'!$P38:AO38,$C39)/VLOOKUP($D39,$J$9:$DP$16,2+AK$1,FALSE)),),)</f>
        <v>0.625</v>
      </c>
      <c r="AL39" s="141">
        <f>IF(AND($D39&lt;&gt;0,AL$1&lt;&gt;0),IF(VLOOKUP($D39,$J$9:$DP$16,2+AL$1,FALSE)&lt;&gt;0,(COUNTIF('Présences, Excuses, et Tx P G'!$P38:AP38,$C39)/VLOOKUP($D39,$J$9:$DP$16,2+AL$1,FALSE)),),)</f>
        <v>0.6470588235294118</v>
      </c>
      <c r="AM39" s="141">
        <f>IF(AND($D39&lt;&gt;0,AM$1&lt;&gt;0),IF(VLOOKUP($D39,$J$9:$DP$16,2+AM$1,FALSE)&lt;&gt;0,(COUNTIF('Présences, Excuses, et Tx P G'!$P38:AQ38,$C39)/VLOOKUP($D39,$J$9:$DP$16,2+AM$1,FALSE)),),)</f>
        <v>0.66666666666666663</v>
      </c>
      <c r="AN39" s="141">
        <f>IF(AND($D39&lt;&gt;0,AN$1&lt;&gt;0),IF(VLOOKUP($D39,$J$9:$DP$16,2+AN$1,FALSE)&lt;&gt;0,(COUNTIF('Présences, Excuses, et Tx P G'!$P38:AR38,$C39)/VLOOKUP($D39,$J$9:$DP$16,2+AN$1,FALSE)),),)</f>
        <v>0.68421052631578949</v>
      </c>
      <c r="AO39" s="141">
        <f>IF(AND($D39&lt;&gt;0,AO$1&lt;&gt;0),IF(VLOOKUP($D39,$J$9:$DP$16,2+AO$1,FALSE)&lt;&gt;0,(COUNTIF('Présences, Excuses, et Tx P G'!$P38:AS38,$C39)/VLOOKUP($D39,$J$9:$DP$16,2+AO$1,FALSE)),),)</f>
        <v>0.7</v>
      </c>
      <c r="AP39" s="141">
        <f>IF(AND($D39&lt;&gt;0,AP$1&lt;&gt;0),IF(VLOOKUP($D39,$J$9:$DP$16,2+AP$1,FALSE)&lt;&gt;0,(COUNTIF('Présences, Excuses, et Tx P G'!$P38:AT38,$C39)/VLOOKUP($D39,$J$9:$DP$16,2+AP$1,FALSE)),),)</f>
        <v>0.7142857142857143</v>
      </c>
      <c r="AQ39" s="141">
        <f>IF(AND($D39&lt;&gt;0,AQ$1&lt;&gt;0),IF(VLOOKUP($D39,$J$9:$DP$16,2+AQ$1,FALSE)&lt;&gt;0,(COUNTIF('Présences, Excuses, et Tx P G'!$P38:AU38,$C39)/VLOOKUP($D39,$J$9:$DP$16,2+AQ$1,FALSE)),),)</f>
        <v>0.7142857142857143</v>
      </c>
      <c r="AR39" s="141">
        <f>IF(AND($D39&lt;&gt;0,AR$1&lt;&gt;0),IF(VLOOKUP($D39,$J$9:$DP$16,2+AR$1,FALSE)&lt;&gt;0,(COUNTIF('Présences, Excuses, et Tx P G'!$P38:AV38,$C39)/VLOOKUP($D39,$J$9:$DP$16,2+AR$1,FALSE)),),)</f>
        <v>0.72727272727272729</v>
      </c>
      <c r="AS39" s="141">
        <f>IF(AND($D39&lt;&gt;0,AS$1&lt;&gt;0),IF(VLOOKUP($D39,$J$9:$DP$16,2+AS$1,FALSE)&lt;&gt;0,(COUNTIF('Présences, Excuses, et Tx P G'!$P38:AW38,$C39)/VLOOKUP($D39,$J$9:$DP$16,2+AS$1,FALSE)),),)</f>
        <v>0.72727272727272729</v>
      </c>
      <c r="AT39" s="141">
        <f>IF(AND($D39&lt;&gt;0,AT$1&lt;&gt;0),IF(VLOOKUP($D39,$J$9:$DP$16,2+AT$1,FALSE)&lt;&gt;0,(COUNTIF('Présences, Excuses, et Tx P G'!$P38:AX38,$C39)/VLOOKUP($D39,$J$9:$DP$16,2+AT$1,FALSE)),),)</f>
        <v>0.69565217391304346</v>
      </c>
      <c r="AU39" s="141">
        <f>IF(AND($D39&lt;&gt;0,AU$1&lt;&gt;0),IF(VLOOKUP($D39,$J$9:$DP$16,2+AU$1,FALSE)&lt;&gt;0,(COUNTIF('Présences, Excuses, et Tx P G'!$P38:AY38,$C39)/VLOOKUP($D39,$J$9:$DP$16,2+AU$1,FALSE)),),)</f>
        <v>0.69565217391304346</v>
      </c>
      <c r="AV39" s="141">
        <f>IF(AND($D39&lt;&gt;0,AV$1&lt;&gt;0),IF(VLOOKUP($D39,$J$9:$DP$16,2+AV$1,FALSE)&lt;&gt;0,(COUNTIF('Présences, Excuses, et Tx P G'!$P38:AZ38,$C39)/VLOOKUP($D39,$J$9:$DP$16,2+AV$1,FALSE)),),)</f>
        <v>0.70833333333333337</v>
      </c>
      <c r="AW39" s="141">
        <f>IF(AND($D39&lt;&gt;0,AW$1&lt;&gt;0),IF(VLOOKUP($D39,$J$9:$DP$16,2+AW$1,FALSE)&lt;&gt;0,(COUNTIF('Présences, Excuses, et Tx P G'!$P38:BA38,$C39)/VLOOKUP($D39,$J$9:$DP$16,2+AW$1,FALSE)),),)</f>
        <v>0.70833333333333337</v>
      </c>
      <c r="AX39" s="141">
        <f>IF(AND($D39&lt;&gt;0,AX$1&lt;&gt;0),IF(VLOOKUP($D39,$J$9:$DP$16,2+AX$1,FALSE)&lt;&gt;0,(COUNTIF('Présences, Excuses, et Tx P G'!$P38:BB38,$C39)/VLOOKUP($D39,$J$9:$DP$16,2+AX$1,FALSE)),),)</f>
        <v>0.70833333333333337</v>
      </c>
      <c r="AY39" s="141">
        <f>IF(AND($D39&lt;&gt;0,AY$1&lt;&gt;0),IF(VLOOKUP($D39,$J$9:$DP$16,2+AY$1,FALSE)&lt;&gt;0,(COUNTIF('Présences, Excuses, et Tx P G'!$P38:BC38,$C39)/VLOOKUP($D39,$J$9:$DP$16,2+AY$1,FALSE)),),)</f>
        <v>0.68</v>
      </c>
      <c r="AZ39" s="141">
        <f>IF(AND($D39&lt;&gt;0,AZ$1&lt;&gt;0),IF(VLOOKUP($D39,$J$9:$DP$16,2+AZ$1,FALSE)&lt;&gt;0,(COUNTIF('Présences, Excuses, et Tx P G'!$P38:BD38,$C39)/VLOOKUP($D39,$J$9:$DP$16,2+AZ$1,FALSE)),),)</f>
        <v>0.68</v>
      </c>
      <c r="BA39" s="141">
        <f>IF(AND($D39&lt;&gt;0,BA$1&lt;&gt;0),IF(VLOOKUP($D39,$J$9:$DP$16,2+BA$1,FALSE)&lt;&gt;0,(COUNTIF('Présences, Excuses, et Tx P G'!$P38:BE38,$C39)/VLOOKUP($D39,$J$9:$DP$16,2+BA$1,FALSE)),),)</f>
        <v>0.69230769230769229</v>
      </c>
      <c r="BB39" s="141">
        <f>IF(AND($D39&lt;&gt;0,BB$1&lt;&gt;0),IF(VLOOKUP($D39,$J$9:$DP$16,2+BB$1,FALSE)&lt;&gt;0,(COUNTIF('Présences, Excuses, et Tx P G'!$P38:BF38,$C39)/VLOOKUP($D39,$J$9:$DP$16,2+BB$1,FALSE)),),)</f>
        <v>0.70370370370370372</v>
      </c>
      <c r="BC39" s="141">
        <f>IF(AND($D39&lt;&gt;0,BC$1&lt;&gt;0),IF(VLOOKUP($D39,$J$9:$DP$16,2+BC$1,FALSE)&lt;&gt;0,(COUNTIF('Présences, Excuses, et Tx P G'!$P38:BG38,$C39)/VLOOKUP($D39,$J$9:$DP$16,2+BC$1,FALSE)),),)</f>
        <v>0.7142857142857143</v>
      </c>
      <c r="BD39" s="141">
        <f>IF(AND($D39&lt;&gt;0,BD$1&lt;&gt;0),IF(VLOOKUP($D39,$J$9:$DP$16,2+BD$1,FALSE)&lt;&gt;0,(COUNTIF('Présences, Excuses, et Tx P G'!$P38:BH38,$C39)/VLOOKUP($D39,$J$9:$DP$16,2+BD$1,FALSE)),),)</f>
        <v>0.72413793103448276</v>
      </c>
      <c r="BE39" s="141">
        <f>IF(AND($D39&lt;&gt;0,BE$1&lt;&gt;0),IF(VLOOKUP($D39,$J$9:$DP$16,2+BE$1,FALSE)&lt;&gt;0,(COUNTIF('Présences, Excuses, et Tx P G'!$P38:BI38,$C39)/VLOOKUP($D39,$J$9:$DP$16,2+BE$1,FALSE)),),)</f>
        <v>0.73333333333333328</v>
      </c>
      <c r="BF39" s="141">
        <f>IF(AND($D39&lt;&gt;0,BF$1&lt;&gt;0),IF(VLOOKUP($D39,$J$9:$DP$16,2+BF$1,FALSE)&lt;&gt;0,(COUNTIF('Présences, Excuses, et Tx P G'!$P38:BJ38,$C39)/VLOOKUP($D39,$J$9:$DP$16,2+BF$1,FALSE)),),)</f>
        <v>0.73333333333333328</v>
      </c>
      <c r="BG39" s="141">
        <f>IF(AND($D39&lt;&gt;0,BG$1&lt;&gt;0),IF(VLOOKUP($D39,$J$9:$DP$16,2+BG$1,FALSE)&lt;&gt;0,(COUNTIF('Présences, Excuses, et Tx P G'!$P38:BK38,$C39)/VLOOKUP($D39,$J$9:$DP$16,2+BG$1,FALSE)),),)</f>
        <v>0.73333333333333328</v>
      </c>
      <c r="BH39" s="141">
        <f>IF(AND($D39&lt;&gt;0,BH$1&lt;&gt;0),IF(VLOOKUP($D39,$J$9:$DP$16,2+BH$1,FALSE)&lt;&gt;0,(COUNTIF('Présences, Excuses, et Tx P G'!$P38:BL38,$C39)/VLOOKUP($D39,$J$9:$DP$16,2+BH$1,FALSE)),),)</f>
        <v>0.74193548387096775</v>
      </c>
      <c r="BI39" s="141">
        <f>IF(AND($D39&lt;&gt;0,BI$1&lt;&gt;0),IF(VLOOKUP($D39,$J$9:$DP$16,2+BI$1,FALSE)&lt;&gt;0,(COUNTIF('Présences, Excuses, et Tx P G'!$P38:BM38,$C39)/VLOOKUP($D39,$J$9:$DP$16,2+BI$1,FALSE)),),)</f>
        <v>0.75</v>
      </c>
      <c r="BJ39" s="141">
        <f>IF(AND($D39&lt;&gt;0,BJ$1&lt;&gt;0),IF(VLOOKUP($D39,$J$9:$DP$16,2+BJ$1,FALSE)&lt;&gt;0,(COUNTIF('Présences, Excuses, et Tx P G'!$P38:BN38,$C39)/VLOOKUP($D39,$J$9:$DP$16,2+BJ$1,FALSE)),),)</f>
        <v>0.75</v>
      </c>
      <c r="BK39" s="141">
        <f>IF(AND($D39&lt;&gt;0,BK$1&lt;&gt;0),IF(VLOOKUP($D39,$J$9:$DP$16,2+BK$1,FALSE)&lt;&gt;0,(COUNTIF('Présences, Excuses, et Tx P G'!$P38:BO38,$C39)/VLOOKUP($D39,$J$9:$DP$16,2+BK$1,FALSE)),),)</f>
        <v>0.75757575757575757</v>
      </c>
      <c r="BL39" s="141">
        <f>IF(AND($D39&lt;&gt;0,BL$1&lt;&gt;0),IF(VLOOKUP($D39,$J$9:$DP$16,2+BL$1,FALSE)&lt;&gt;0,(COUNTIF('Présences, Excuses, et Tx P G'!$P38:BP38,$C39)/VLOOKUP($D39,$J$9:$DP$16,2+BL$1,FALSE)),),)</f>
        <v>0.75757575757575757</v>
      </c>
      <c r="BM39" s="141">
        <f>IF(AND($D39&lt;&gt;0,BM$1&lt;&gt;0),IF(VLOOKUP($D39,$J$9:$DP$16,2+BM$1,FALSE)&lt;&gt;0,(COUNTIF('Présences, Excuses, et Tx P G'!$P38:BQ38,$C39)/VLOOKUP($D39,$J$9:$DP$16,2+BM$1,FALSE)),),)</f>
        <v>0.75757575757575757</v>
      </c>
      <c r="BN39" s="141">
        <f>IF(AND($D39&lt;&gt;0,BN$1&lt;&gt;0),IF(VLOOKUP($D39,$J$9:$DP$16,2+BN$1,FALSE)&lt;&gt;0,(COUNTIF('Présences, Excuses, et Tx P G'!$P38:BR38,$C39)/VLOOKUP($D39,$J$9:$DP$16,2+BN$1,FALSE)),),)</f>
        <v>0.76470588235294112</v>
      </c>
      <c r="BO39" s="141">
        <f>IF(AND($D39&lt;&gt;0,BO$1&lt;&gt;0),IF(VLOOKUP($D39,$J$9:$DP$16,2+BO$1,FALSE)&lt;&gt;0,(COUNTIF('Présences, Excuses, et Tx P G'!$P38:BS38,$C39)/VLOOKUP($D39,$J$9:$DP$16,2+BO$1,FALSE)),),)</f>
        <v>0.77142857142857146</v>
      </c>
      <c r="BP39" s="141">
        <f>IF(AND($D39&lt;&gt;0,BP$1&lt;&gt;0),IF(VLOOKUP($D39,$J$9:$DP$16,2+BP$1,FALSE)&lt;&gt;0,(COUNTIF('Présences, Excuses, et Tx P G'!$P38:BT38,$C39)/VLOOKUP($D39,$J$9:$DP$16,2+BP$1,FALSE)),),)</f>
        <v>0.75</v>
      </c>
      <c r="BQ39" s="141">
        <f>IF(AND($D39&lt;&gt;0,BQ$1&lt;&gt;0),IF(VLOOKUP($D39,$J$9:$DP$16,2+BQ$1,FALSE)&lt;&gt;0,(COUNTIF('Présences, Excuses, et Tx P G'!$P38:BU38,$C39)/VLOOKUP($D39,$J$9:$DP$16,2+BQ$1,FALSE)),),)</f>
        <v>0.75</v>
      </c>
      <c r="BR39" s="141">
        <f>IF(AND($D39&lt;&gt;0,BR$1&lt;&gt;0),IF(VLOOKUP($D39,$J$9:$DP$16,2+BR$1,FALSE)&lt;&gt;0,(COUNTIF('Présences, Excuses, et Tx P G'!$P38:BV38,$C39)/VLOOKUP($D39,$J$9:$DP$16,2+BR$1,FALSE)),),)</f>
        <v>0.7567567567567568</v>
      </c>
      <c r="BS39" s="141">
        <f>IF(AND($D39&lt;&gt;0,BS$1&lt;&gt;0),IF(VLOOKUP($D39,$J$9:$DP$16,2+BS$1,FALSE)&lt;&gt;0,(COUNTIF('Présences, Excuses, et Tx P G'!$P38:BW38,$C39)/VLOOKUP($D39,$J$9:$DP$16,2+BS$1,FALSE)),),)</f>
        <v>0.7567567567567568</v>
      </c>
      <c r="BT39" s="141">
        <f>IF(AND($D39&lt;&gt;0,BT$1&lt;&gt;0),IF(VLOOKUP($D39,$J$9:$DP$16,2+BT$1,FALSE)&lt;&gt;0,(COUNTIF('Présences, Excuses, et Tx P G'!$P38:BX38,$C39)/VLOOKUP($D39,$J$9:$DP$16,2+BT$1,FALSE)),),)</f>
        <v>0.7567567567567568</v>
      </c>
      <c r="BU39" s="141">
        <f>IF(AND($D39&lt;&gt;0,BU$1&lt;&gt;0),IF(VLOOKUP($D39,$J$9:$DP$16,2+BU$1,FALSE)&lt;&gt;0,(COUNTIF('Présences, Excuses, et Tx P G'!$P38:BY38,$C39)/VLOOKUP($D39,$J$9:$DP$16,2+BU$1,FALSE)),),)</f>
        <v>0.73684210526315785</v>
      </c>
      <c r="BV39" s="141">
        <f>IF(AND($D39&lt;&gt;0,BV$1&lt;&gt;0),IF(VLOOKUP($D39,$J$9:$DP$16,2+BV$1,FALSE)&lt;&gt;0,(COUNTIF('Présences, Excuses, et Tx P G'!$P38:BZ38,$C39)/VLOOKUP($D39,$J$9:$DP$16,2+BV$1,FALSE)),),)</f>
        <v>0.71794871794871795</v>
      </c>
      <c r="BW39" s="141">
        <f>IF(AND($D39&lt;&gt;0,BW$1&lt;&gt;0),IF(VLOOKUP($D39,$J$9:$DP$16,2+BW$1,FALSE)&lt;&gt;0,(COUNTIF('Présences, Excuses, et Tx P G'!$P38:CA38,$C39)/VLOOKUP($D39,$J$9:$DP$16,2+BW$1,FALSE)),),)</f>
        <v>0.7</v>
      </c>
      <c r="BX39" s="141">
        <f>IF(AND($D39&lt;&gt;0,BX$1&lt;&gt;0),IF(VLOOKUP($D39,$J$9:$DP$16,2+BX$1,FALSE)&lt;&gt;0,(COUNTIF('Présences, Excuses, et Tx P G'!$P38:CB38,$C39)/VLOOKUP($D39,$J$9:$DP$16,2+BX$1,FALSE)),),)</f>
        <v>0.7</v>
      </c>
      <c r="BY39" s="141">
        <f>IF(AND($D39&lt;&gt;0,BY$1&lt;&gt;0),IF(VLOOKUP($D39,$J$9:$DP$16,2+BY$1,FALSE)&lt;&gt;0,(COUNTIF('Présences, Excuses, et Tx P G'!$P38:CC38,$C39)/VLOOKUP($D39,$J$9:$DP$16,2+BY$1,FALSE)),),)</f>
        <v>0.70731707317073167</v>
      </c>
      <c r="BZ39" s="141">
        <f>IF(AND($D39&lt;&gt;0,BZ$1&lt;&gt;0),IF(VLOOKUP($D39,$J$9:$DP$16,2+BZ$1,FALSE)&lt;&gt;0,(COUNTIF('Présences, Excuses, et Tx P G'!$P38:CD38,$C39)/VLOOKUP($D39,$J$9:$DP$16,2+BZ$1,FALSE)),),)</f>
        <v>0.7142857142857143</v>
      </c>
      <c r="CA39" s="141">
        <f>IF(AND($D39&lt;&gt;0,CA$1&lt;&gt;0),IF(VLOOKUP($D39,$J$9:$DP$16,2+CA$1,FALSE)&lt;&gt;0,(COUNTIF('Présences, Excuses, et Tx P G'!$P38:CE38,$C39)/VLOOKUP($D39,$J$9:$DP$16,2+CA$1,FALSE)),),)</f>
        <v>0.69767441860465118</v>
      </c>
      <c r="CB39" s="141">
        <f>IF(AND($D39&lt;&gt;0,CB$1&lt;&gt;0),IF(VLOOKUP($D39,$J$9:$DP$16,2+CB$1,FALSE)&lt;&gt;0,(COUNTIF('Présences, Excuses, et Tx P G'!$P38:CF38,$C39)/VLOOKUP($D39,$J$9:$DP$16,2+CB$1,FALSE)),),)</f>
        <v>0</v>
      </c>
      <c r="CC39" s="141">
        <f>IF(AND($D39&lt;&gt;0,CC$1&lt;&gt;0),IF(VLOOKUP($D39,$J$9:$DP$16,2+CC$1,FALSE)&lt;&gt;0,(COUNTIF('Présences, Excuses, et Tx P G'!$P38:CG38,$C39)/VLOOKUP($D39,$J$9:$DP$16,2+CC$1,FALSE)),),)</f>
        <v>0</v>
      </c>
      <c r="CD39" s="141">
        <f>IF(AND($D39&lt;&gt;0,CD$1&lt;&gt;0),IF(VLOOKUP($D39,$J$9:$DP$16,2+CD$1,FALSE)&lt;&gt;0,(COUNTIF('Présences, Excuses, et Tx P G'!$P38:CH38,$C39)/VLOOKUP($D39,$J$9:$DP$16,2+CD$1,FALSE)),),)</f>
        <v>0</v>
      </c>
      <c r="CE39" s="141">
        <f>IF(AND($D39&lt;&gt;0,CE$1&lt;&gt;0),IF(VLOOKUP($D39,$J$9:$DP$16,2+CE$1,FALSE)&lt;&gt;0,(COUNTIF('Présences, Excuses, et Tx P G'!$P38:CI38,$C39)/VLOOKUP($D39,$J$9:$DP$16,2+CE$1,FALSE)),),)</f>
        <v>0</v>
      </c>
      <c r="CF39" s="141">
        <f>IF(AND($D39&lt;&gt;0,CF$1&lt;&gt;0),IF(VLOOKUP($D39,$J$9:$DP$16,2+CF$1,FALSE)&lt;&gt;0,(COUNTIF('Présences, Excuses, et Tx P G'!$P38:CJ38,$C39)/VLOOKUP($D39,$J$9:$DP$16,2+CF$1,FALSE)),),)</f>
        <v>0</v>
      </c>
      <c r="CG39" s="141">
        <f>IF(AND($D39&lt;&gt;0,CG$1&lt;&gt;0),IF(VLOOKUP($D39,$J$9:$DP$16,2+CG$1,FALSE)&lt;&gt;0,(COUNTIF('Présences, Excuses, et Tx P G'!$P38:CK38,$C39)/VLOOKUP($D39,$J$9:$DP$16,2+CG$1,FALSE)),),)</f>
        <v>0</v>
      </c>
      <c r="CH39" s="141">
        <f>IF(AND($D39&lt;&gt;0,CH$1&lt;&gt;0),IF(VLOOKUP($D39,$J$9:$DP$16,2+CH$1,FALSE)&lt;&gt;0,(COUNTIF('Présences, Excuses, et Tx P G'!$P38:CL38,$C39)/VLOOKUP($D39,$J$9:$DP$16,2+CH$1,FALSE)),),)</f>
        <v>0</v>
      </c>
      <c r="CI39" s="141">
        <f>IF(AND($D39&lt;&gt;0,CI$1&lt;&gt;0),IF(VLOOKUP($D39,$J$9:$DP$16,2+CI$1,FALSE)&lt;&gt;0,(COUNTIF('Présences, Excuses, et Tx P G'!$P38:CM38,$C39)/VLOOKUP($D39,$J$9:$DP$16,2+CI$1,FALSE)),),)</f>
        <v>0</v>
      </c>
      <c r="CJ39" s="141">
        <f>IF(AND($D39&lt;&gt;0,CJ$1&lt;&gt;0),IF(VLOOKUP($D39,$J$9:$DP$16,2+CJ$1,FALSE)&lt;&gt;0,(COUNTIF('Présences, Excuses, et Tx P G'!$P38:CO38,$C39)/VLOOKUP($D39,$J$9:$DP$16,2+CJ$1,FALSE)),),)</f>
        <v>0</v>
      </c>
      <c r="CK39" s="141">
        <f>IF(AND($D39&lt;&gt;0,CK$1&lt;&gt;0),IF(VLOOKUP($D39,$J$9:$DP$16,2+CK$1,FALSE)&lt;&gt;0,(COUNTIF('Présences, Excuses, et Tx P G'!$P38:CP38,$C39)/VLOOKUP($D39,$J$9:$DP$16,2+CK$1,FALSE)),),)</f>
        <v>0</v>
      </c>
      <c r="CL39" s="141">
        <f>IF(AND($D39&lt;&gt;0,CL$1&lt;&gt;0),IF(VLOOKUP($D39,$J$9:$DP$16,2+CL$1,FALSE)&lt;&gt;0,(COUNTIF('Présences, Excuses, et Tx P G'!$P38:CQ38,$C39)/VLOOKUP($D39,$J$9:$DP$16,2+CL$1,FALSE)),),)</f>
        <v>0</v>
      </c>
      <c r="CM39" s="141">
        <f>IF(AND($D39&lt;&gt;0,CM$1&lt;&gt;0),IF(VLOOKUP($D39,$J$9:$DP$16,2+CM$1,FALSE)&lt;&gt;0,(COUNTIF('Présences, Excuses, et Tx P G'!$P38:CR38,$C39)/VLOOKUP($D39,$J$9:$DP$16,2+CM$1,FALSE)),),)</f>
        <v>0</v>
      </c>
      <c r="CN39" s="141">
        <f>IF(AND($D39&lt;&gt;0,CN$1&lt;&gt;0),IF(VLOOKUP($D39,$J$9:$DP$16,2+CN$1,FALSE)&lt;&gt;0,(COUNTIF('Présences, Excuses, et Tx P G'!$P38:CS38,$C39)/VLOOKUP($D39,$J$9:$DP$16,2+CN$1,FALSE)),),)</f>
        <v>0</v>
      </c>
      <c r="CO39" s="141">
        <f>IF(AND($D39&lt;&gt;0,CO$1&lt;&gt;0),IF(VLOOKUP($D39,$J$9:$DP$16,2+CO$1,FALSE)&lt;&gt;0,(COUNTIF('Présences, Excuses, et Tx P G'!$P38:CT38,$C39)/VLOOKUP($D39,$J$9:$DP$16,2+CO$1,FALSE)),),)</f>
        <v>0</v>
      </c>
      <c r="CP39" s="141">
        <f>IF(AND($D39&lt;&gt;0,CP$1&lt;&gt;0),IF(VLOOKUP($D39,$J$9:$DP$16,2+CP$1,FALSE)&lt;&gt;0,(COUNTIF('Présences, Excuses, et Tx P G'!$P38:CU38,$C39)/VLOOKUP($D39,$J$9:$DP$16,2+CP$1,FALSE)),),)</f>
        <v>0</v>
      </c>
      <c r="CQ39" s="141">
        <f>IF(AND($D39&lt;&gt;0,CQ$1&lt;&gt;0),IF(VLOOKUP($D39,$J$9:$DP$16,2+CQ$1,FALSE)&lt;&gt;0,(COUNTIF('Présences, Excuses, et Tx P G'!$P38:CU38,$C39)/VLOOKUP($D39,$J$9:$DP$16,2+CQ$1,FALSE)),),)</f>
        <v>0</v>
      </c>
      <c r="CR39" s="141">
        <f>IF(AND($D39&lt;&gt;0,CR$1&lt;&gt;0),IF(VLOOKUP($D39,$J$9:$DP$16,2+CR$1,FALSE)&lt;&gt;0,(COUNTIF('Présences, Excuses, et Tx P G'!$P38:CV38,$C39)/VLOOKUP($D39,$J$9:$DP$16,2+CR$1,FALSE)),),)</f>
        <v>0</v>
      </c>
      <c r="CS39" s="141">
        <f>IF(AND($D39&lt;&gt;0,CS$1&lt;&gt;0),IF(VLOOKUP($D39,$J$9:$DP$16,2+CS$1,FALSE)&lt;&gt;0,(COUNTIF('Présences, Excuses, et Tx P G'!$P38:CW38,$C39)/VLOOKUP($D39,$J$9:$DP$16,2+CS$1,FALSE)),),)</f>
        <v>0</v>
      </c>
      <c r="CT39" s="141">
        <f>IF(AND($D39&lt;&gt;0,CT$1&lt;&gt;0),IF(VLOOKUP($D39,$J$9:$DP$16,2+CT$1,FALSE)&lt;&gt;0,(COUNTIF('Présences, Excuses, et Tx P G'!$P38:CX38,$C39)/VLOOKUP($D39,$J$9:$DP$16,2+CT$1,FALSE)),),)</f>
        <v>0</v>
      </c>
      <c r="CU39" s="141">
        <f>IF(AND($D39&lt;&gt;0,CU$1&lt;&gt;0),IF(VLOOKUP($D39,$J$9:$DP$16,2+CU$1,FALSE)&lt;&gt;0,(COUNTIF('Présences, Excuses, et Tx P G'!$P38:CY38,$C39)/VLOOKUP($D39,$J$9:$DP$16,2+CU$1,FALSE)),),)</f>
        <v>0</v>
      </c>
      <c r="CV39" s="141">
        <f>IF(AND($D39&lt;&gt;0,CV$1&lt;&gt;0),IF(VLOOKUP($D39,$J$9:$DP$16,2+CV$1,FALSE)&lt;&gt;0,(COUNTIF('Présences, Excuses, et Tx P G'!$P38:CZ38,$C39)/VLOOKUP($D39,$J$9:$DP$16,2+CV$1,FALSE)),),)</f>
        <v>0</v>
      </c>
      <c r="CW39" s="141">
        <f>IF(AND($D39&lt;&gt;0,CW$1&lt;&gt;0),IF(VLOOKUP($D39,$J$9:$DP$16,2+CW$1,FALSE)&lt;&gt;0,(COUNTIF('Présences, Excuses, et Tx P G'!$P38:DA38,$C39)/VLOOKUP($D39,$J$9:$DP$16,2+CW$1,FALSE)),),)</f>
        <v>0</v>
      </c>
      <c r="CX39" s="141">
        <f>IF(AND($D39&lt;&gt;0,CX$1&lt;&gt;0),IF(VLOOKUP($D39,$J$9:$DP$16,2+CX$1,FALSE)&lt;&gt;0,(COUNTIF('Présences, Excuses, et Tx P G'!$P38:DB38,$C39)/VLOOKUP($D39,$J$9:$DP$16,2+CX$1,FALSE)),),)</f>
        <v>0</v>
      </c>
      <c r="CY39" s="141">
        <f>IF(AND($D39&lt;&gt;0,CY$1&lt;&gt;0),IF(VLOOKUP($D39,$J$9:$DP$16,2+CY$1,FALSE)&lt;&gt;0,(COUNTIF('Présences, Excuses, et Tx P G'!$P38:DC38,$C39)/VLOOKUP($D39,$J$9:$DP$16,2+CY$1,FALSE)),),)</f>
        <v>0</v>
      </c>
      <c r="CZ39" s="141">
        <f>IF(AND($D39&lt;&gt;0,CZ$1&lt;&gt;0),IF(VLOOKUP($D39,$J$9:$DP$16,2+CZ$1,FALSE)&lt;&gt;0,(COUNTIF('Présences, Excuses, et Tx P G'!$P38:DD38,$C39)/VLOOKUP($D39,$J$9:$DP$16,2+CZ$1,FALSE)),),)</f>
        <v>0</v>
      </c>
      <c r="DA39" s="141">
        <f>IF(AND($D39&lt;&gt;0,DA$1&lt;&gt;0),IF(VLOOKUP($D39,$J$9:$DP$16,2+DA$1,FALSE)&lt;&gt;0,(COUNTIF('Présences, Excuses, et Tx P G'!$P38:DE38,$C39)/VLOOKUP($D39,$J$9:$DP$16,2+DA$1,FALSE)),),)</f>
        <v>0</v>
      </c>
      <c r="DB39" s="141">
        <f>IF(AND($D39&lt;&gt;0,DB$1&lt;&gt;0),IF(VLOOKUP($D39,$J$9:$DP$16,2+DB$1,FALSE)&lt;&gt;0,(COUNTIF('Présences, Excuses, et Tx P G'!$P38:DF38,$C39)/VLOOKUP($D39,$J$9:$DP$16,2+DB$1,FALSE)),),)</f>
        <v>0</v>
      </c>
      <c r="DC39" s="141">
        <f>IF(AND($D39&lt;&gt;0,DC$1&lt;&gt;0),IF(VLOOKUP($D39,$J$9:$DP$16,2+DC$1,FALSE)&lt;&gt;0,(COUNTIF('Présences, Excuses, et Tx P G'!$P38:DG38,$C39)/VLOOKUP($D39,$J$9:$DP$16,2+DC$1,FALSE)),),)</f>
        <v>0</v>
      </c>
      <c r="DD39" s="141">
        <f>IF(AND($D39&lt;&gt;0,DD$1&lt;&gt;0),IF(VLOOKUP($D39,$J$9:$DP$16,2+DD$1,FALSE)&lt;&gt;0,(COUNTIF('Présences, Excuses, et Tx P G'!$P38:DH38,$C39)/VLOOKUP($D39,$J$9:$DP$16,2+DD$1,FALSE)),),)</f>
        <v>0</v>
      </c>
      <c r="DE39" s="141">
        <f>IF(AND($D39&lt;&gt;0,DE$1&lt;&gt;0),IF(VLOOKUP($D39,$J$9:$DP$16,2+DE$1,FALSE)&lt;&gt;0,(COUNTIF('Présences, Excuses, et Tx P G'!$P38:DI38,$C39)/VLOOKUP($D39,$J$9:$DP$16,2+DE$1,FALSE)),),)</f>
        <v>0</v>
      </c>
      <c r="DF39" s="141">
        <f>IF(AND($D39&lt;&gt;0,DF$1&lt;&gt;0),IF(VLOOKUP($D39,$J$9:$DP$16,2+DF$1,FALSE)&lt;&gt;0,(COUNTIF('Présences, Excuses, et Tx P G'!$P38:DJ38,$C39)/VLOOKUP($D39,$J$9:$DP$16,2+DF$1,FALSE)),),)</f>
        <v>0</v>
      </c>
      <c r="DG39" s="141">
        <f>IF(AND($D39&lt;&gt;0,DG$1&lt;&gt;0),IF(VLOOKUP($D39,$J$9:$DP$16,2+DG$1,FALSE)&lt;&gt;0,(COUNTIF('Présences, Excuses, et Tx P G'!$P38:DK38,$C39)/VLOOKUP($D39,$J$9:$DP$16,2+DG$1,FALSE)),),)</f>
        <v>0</v>
      </c>
      <c r="DH39" s="141">
        <f>IF(AND($D39&lt;&gt;0,DH$1&lt;&gt;0),IF(VLOOKUP($D39,$J$9:$DP$16,2+DH$1,FALSE)&lt;&gt;0,(COUNTIF('Présences, Excuses, et Tx P G'!$P38:DL38,$C39)/VLOOKUP($D39,$J$9:$DP$16,2+DH$1,FALSE)),),)</f>
        <v>0</v>
      </c>
      <c r="DI39" s="141">
        <f>IF(AND($D39&lt;&gt;0,DI$1&lt;&gt;0),IF(VLOOKUP($D39,$J$9:$DP$16,2+DI$1,FALSE)&lt;&gt;0,(COUNTIF('Présences, Excuses, et Tx P G'!$P38:DM38,$C39)/VLOOKUP($D39,$J$9:$DP$16,2+DI$1,FALSE)),),)</f>
        <v>0</v>
      </c>
      <c r="DJ39" s="141">
        <f>IF(AND($D39&lt;&gt;0,DJ$1&lt;&gt;0),IF(VLOOKUP($D39,$J$9:$DP$16,2+DJ$1,FALSE)&lt;&gt;0,(COUNTIF('Présences, Excuses, et Tx P G'!$P38:DN38,$C39)/VLOOKUP($D39,$J$9:$DP$16,2+DJ$1,FALSE)),),)</f>
        <v>0</v>
      </c>
      <c r="DK39" s="141">
        <f>IF(AND($D39&lt;&gt;0,DK$1&lt;&gt;0),IF(VLOOKUP($D39,$J$9:$DP$16,2+DK$1,FALSE)&lt;&gt;0,(COUNTIF('Présences, Excuses, et Tx P G'!$P38:DO38,$C39)/VLOOKUP($D39,$J$9:$DP$16,2+DK$1,FALSE)),),)</f>
        <v>0</v>
      </c>
      <c r="DL39" s="141">
        <f>IF(AND($D39&lt;&gt;0,DL$1&lt;&gt;0),IF(VLOOKUP($D39,$J$9:$DP$16,2+DL$1,FALSE)&lt;&gt;0,(COUNTIF('Présences, Excuses, et Tx P G'!$P38:DP38,$C39)/VLOOKUP($D39,$J$9:$DP$16,2+DL$1,FALSE)),),)</f>
        <v>0</v>
      </c>
      <c r="DM39" s="141">
        <f>IF(AND($D39&lt;&gt;0,DM$1&lt;&gt;0),IF(VLOOKUP($D39,$J$9:$DP$16,2+DM$1,FALSE)&lt;&gt;0,(COUNTIF('Présences, Excuses, et Tx P G'!$P38:DQ38,$C39)/VLOOKUP($D39,$J$9:$DP$16,2+DM$1,FALSE)),),)</f>
        <v>0</v>
      </c>
      <c r="DN39" s="141">
        <f>IF(AND($D39&lt;&gt;0,DN$1&lt;&gt;0),IF(VLOOKUP($D39,$J$9:$DP$16,2+DN$1,FALSE)&lt;&gt;0,(COUNTIF('Présences, Excuses, et Tx P G'!$P38:DR38,$C39)/VLOOKUP($D39,$J$9:$DP$16,2+DN$1,FALSE)),),)</f>
        <v>0</v>
      </c>
      <c r="DO39" s="141">
        <f>IF(AND($D39&lt;&gt;0,DO$1&lt;&gt;0),IF(VLOOKUP($D39,$J$9:$DP$16,2+DO$1,FALSE)&lt;&gt;0,(COUNTIF('Présences, Excuses, et Tx P G'!$P38:DS38,$C39)/VLOOKUP($D39,$J$9:$DP$16,2+DO$1,FALSE)),),)</f>
        <v>0</v>
      </c>
      <c r="DP39" s="141">
        <f>IF(AND($D39&lt;&gt;0,DP$1&lt;&gt;0),IF(VLOOKUP($D39,$J$9:$DP$16,2+DP$1,FALSE)&lt;&gt;0,(COUNTIF('Présences, Excuses, et Tx P G'!$P38:DT38,$C39)/VLOOKUP($D39,$J$9:$DP$16,2+DP$1,FALSE)),),)</f>
        <v>0</v>
      </c>
      <c r="DR39" s="158" t="str">
        <f t="shared" si="34"/>
        <v>DUFFAUD Sarah</v>
      </c>
      <c r="DS39" s="26" t="str">
        <f t="shared" si="35"/>
        <v>A</v>
      </c>
      <c r="DT39" s="23">
        <f t="shared" si="36"/>
        <v>0.70731707317073167</v>
      </c>
    </row>
    <row r="40" spans="1:124" ht="14.4" customHeight="1">
      <c r="A40" s="11">
        <v>23</v>
      </c>
      <c r="B40" s="158">
        <f>Choristes!B24</f>
        <v>0</v>
      </c>
      <c r="C40" s="26">
        <f>Choristes!C24</f>
        <v>0</v>
      </c>
      <c r="D40" s="26">
        <f>Choristes!G24</f>
        <v>0</v>
      </c>
      <c r="E40" s="26"/>
      <c r="F40" s="26"/>
      <c r="G40" s="15"/>
      <c r="H40" s="15"/>
      <c r="I40" s="23">
        <f t="shared" si="32"/>
        <v>0</v>
      </c>
      <c r="J40" s="23">
        <f t="shared" si="33"/>
        <v>0</v>
      </c>
      <c r="K40" s="60"/>
      <c r="L40" s="141">
        <f>IF(AND($D40&lt;&gt;0,L$1&lt;&gt;0),IF(VLOOKUP($D40,$J$9:$DP$16,2+L$1,FALSE)&lt;&gt;0,(COUNTIF('Présences, Excuses, et Tx P G'!$P39:P39,$C40)/VLOOKUP($D40,$J$9:$DP$16,2+L$1,FALSE)),),)</f>
        <v>0</v>
      </c>
      <c r="M40" s="141">
        <f>IF(AND($D40&lt;&gt;0,M$1&lt;&gt;0),IF(VLOOKUP($D40,$J$9:$DP$16,2+M$1,FALSE)&lt;&gt;0,(COUNTIF('Présences, Excuses, et Tx P G'!$P39:Q39,$C40)/VLOOKUP($D40,$J$9:$DP$16,2+M$1,FALSE)),),)</f>
        <v>0</v>
      </c>
      <c r="N40" s="141">
        <f>IF(AND($D40&lt;&gt;0,N$1&lt;&gt;0),IF(VLOOKUP($D40,$J$9:$DP$16,2+N$1,FALSE)&lt;&gt;0,(COUNTIF('Présences, Excuses, et Tx P G'!$P39:R39,$C40)/VLOOKUP($D40,$J$9:$DP$16,2+N$1,FALSE)),),)</f>
        <v>0</v>
      </c>
      <c r="O40" s="141">
        <f>IF(AND($D40&lt;&gt;0,O$1&lt;&gt;0),IF(VLOOKUP($D40,$J$9:$DP$16,2+O$1,FALSE)&lt;&gt;0,(COUNTIF('Présences, Excuses, et Tx P G'!$P39:S39,$C40)/VLOOKUP($D40,$J$9:$DP$16,2+O$1,FALSE)),),)</f>
        <v>0</v>
      </c>
      <c r="P40" s="141">
        <f>IF(AND($D40&lt;&gt;0,P$1&lt;&gt;0),IF(VLOOKUP($D40,$J$9:$DP$16,2+P$1,FALSE)&lt;&gt;0,(COUNTIF('Présences, Excuses, et Tx P G'!$P39:T39,$C40)/VLOOKUP($D40,$J$9:$DP$16,2+P$1,FALSE)),),)</f>
        <v>0</v>
      </c>
      <c r="Q40" s="141">
        <f>IF(AND($D40&lt;&gt;0,Q$1&lt;&gt;0),IF(VLOOKUP($D40,$J$9:$DP$16,2+Q$1,FALSE)&lt;&gt;0,(COUNTIF('Présences, Excuses, et Tx P G'!$P39:U39,$C40)/VLOOKUP($D40,$J$9:$DP$16,2+Q$1,FALSE)),),)</f>
        <v>0</v>
      </c>
      <c r="R40" s="141">
        <f>IF(AND($D40&lt;&gt;0,R$1&lt;&gt;0),IF(VLOOKUP($D40,$J$9:$DP$16,2+R$1,FALSE)&lt;&gt;0,(COUNTIF('Présences, Excuses, et Tx P G'!$P39:V39,$C40)/VLOOKUP($D40,$J$9:$DP$16,2+R$1,FALSE)),),)</f>
        <v>0</v>
      </c>
      <c r="S40" s="141">
        <f>IF(AND($D40&lt;&gt;0,S$1&lt;&gt;0),IF(VLOOKUP($D40,$J$9:$DP$16,2+S$1,FALSE)&lt;&gt;0,(COUNTIF('Présences, Excuses, et Tx P G'!$P39:W39,$C40)/VLOOKUP($D40,$J$9:$DP$16,2+S$1,FALSE)),),)</f>
        <v>0</v>
      </c>
      <c r="T40" s="141">
        <f>IF(AND($D40&lt;&gt;0,T$1&lt;&gt;0),IF(VLOOKUP($D40,$J$9:$DP$16,2+T$1,FALSE)&lt;&gt;0,(COUNTIF('Présences, Excuses, et Tx P G'!$P39:X39,$C40)/VLOOKUP($D40,$J$9:$DP$16,2+T$1,FALSE)),),)</f>
        <v>0</v>
      </c>
      <c r="U40" s="141">
        <f>IF(AND($D40&lt;&gt;0,U$1&lt;&gt;0),IF(VLOOKUP($D40,$J$9:$DP$16,2+U$1,FALSE)&lt;&gt;0,(COUNTIF('Présences, Excuses, et Tx P G'!$P39:Y39,$C40)/VLOOKUP($D40,$J$9:$DP$16,2+U$1,FALSE)),),)</f>
        <v>0</v>
      </c>
      <c r="V40" s="141">
        <f>IF(AND($D40&lt;&gt;0,V$1&lt;&gt;0),IF(VLOOKUP($D40,$J$9:$DP$16,2+V$1,FALSE)&lt;&gt;0,(COUNTIF('Présences, Excuses, et Tx P G'!$P39:Z39,$C40)/VLOOKUP($D40,$J$9:$DP$16,2+V$1,FALSE)),),)</f>
        <v>0</v>
      </c>
      <c r="W40" s="141">
        <f>IF(AND($D40&lt;&gt;0,W$1&lt;&gt;0),IF(VLOOKUP($D40,$J$9:$DP$16,2+W$1,FALSE)&lt;&gt;0,(COUNTIF('Présences, Excuses, et Tx P G'!$P39:AA39,$C40)/VLOOKUP($D40,$J$9:$DP$16,2+W$1,FALSE)),),)</f>
        <v>0</v>
      </c>
      <c r="X40" s="141">
        <f>IF(AND($D40&lt;&gt;0,X$1&lt;&gt;0),IF(VLOOKUP($D40,$J$9:$DP$16,2+X$1,FALSE)&lt;&gt;0,(COUNTIF('Présences, Excuses, et Tx P G'!$P39:AB39,$C40)/VLOOKUP($D40,$J$9:$DP$16,2+X$1,FALSE)),),)</f>
        <v>0</v>
      </c>
      <c r="Y40" s="141">
        <f>IF(AND($D40&lt;&gt;0,Y$1&lt;&gt;0),IF(VLOOKUP($D40,$J$9:$DP$16,2+Y$1,FALSE)&lt;&gt;0,(COUNTIF('Présences, Excuses, et Tx P G'!$P39:AC39,$C40)/VLOOKUP($D40,$J$9:$DP$16,2+Y$1,FALSE)),),)</f>
        <v>0</v>
      </c>
      <c r="Z40" s="141">
        <f>IF(AND($D40&lt;&gt;0,Z$1&lt;&gt;0),IF(VLOOKUP($D40,$J$9:$DP$16,2+Z$1,FALSE)&lt;&gt;0,(COUNTIF('Présences, Excuses, et Tx P G'!$P39:AD39,$C40)/VLOOKUP($D40,$J$9:$DP$16,2+Z$1,FALSE)),),)</f>
        <v>0</v>
      </c>
      <c r="AA40" s="141">
        <f>IF(AND($D40&lt;&gt;0,AA$1&lt;&gt;0),IF(VLOOKUP($D40,$J$9:$DP$16,2+AA$1,FALSE)&lt;&gt;0,(COUNTIF('Présences, Excuses, et Tx P G'!$P39:AE39,$C40)/VLOOKUP($D40,$J$9:$DP$16,2+AA$1,FALSE)),),)</f>
        <v>0</v>
      </c>
      <c r="AB40" s="141">
        <f>IF(AND($D40&lt;&gt;0,AB$1&lt;&gt;0),IF(VLOOKUP($D40,$J$9:$DP$16,2+AB$1,FALSE)&lt;&gt;0,(COUNTIF('Présences, Excuses, et Tx P G'!$P39:AF39,$C40)/VLOOKUP($D40,$J$9:$DP$16,2+AB$1,FALSE)),),)</f>
        <v>0</v>
      </c>
      <c r="AC40" s="141">
        <f>IF(AND($D40&lt;&gt;0,AC$1&lt;&gt;0),IF(VLOOKUP($D40,$J$9:$DP$16,2+AC$1,FALSE)&lt;&gt;0,(COUNTIF('Présences, Excuses, et Tx P G'!$P39:AG39,$C40)/VLOOKUP($D40,$J$9:$DP$16,2+AC$1,FALSE)),),)</f>
        <v>0</v>
      </c>
      <c r="AD40" s="141">
        <f>IF(AND($D40&lt;&gt;0,AD$1&lt;&gt;0),IF(VLOOKUP($D40,$J$9:$DP$16,2+AD$1,FALSE)&lt;&gt;0,(COUNTIF('Présences, Excuses, et Tx P G'!$P39:AH39,$C40)/VLOOKUP($D40,$J$9:$DP$16,2+AD$1,FALSE)),),)</f>
        <v>0</v>
      </c>
      <c r="AE40" s="141">
        <f>IF(AND($D40&lt;&gt;0,AE$1&lt;&gt;0),IF(VLOOKUP($D40,$J$9:$DP$16,2+AE$1,FALSE)&lt;&gt;0,(COUNTIF('Présences, Excuses, et Tx P G'!$P39:AI39,$C40)/VLOOKUP($D40,$J$9:$DP$16,2+AE$1,FALSE)),),)</f>
        <v>0</v>
      </c>
      <c r="AF40" s="141">
        <f>IF(AND($D40&lt;&gt;0,AF$1&lt;&gt;0),IF(VLOOKUP($D40,$J$9:$DP$16,2+AF$1,FALSE)&lt;&gt;0,(COUNTIF('Présences, Excuses, et Tx P G'!$P39:AJ39,$C40)/VLOOKUP($D40,$J$9:$DP$16,2+AF$1,FALSE)),),)</f>
        <v>0</v>
      </c>
      <c r="AG40" s="141">
        <f>IF(AND($D40&lt;&gt;0,AG$1&lt;&gt;0),IF(VLOOKUP($D40,$J$9:$DP$16,2+AG$1,FALSE)&lt;&gt;0,(COUNTIF('Présences, Excuses, et Tx P G'!$P39:AK39,$C40)/VLOOKUP($D40,$J$9:$DP$16,2+AG$1,FALSE)),),)</f>
        <v>0</v>
      </c>
      <c r="AH40" s="141">
        <f>IF(AND($D40&lt;&gt;0,AH$1&lt;&gt;0),IF(VLOOKUP($D40,$J$9:$DP$16,2+AH$1,FALSE)&lt;&gt;0,(COUNTIF('Présences, Excuses, et Tx P G'!$P39:AL39,$C40)/VLOOKUP($D40,$J$9:$DP$16,2+AH$1,FALSE)),),)</f>
        <v>0</v>
      </c>
      <c r="AI40" s="141">
        <f>IF(AND($D40&lt;&gt;0,AI$1&lt;&gt;0),IF(VLOOKUP($D40,$J$9:$DP$16,2+AI$1,FALSE)&lt;&gt;0,(COUNTIF('Présences, Excuses, et Tx P G'!$P39:AM39,$C40)/VLOOKUP($D40,$J$9:$DP$16,2+AI$1,FALSE)),),)</f>
        <v>0</v>
      </c>
      <c r="AJ40" s="141">
        <f>IF(AND($D40&lt;&gt;0,AJ$1&lt;&gt;0),IF(VLOOKUP($D40,$J$9:$DP$16,2+AJ$1,FALSE)&lt;&gt;0,(COUNTIF('Présences, Excuses, et Tx P G'!$P39:AN39,$C40)/VLOOKUP($D40,$J$9:$DP$16,2+AJ$1,FALSE)),),)</f>
        <v>0</v>
      </c>
      <c r="AK40" s="141">
        <f>IF(AND($D40&lt;&gt;0,AK$1&lt;&gt;0),IF(VLOOKUP($D40,$J$9:$DP$16,2+AK$1,FALSE)&lt;&gt;0,(COUNTIF('Présences, Excuses, et Tx P G'!$P39:AO39,$C40)/VLOOKUP($D40,$J$9:$DP$16,2+AK$1,FALSE)),),)</f>
        <v>0</v>
      </c>
      <c r="AL40" s="141">
        <f>IF(AND($D40&lt;&gt;0,AL$1&lt;&gt;0),IF(VLOOKUP($D40,$J$9:$DP$16,2+AL$1,FALSE)&lt;&gt;0,(COUNTIF('Présences, Excuses, et Tx P G'!$P39:AP39,$C40)/VLOOKUP($D40,$J$9:$DP$16,2+AL$1,FALSE)),),)</f>
        <v>0</v>
      </c>
      <c r="AM40" s="141">
        <f>IF(AND($D40&lt;&gt;0,AM$1&lt;&gt;0),IF(VLOOKUP($D40,$J$9:$DP$16,2+AM$1,FALSE)&lt;&gt;0,(COUNTIF('Présences, Excuses, et Tx P G'!$P39:AQ39,$C40)/VLOOKUP($D40,$J$9:$DP$16,2+AM$1,FALSE)),),)</f>
        <v>0</v>
      </c>
      <c r="AN40" s="141">
        <f>IF(AND($D40&lt;&gt;0,AN$1&lt;&gt;0),IF(VLOOKUP($D40,$J$9:$DP$16,2+AN$1,FALSE)&lt;&gt;0,(COUNTIF('Présences, Excuses, et Tx P G'!$P39:AR39,$C40)/VLOOKUP($D40,$J$9:$DP$16,2+AN$1,FALSE)),),)</f>
        <v>0</v>
      </c>
      <c r="AO40" s="141">
        <f>IF(AND($D40&lt;&gt;0,AO$1&lt;&gt;0),IF(VLOOKUP($D40,$J$9:$DP$16,2+AO$1,FALSE)&lt;&gt;0,(COUNTIF('Présences, Excuses, et Tx P G'!$P39:AS39,$C40)/VLOOKUP($D40,$J$9:$DP$16,2+AO$1,FALSE)),),)</f>
        <v>0</v>
      </c>
      <c r="AP40" s="141">
        <f>IF(AND($D40&lt;&gt;0,AP$1&lt;&gt;0),IF(VLOOKUP($D40,$J$9:$DP$16,2+AP$1,FALSE)&lt;&gt;0,(COUNTIF('Présences, Excuses, et Tx P G'!$P39:AT39,$C40)/VLOOKUP($D40,$J$9:$DP$16,2+AP$1,FALSE)),),)</f>
        <v>0</v>
      </c>
      <c r="AQ40" s="141">
        <f>IF(AND($D40&lt;&gt;0,AQ$1&lt;&gt;0),IF(VLOOKUP($D40,$J$9:$DP$16,2+AQ$1,FALSE)&lt;&gt;0,(COUNTIF('Présences, Excuses, et Tx P G'!$P39:AU39,$C40)/VLOOKUP($D40,$J$9:$DP$16,2+AQ$1,FALSE)),),)</f>
        <v>0</v>
      </c>
      <c r="AR40" s="141">
        <f>IF(AND($D40&lt;&gt;0,AR$1&lt;&gt;0),IF(VLOOKUP($D40,$J$9:$DP$16,2+AR$1,FALSE)&lt;&gt;0,(COUNTIF('Présences, Excuses, et Tx P G'!$P39:AV39,$C40)/VLOOKUP($D40,$J$9:$DP$16,2+AR$1,FALSE)),),)</f>
        <v>0</v>
      </c>
      <c r="AS40" s="141">
        <f>IF(AND($D40&lt;&gt;0,AS$1&lt;&gt;0),IF(VLOOKUP($D40,$J$9:$DP$16,2+AS$1,FALSE)&lt;&gt;0,(COUNTIF('Présences, Excuses, et Tx P G'!$P39:AW39,$C40)/VLOOKUP($D40,$J$9:$DP$16,2+AS$1,FALSE)),),)</f>
        <v>0</v>
      </c>
      <c r="AT40" s="141">
        <f>IF(AND($D40&lt;&gt;0,AT$1&lt;&gt;0),IF(VLOOKUP($D40,$J$9:$DP$16,2+AT$1,FALSE)&lt;&gt;0,(COUNTIF('Présences, Excuses, et Tx P G'!$P39:AX39,$C40)/VLOOKUP($D40,$J$9:$DP$16,2+AT$1,FALSE)),),)</f>
        <v>0</v>
      </c>
      <c r="AU40" s="141">
        <f>IF(AND($D40&lt;&gt;0,AU$1&lt;&gt;0),IF(VLOOKUP($D40,$J$9:$DP$16,2+AU$1,FALSE)&lt;&gt;0,(COUNTIF('Présences, Excuses, et Tx P G'!$P39:AY39,$C40)/VLOOKUP($D40,$J$9:$DP$16,2+AU$1,FALSE)),),)</f>
        <v>0</v>
      </c>
      <c r="AV40" s="141">
        <f>IF(AND($D40&lt;&gt;0,AV$1&lt;&gt;0),IF(VLOOKUP($D40,$J$9:$DP$16,2+AV$1,FALSE)&lt;&gt;0,(COUNTIF('Présences, Excuses, et Tx P G'!$P39:AZ39,$C40)/VLOOKUP($D40,$J$9:$DP$16,2+AV$1,FALSE)),),)</f>
        <v>0</v>
      </c>
      <c r="AW40" s="141">
        <f>IF(AND($D40&lt;&gt;0,AW$1&lt;&gt;0),IF(VLOOKUP($D40,$J$9:$DP$16,2+AW$1,FALSE)&lt;&gt;0,(COUNTIF('Présences, Excuses, et Tx P G'!$P39:BA39,$C40)/VLOOKUP($D40,$J$9:$DP$16,2+AW$1,FALSE)),),)</f>
        <v>0</v>
      </c>
      <c r="AX40" s="141">
        <f>IF(AND($D40&lt;&gt;0,AX$1&lt;&gt;0),IF(VLOOKUP($D40,$J$9:$DP$16,2+AX$1,FALSE)&lt;&gt;0,(COUNTIF('Présences, Excuses, et Tx P G'!$P39:BB39,$C40)/VLOOKUP($D40,$J$9:$DP$16,2+AX$1,FALSE)),),)</f>
        <v>0</v>
      </c>
      <c r="AY40" s="141">
        <f>IF(AND($D40&lt;&gt;0,AY$1&lt;&gt;0),IF(VLOOKUP($D40,$J$9:$DP$16,2+AY$1,FALSE)&lt;&gt;0,(COUNTIF('Présences, Excuses, et Tx P G'!$P39:BC39,$C40)/VLOOKUP($D40,$J$9:$DP$16,2+AY$1,FALSE)),),)</f>
        <v>0</v>
      </c>
      <c r="AZ40" s="141">
        <f>IF(AND($D40&lt;&gt;0,AZ$1&lt;&gt;0),IF(VLOOKUP($D40,$J$9:$DP$16,2+AZ$1,FALSE)&lt;&gt;0,(COUNTIF('Présences, Excuses, et Tx P G'!$P39:BD39,$C40)/VLOOKUP($D40,$J$9:$DP$16,2+AZ$1,FALSE)),),)</f>
        <v>0</v>
      </c>
      <c r="BA40" s="141">
        <f>IF(AND($D40&lt;&gt;0,BA$1&lt;&gt;0),IF(VLOOKUP($D40,$J$9:$DP$16,2+BA$1,FALSE)&lt;&gt;0,(COUNTIF('Présences, Excuses, et Tx P G'!$P39:BE39,$C40)/VLOOKUP($D40,$J$9:$DP$16,2+BA$1,FALSE)),),)</f>
        <v>0</v>
      </c>
      <c r="BB40" s="141">
        <f>IF(AND($D40&lt;&gt;0,BB$1&lt;&gt;0),IF(VLOOKUP($D40,$J$9:$DP$16,2+BB$1,FALSE)&lt;&gt;0,(COUNTIF('Présences, Excuses, et Tx P G'!$P39:BF39,$C40)/VLOOKUP($D40,$J$9:$DP$16,2+BB$1,FALSE)),),)</f>
        <v>0</v>
      </c>
      <c r="BC40" s="141">
        <f>IF(AND($D40&lt;&gt;0,BC$1&lt;&gt;0),IF(VLOOKUP($D40,$J$9:$DP$16,2+BC$1,FALSE)&lt;&gt;0,(COUNTIF('Présences, Excuses, et Tx P G'!$P39:BG39,$C40)/VLOOKUP($D40,$J$9:$DP$16,2+BC$1,FALSE)),),)</f>
        <v>0</v>
      </c>
      <c r="BD40" s="141">
        <f>IF(AND($D40&lt;&gt;0,BD$1&lt;&gt;0),IF(VLOOKUP($D40,$J$9:$DP$16,2+BD$1,FALSE)&lt;&gt;0,(COUNTIF('Présences, Excuses, et Tx P G'!$P39:BH39,$C40)/VLOOKUP($D40,$J$9:$DP$16,2+BD$1,FALSE)),),)</f>
        <v>0</v>
      </c>
      <c r="BE40" s="141">
        <f>IF(AND($D40&lt;&gt;0,BE$1&lt;&gt;0),IF(VLOOKUP($D40,$J$9:$DP$16,2+BE$1,FALSE)&lt;&gt;0,(COUNTIF('Présences, Excuses, et Tx P G'!$P39:BI39,$C40)/VLOOKUP($D40,$J$9:$DP$16,2+BE$1,FALSE)),),)</f>
        <v>0</v>
      </c>
      <c r="BF40" s="141">
        <f>IF(AND($D40&lt;&gt;0,BF$1&lt;&gt;0),IF(VLOOKUP($D40,$J$9:$DP$16,2+BF$1,FALSE)&lt;&gt;0,(COUNTIF('Présences, Excuses, et Tx P G'!$P39:BJ39,$C40)/VLOOKUP($D40,$J$9:$DP$16,2+BF$1,FALSE)),),)</f>
        <v>0</v>
      </c>
      <c r="BG40" s="141">
        <f>IF(AND($D40&lt;&gt;0,BG$1&lt;&gt;0),IF(VLOOKUP($D40,$J$9:$DP$16,2+BG$1,FALSE)&lt;&gt;0,(COUNTIF('Présences, Excuses, et Tx P G'!$P39:BK39,$C40)/VLOOKUP($D40,$J$9:$DP$16,2+BG$1,FALSE)),),)</f>
        <v>0</v>
      </c>
      <c r="BH40" s="141">
        <f>IF(AND($D40&lt;&gt;0,BH$1&lt;&gt;0),IF(VLOOKUP($D40,$J$9:$DP$16,2+BH$1,FALSE)&lt;&gt;0,(COUNTIF('Présences, Excuses, et Tx P G'!$P39:BL39,$C40)/VLOOKUP($D40,$J$9:$DP$16,2+BH$1,FALSE)),),)</f>
        <v>0</v>
      </c>
      <c r="BI40" s="141">
        <f>IF(AND($D40&lt;&gt;0,BI$1&lt;&gt;0),IF(VLOOKUP($D40,$J$9:$DP$16,2+BI$1,FALSE)&lt;&gt;0,(COUNTIF('Présences, Excuses, et Tx P G'!$P39:BM39,$C40)/VLOOKUP($D40,$J$9:$DP$16,2+BI$1,FALSE)),),)</f>
        <v>0</v>
      </c>
      <c r="BJ40" s="141">
        <f>IF(AND($D40&lt;&gt;0,BJ$1&lt;&gt;0),IF(VLOOKUP($D40,$J$9:$DP$16,2+BJ$1,FALSE)&lt;&gt;0,(COUNTIF('Présences, Excuses, et Tx P G'!$P39:BN39,$C40)/VLOOKUP($D40,$J$9:$DP$16,2+BJ$1,FALSE)),),)</f>
        <v>0</v>
      </c>
      <c r="BK40" s="141">
        <f>IF(AND($D40&lt;&gt;0,BK$1&lt;&gt;0),IF(VLOOKUP($D40,$J$9:$DP$16,2+BK$1,FALSE)&lt;&gt;0,(COUNTIF('Présences, Excuses, et Tx P G'!$P39:BO39,$C40)/VLOOKUP($D40,$J$9:$DP$16,2+BK$1,FALSE)),),)</f>
        <v>0</v>
      </c>
      <c r="BL40" s="141">
        <f>IF(AND($D40&lt;&gt;0,BL$1&lt;&gt;0),IF(VLOOKUP($D40,$J$9:$DP$16,2+BL$1,FALSE)&lt;&gt;0,(COUNTIF('Présences, Excuses, et Tx P G'!$P39:BP39,$C40)/VLOOKUP($D40,$J$9:$DP$16,2+BL$1,FALSE)),),)</f>
        <v>0</v>
      </c>
      <c r="BM40" s="141">
        <f>IF(AND($D40&lt;&gt;0,BM$1&lt;&gt;0),IF(VLOOKUP($D40,$J$9:$DP$16,2+BM$1,FALSE)&lt;&gt;0,(COUNTIF('Présences, Excuses, et Tx P G'!$P39:BQ39,$C40)/VLOOKUP($D40,$J$9:$DP$16,2+BM$1,FALSE)),),)</f>
        <v>0</v>
      </c>
      <c r="BN40" s="141">
        <f>IF(AND($D40&lt;&gt;0,BN$1&lt;&gt;0),IF(VLOOKUP($D40,$J$9:$DP$16,2+BN$1,FALSE)&lt;&gt;0,(COUNTIF('Présences, Excuses, et Tx P G'!$P39:BR39,$C40)/VLOOKUP($D40,$J$9:$DP$16,2+BN$1,FALSE)),),)</f>
        <v>0</v>
      </c>
      <c r="BO40" s="141">
        <f>IF(AND($D40&lt;&gt;0,BO$1&lt;&gt;0),IF(VLOOKUP($D40,$J$9:$DP$16,2+BO$1,FALSE)&lt;&gt;0,(COUNTIF('Présences, Excuses, et Tx P G'!$P39:BS39,$C40)/VLOOKUP($D40,$J$9:$DP$16,2+BO$1,FALSE)),),)</f>
        <v>0</v>
      </c>
      <c r="BP40" s="141">
        <f>IF(AND($D40&lt;&gt;0,BP$1&lt;&gt;0),IF(VLOOKUP($D40,$J$9:$DP$16,2+BP$1,FALSE)&lt;&gt;0,(COUNTIF('Présences, Excuses, et Tx P G'!$P39:BT39,$C40)/VLOOKUP($D40,$J$9:$DP$16,2+BP$1,FALSE)),),)</f>
        <v>0</v>
      </c>
      <c r="BQ40" s="141">
        <f>IF(AND($D40&lt;&gt;0,BQ$1&lt;&gt;0),IF(VLOOKUP($D40,$J$9:$DP$16,2+BQ$1,FALSE)&lt;&gt;0,(COUNTIF('Présences, Excuses, et Tx P G'!$P39:BU39,$C40)/VLOOKUP($D40,$J$9:$DP$16,2+BQ$1,FALSE)),),)</f>
        <v>0</v>
      </c>
      <c r="BR40" s="141">
        <f>IF(AND($D40&lt;&gt;0,BR$1&lt;&gt;0),IF(VLOOKUP($D40,$J$9:$DP$16,2+BR$1,FALSE)&lt;&gt;0,(COUNTIF('Présences, Excuses, et Tx P G'!$P39:BV39,$C40)/VLOOKUP($D40,$J$9:$DP$16,2+BR$1,FALSE)),),)</f>
        <v>0</v>
      </c>
      <c r="BS40" s="141">
        <f>IF(AND($D40&lt;&gt;0,BS$1&lt;&gt;0),IF(VLOOKUP($D40,$J$9:$DP$16,2+BS$1,FALSE)&lt;&gt;0,(COUNTIF('Présences, Excuses, et Tx P G'!$P39:BW39,$C40)/VLOOKUP($D40,$J$9:$DP$16,2+BS$1,FALSE)),),)</f>
        <v>0</v>
      </c>
      <c r="BT40" s="141">
        <f>IF(AND($D40&lt;&gt;0,BT$1&lt;&gt;0),IF(VLOOKUP($D40,$J$9:$DP$16,2+BT$1,FALSE)&lt;&gt;0,(COUNTIF('Présences, Excuses, et Tx P G'!$P39:BX39,$C40)/VLOOKUP($D40,$J$9:$DP$16,2+BT$1,FALSE)),),)</f>
        <v>0</v>
      </c>
      <c r="BU40" s="141">
        <f>IF(AND($D40&lt;&gt;0,BU$1&lt;&gt;0),IF(VLOOKUP($D40,$J$9:$DP$16,2+BU$1,FALSE)&lt;&gt;0,(COUNTIF('Présences, Excuses, et Tx P G'!$P39:BY39,$C40)/VLOOKUP($D40,$J$9:$DP$16,2+BU$1,FALSE)),),)</f>
        <v>0</v>
      </c>
      <c r="BV40" s="141">
        <f>IF(AND($D40&lt;&gt;0,BV$1&lt;&gt;0),IF(VLOOKUP($D40,$J$9:$DP$16,2+BV$1,FALSE)&lt;&gt;0,(COUNTIF('Présences, Excuses, et Tx P G'!$P39:BZ39,$C40)/VLOOKUP($D40,$J$9:$DP$16,2+BV$1,FALSE)),),)</f>
        <v>0</v>
      </c>
      <c r="BW40" s="141">
        <f>IF(AND($D40&lt;&gt;0,BW$1&lt;&gt;0),IF(VLOOKUP($D40,$J$9:$DP$16,2+BW$1,FALSE)&lt;&gt;0,(COUNTIF('Présences, Excuses, et Tx P G'!$P39:CA39,$C40)/VLOOKUP($D40,$J$9:$DP$16,2+BW$1,FALSE)),),)</f>
        <v>0</v>
      </c>
      <c r="BX40" s="141">
        <f>IF(AND($D40&lt;&gt;0,BX$1&lt;&gt;0),IF(VLOOKUP($D40,$J$9:$DP$16,2+BX$1,FALSE)&lt;&gt;0,(COUNTIF('Présences, Excuses, et Tx P G'!$P39:CB39,$C40)/VLOOKUP($D40,$J$9:$DP$16,2+BX$1,FALSE)),),)</f>
        <v>0</v>
      </c>
      <c r="BY40" s="141">
        <f>IF(AND($D40&lt;&gt;0,BY$1&lt;&gt;0),IF(VLOOKUP($D40,$J$9:$DP$16,2+BY$1,FALSE)&lt;&gt;0,(COUNTIF('Présences, Excuses, et Tx P G'!$P39:CC39,$C40)/VLOOKUP($D40,$J$9:$DP$16,2+BY$1,FALSE)),),)</f>
        <v>0</v>
      </c>
      <c r="BZ40" s="141">
        <f>IF(AND($D40&lt;&gt;0,BZ$1&lt;&gt;0),IF(VLOOKUP($D40,$J$9:$DP$16,2+BZ$1,FALSE)&lt;&gt;0,(COUNTIF('Présences, Excuses, et Tx P G'!$P39:CD39,$C40)/VLOOKUP($D40,$J$9:$DP$16,2+BZ$1,FALSE)),),)</f>
        <v>0</v>
      </c>
      <c r="CA40" s="141">
        <f>IF(AND($D40&lt;&gt;0,CA$1&lt;&gt;0),IF(VLOOKUP($D40,$J$9:$DP$16,2+CA$1,FALSE)&lt;&gt;0,(COUNTIF('Présences, Excuses, et Tx P G'!$P39:CE39,$C40)/VLOOKUP($D40,$J$9:$DP$16,2+CA$1,FALSE)),),)</f>
        <v>0</v>
      </c>
      <c r="CB40" s="141">
        <f>IF(AND($D40&lt;&gt;0,CB$1&lt;&gt;0),IF(VLOOKUP($D40,$J$9:$DP$16,2+CB$1,FALSE)&lt;&gt;0,(COUNTIF('Présences, Excuses, et Tx P G'!$P39:CF39,$C40)/VLOOKUP($D40,$J$9:$DP$16,2+CB$1,FALSE)),),)</f>
        <v>0</v>
      </c>
      <c r="CC40" s="141">
        <f>IF(AND($D40&lt;&gt;0,CC$1&lt;&gt;0),IF(VLOOKUP($D40,$J$9:$DP$16,2+CC$1,FALSE)&lt;&gt;0,(COUNTIF('Présences, Excuses, et Tx P G'!$P39:CG39,$C40)/VLOOKUP($D40,$J$9:$DP$16,2+CC$1,FALSE)),),)</f>
        <v>0</v>
      </c>
      <c r="CD40" s="141">
        <f>IF(AND($D40&lt;&gt;0,CD$1&lt;&gt;0),IF(VLOOKUP($D40,$J$9:$DP$16,2+CD$1,FALSE)&lt;&gt;0,(COUNTIF('Présences, Excuses, et Tx P G'!$P39:CH39,$C40)/VLOOKUP($D40,$J$9:$DP$16,2+CD$1,FALSE)),),)</f>
        <v>0</v>
      </c>
      <c r="CE40" s="141">
        <f>IF(AND($D40&lt;&gt;0,CE$1&lt;&gt;0),IF(VLOOKUP($D40,$J$9:$DP$16,2+CE$1,FALSE)&lt;&gt;0,(COUNTIF('Présences, Excuses, et Tx P G'!$P39:CI39,$C40)/VLOOKUP($D40,$J$9:$DP$16,2+CE$1,FALSE)),),)</f>
        <v>0</v>
      </c>
      <c r="CF40" s="141">
        <f>IF(AND($D40&lt;&gt;0,CF$1&lt;&gt;0),IF(VLOOKUP($D40,$J$9:$DP$16,2+CF$1,FALSE)&lt;&gt;0,(COUNTIF('Présences, Excuses, et Tx P G'!$P39:CJ39,$C40)/VLOOKUP($D40,$J$9:$DP$16,2+CF$1,FALSE)),),)</f>
        <v>0</v>
      </c>
      <c r="CG40" s="141">
        <f>IF(AND($D40&lt;&gt;0,CG$1&lt;&gt;0),IF(VLOOKUP($D40,$J$9:$DP$16,2+CG$1,FALSE)&lt;&gt;0,(COUNTIF('Présences, Excuses, et Tx P G'!$P39:CK39,$C40)/VLOOKUP($D40,$J$9:$DP$16,2+CG$1,FALSE)),),)</f>
        <v>0</v>
      </c>
      <c r="CH40" s="141">
        <f>IF(AND($D40&lt;&gt;0,CH$1&lt;&gt;0),IF(VLOOKUP($D40,$J$9:$DP$16,2+CH$1,FALSE)&lt;&gt;0,(COUNTIF('Présences, Excuses, et Tx P G'!$P39:CL39,$C40)/VLOOKUP($D40,$J$9:$DP$16,2+CH$1,FALSE)),),)</f>
        <v>0</v>
      </c>
      <c r="CI40" s="141">
        <f>IF(AND($D40&lt;&gt;0,CI$1&lt;&gt;0),IF(VLOOKUP($D40,$J$9:$DP$16,2+CI$1,FALSE)&lt;&gt;0,(COUNTIF('Présences, Excuses, et Tx P G'!$P39:CM39,$C40)/VLOOKUP($D40,$J$9:$DP$16,2+CI$1,FALSE)),),)</f>
        <v>0</v>
      </c>
      <c r="CJ40" s="141">
        <f>IF(AND($D40&lt;&gt;0,CJ$1&lt;&gt;0),IF(VLOOKUP($D40,$J$9:$DP$16,2+CJ$1,FALSE)&lt;&gt;0,(COUNTIF('Présences, Excuses, et Tx P G'!$P39:CO39,$C40)/VLOOKUP($D40,$J$9:$DP$16,2+CJ$1,FALSE)),),)</f>
        <v>0</v>
      </c>
      <c r="CK40" s="141">
        <f>IF(AND($D40&lt;&gt;0,CK$1&lt;&gt;0),IF(VLOOKUP($D40,$J$9:$DP$16,2+CK$1,FALSE)&lt;&gt;0,(COUNTIF('Présences, Excuses, et Tx P G'!$P39:CP39,$C40)/VLOOKUP($D40,$J$9:$DP$16,2+CK$1,FALSE)),),)</f>
        <v>0</v>
      </c>
      <c r="CL40" s="141">
        <f>IF(AND($D40&lt;&gt;0,CL$1&lt;&gt;0),IF(VLOOKUP($D40,$J$9:$DP$16,2+CL$1,FALSE)&lt;&gt;0,(COUNTIF('Présences, Excuses, et Tx P G'!$P39:CQ39,$C40)/VLOOKUP($D40,$J$9:$DP$16,2+CL$1,FALSE)),),)</f>
        <v>0</v>
      </c>
      <c r="CM40" s="141">
        <f>IF(AND($D40&lt;&gt;0,CM$1&lt;&gt;0),IF(VLOOKUP($D40,$J$9:$DP$16,2+CM$1,FALSE)&lt;&gt;0,(COUNTIF('Présences, Excuses, et Tx P G'!$P39:CR39,$C40)/VLOOKUP($D40,$J$9:$DP$16,2+CM$1,FALSE)),),)</f>
        <v>0</v>
      </c>
      <c r="CN40" s="141">
        <f>IF(AND($D40&lt;&gt;0,CN$1&lt;&gt;0),IF(VLOOKUP($D40,$J$9:$DP$16,2+CN$1,FALSE)&lt;&gt;0,(COUNTIF('Présences, Excuses, et Tx P G'!$P39:CS39,$C40)/VLOOKUP($D40,$J$9:$DP$16,2+CN$1,FALSE)),),)</f>
        <v>0</v>
      </c>
      <c r="CO40" s="141">
        <f>IF(AND($D40&lt;&gt;0,CO$1&lt;&gt;0),IF(VLOOKUP($D40,$J$9:$DP$16,2+CO$1,FALSE)&lt;&gt;0,(COUNTIF('Présences, Excuses, et Tx P G'!$P39:CT39,$C40)/VLOOKUP($D40,$J$9:$DP$16,2+CO$1,FALSE)),),)</f>
        <v>0</v>
      </c>
      <c r="CP40" s="141">
        <f>IF(AND($D40&lt;&gt;0,CP$1&lt;&gt;0),IF(VLOOKUP($D40,$J$9:$DP$16,2+CP$1,FALSE)&lt;&gt;0,(COUNTIF('Présences, Excuses, et Tx P G'!$P39:CU39,$C40)/VLOOKUP($D40,$J$9:$DP$16,2+CP$1,FALSE)),),)</f>
        <v>0</v>
      </c>
      <c r="CQ40" s="141">
        <f>IF(AND($D40&lt;&gt;0,CQ$1&lt;&gt;0),IF(VLOOKUP($D40,$J$9:$DP$16,2+CQ$1,FALSE)&lt;&gt;0,(COUNTIF('Présences, Excuses, et Tx P G'!$P39:CU39,$C40)/VLOOKUP($D40,$J$9:$DP$16,2+CQ$1,FALSE)),),)</f>
        <v>0</v>
      </c>
      <c r="CR40" s="141">
        <f>IF(AND($D40&lt;&gt;0,CR$1&lt;&gt;0),IF(VLOOKUP($D40,$J$9:$DP$16,2+CR$1,FALSE)&lt;&gt;0,(COUNTIF('Présences, Excuses, et Tx P G'!$P39:CV39,$C40)/VLOOKUP($D40,$J$9:$DP$16,2+CR$1,FALSE)),),)</f>
        <v>0</v>
      </c>
      <c r="CS40" s="141">
        <f>IF(AND($D40&lt;&gt;0,CS$1&lt;&gt;0),IF(VLOOKUP($D40,$J$9:$DP$16,2+CS$1,FALSE)&lt;&gt;0,(COUNTIF('Présences, Excuses, et Tx P G'!$P39:CW39,$C40)/VLOOKUP($D40,$J$9:$DP$16,2+CS$1,FALSE)),),)</f>
        <v>0</v>
      </c>
      <c r="CT40" s="141">
        <f>IF(AND($D40&lt;&gt;0,CT$1&lt;&gt;0),IF(VLOOKUP($D40,$J$9:$DP$16,2+CT$1,FALSE)&lt;&gt;0,(COUNTIF('Présences, Excuses, et Tx P G'!$P39:CX39,$C40)/VLOOKUP($D40,$J$9:$DP$16,2+CT$1,FALSE)),),)</f>
        <v>0</v>
      </c>
      <c r="CU40" s="141">
        <f>IF(AND($D40&lt;&gt;0,CU$1&lt;&gt;0),IF(VLOOKUP($D40,$J$9:$DP$16,2+CU$1,FALSE)&lt;&gt;0,(COUNTIF('Présences, Excuses, et Tx P G'!$P39:CY39,$C40)/VLOOKUP($D40,$J$9:$DP$16,2+CU$1,FALSE)),),)</f>
        <v>0</v>
      </c>
      <c r="CV40" s="141">
        <f>IF(AND($D40&lt;&gt;0,CV$1&lt;&gt;0),IF(VLOOKUP($D40,$J$9:$DP$16,2+CV$1,FALSE)&lt;&gt;0,(COUNTIF('Présences, Excuses, et Tx P G'!$P39:CZ39,$C40)/VLOOKUP($D40,$J$9:$DP$16,2+CV$1,FALSE)),),)</f>
        <v>0</v>
      </c>
      <c r="CW40" s="141">
        <f>IF(AND($D40&lt;&gt;0,CW$1&lt;&gt;0),IF(VLOOKUP($D40,$J$9:$DP$16,2+CW$1,FALSE)&lt;&gt;0,(COUNTIF('Présences, Excuses, et Tx P G'!$P39:DA39,$C40)/VLOOKUP($D40,$J$9:$DP$16,2+CW$1,FALSE)),),)</f>
        <v>0</v>
      </c>
      <c r="CX40" s="141">
        <f>IF(AND($D40&lt;&gt;0,CX$1&lt;&gt;0),IF(VLOOKUP($D40,$J$9:$DP$16,2+CX$1,FALSE)&lt;&gt;0,(COUNTIF('Présences, Excuses, et Tx P G'!$P39:DB39,$C40)/VLOOKUP($D40,$J$9:$DP$16,2+CX$1,FALSE)),),)</f>
        <v>0</v>
      </c>
      <c r="CY40" s="141">
        <f>IF(AND($D40&lt;&gt;0,CY$1&lt;&gt;0),IF(VLOOKUP($D40,$J$9:$DP$16,2+CY$1,FALSE)&lt;&gt;0,(COUNTIF('Présences, Excuses, et Tx P G'!$P39:DC39,$C40)/VLOOKUP($D40,$J$9:$DP$16,2+CY$1,FALSE)),),)</f>
        <v>0</v>
      </c>
      <c r="CZ40" s="141">
        <f>IF(AND($D40&lt;&gt;0,CZ$1&lt;&gt;0),IF(VLOOKUP($D40,$J$9:$DP$16,2+CZ$1,FALSE)&lt;&gt;0,(COUNTIF('Présences, Excuses, et Tx P G'!$P39:DD39,$C40)/VLOOKUP($D40,$J$9:$DP$16,2+CZ$1,FALSE)),),)</f>
        <v>0</v>
      </c>
      <c r="DA40" s="141">
        <f>IF(AND($D40&lt;&gt;0,DA$1&lt;&gt;0),IF(VLOOKUP($D40,$J$9:$DP$16,2+DA$1,FALSE)&lt;&gt;0,(COUNTIF('Présences, Excuses, et Tx P G'!$P39:DE39,$C40)/VLOOKUP($D40,$J$9:$DP$16,2+DA$1,FALSE)),),)</f>
        <v>0</v>
      </c>
      <c r="DB40" s="141">
        <f>IF(AND($D40&lt;&gt;0,DB$1&lt;&gt;0),IF(VLOOKUP($D40,$J$9:$DP$16,2+DB$1,FALSE)&lt;&gt;0,(COUNTIF('Présences, Excuses, et Tx P G'!$P39:DF39,$C40)/VLOOKUP($D40,$J$9:$DP$16,2+DB$1,FALSE)),),)</f>
        <v>0</v>
      </c>
      <c r="DC40" s="141">
        <f>IF(AND($D40&lt;&gt;0,DC$1&lt;&gt;0),IF(VLOOKUP($D40,$J$9:$DP$16,2+DC$1,FALSE)&lt;&gt;0,(COUNTIF('Présences, Excuses, et Tx P G'!$P39:DG39,$C40)/VLOOKUP($D40,$J$9:$DP$16,2+DC$1,FALSE)),),)</f>
        <v>0</v>
      </c>
      <c r="DD40" s="141">
        <f>IF(AND($D40&lt;&gt;0,DD$1&lt;&gt;0),IF(VLOOKUP($D40,$J$9:$DP$16,2+DD$1,FALSE)&lt;&gt;0,(COUNTIF('Présences, Excuses, et Tx P G'!$P39:DH39,$C40)/VLOOKUP($D40,$J$9:$DP$16,2+DD$1,FALSE)),),)</f>
        <v>0</v>
      </c>
      <c r="DE40" s="141">
        <f>IF(AND($D40&lt;&gt;0,DE$1&lt;&gt;0),IF(VLOOKUP($D40,$J$9:$DP$16,2+DE$1,FALSE)&lt;&gt;0,(COUNTIF('Présences, Excuses, et Tx P G'!$P39:DI39,$C40)/VLOOKUP($D40,$J$9:$DP$16,2+DE$1,FALSE)),),)</f>
        <v>0</v>
      </c>
      <c r="DF40" s="141">
        <f>IF(AND($D40&lt;&gt;0,DF$1&lt;&gt;0),IF(VLOOKUP($D40,$J$9:$DP$16,2+DF$1,FALSE)&lt;&gt;0,(COUNTIF('Présences, Excuses, et Tx P G'!$P39:DJ39,$C40)/VLOOKUP($D40,$J$9:$DP$16,2+DF$1,FALSE)),),)</f>
        <v>0</v>
      </c>
      <c r="DG40" s="141">
        <f>IF(AND($D40&lt;&gt;0,DG$1&lt;&gt;0),IF(VLOOKUP($D40,$J$9:$DP$16,2+DG$1,FALSE)&lt;&gt;0,(COUNTIF('Présences, Excuses, et Tx P G'!$P39:DK39,$C40)/VLOOKUP($D40,$J$9:$DP$16,2+DG$1,FALSE)),),)</f>
        <v>0</v>
      </c>
      <c r="DH40" s="141">
        <f>IF(AND($D40&lt;&gt;0,DH$1&lt;&gt;0),IF(VLOOKUP($D40,$J$9:$DP$16,2+DH$1,FALSE)&lt;&gt;0,(COUNTIF('Présences, Excuses, et Tx P G'!$P39:DL39,$C40)/VLOOKUP($D40,$J$9:$DP$16,2+DH$1,FALSE)),),)</f>
        <v>0</v>
      </c>
      <c r="DI40" s="141">
        <f>IF(AND($D40&lt;&gt;0,DI$1&lt;&gt;0),IF(VLOOKUP($D40,$J$9:$DP$16,2+DI$1,FALSE)&lt;&gt;0,(COUNTIF('Présences, Excuses, et Tx P G'!$P39:DM39,$C40)/VLOOKUP($D40,$J$9:$DP$16,2+DI$1,FALSE)),),)</f>
        <v>0</v>
      </c>
      <c r="DJ40" s="141">
        <f>IF(AND($D40&lt;&gt;0,DJ$1&lt;&gt;0),IF(VLOOKUP($D40,$J$9:$DP$16,2+DJ$1,FALSE)&lt;&gt;0,(COUNTIF('Présences, Excuses, et Tx P G'!$P39:DN39,$C40)/VLOOKUP($D40,$J$9:$DP$16,2+DJ$1,FALSE)),),)</f>
        <v>0</v>
      </c>
      <c r="DK40" s="141">
        <f>IF(AND($D40&lt;&gt;0,DK$1&lt;&gt;0),IF(VLOOKUP($D40,$J$9:$DP$16,2+DK$1,FALSE)&lt;&gt;0,(COUNTIF('Présences, Excuses, et Tx P G'!$P39:DO39,$C40)/VLOOKUP($D40,$J$9:$DP$16,2+DK$1,FALSE)),),)</f>
        <v>0</v>
      </c>
      <c r="DL40" s="141">
        <f>IF(AND($D40&lt;&gt;0,DL$1&lt;&gt;0),IF(VLOOKUP($D40,$J$9:$DP$16,2+DL$1,FALSE)&lt;&gt;0,(COUNTIF('Présences, Excuses, et Tx P G'!$P39:DP39,$C40)/VLOOKUP($D40,$J$9:$DP$16,2+DL$1,FALSE)),),)</f>
        <v>0</v>
      </c>
      <c r="DM40" s="141">
        <f>IF(AND($D40&lt;&gt;0,DM$1&lt;&gt;0),IF(VLOOKUP($D40,$J$9:$DP$16,2+DM$1,FALSE)&lt;&gt;0,(COUNTIF('Présences, Excuses, et Tx P G'!$P39:DQ39,$C40)/VLOOKUP($D40,$J$9:$DP$16,2+DM$1,FALSE)),),)</f>
        <v>0</v>
      </c>
      <c r="DN40" s="141">
        <f>IF(AND($D40&lt;&gt;0,DN$1&lt;&gt;0),IF(VLOOKUP($D40,$J$9:$DP$16,2+DN$1,FALSE)&lt;&gt;0,(COUNTIF('Présences, Excuses, et Tx P G'!$P39:DR39,$C40)/VLOOKUP($D40,$J$9:$DP$16,2+DN$1,FALSE)),),)</f>
        <v>0</v>
      </c>
      <c r="DO40" s="141">
        <f>IF(AND($D40&lt;&gt;0,DO$1&lt;&gt;0),IF(VLOOKUP($D40,$J$9:$DP$16,2+DO$1,FALSE)&lt;&gt;0,(COUNTIF('Présences, Excuses, et Tx P G'!$P39:DS39,$C40)/VLOOKUP($D40,$J$9:$DP$16,2+DO$1,FALSE)),),)</f>
        <v>0</v>
      </c>
      <c r="DP40" s="141">
        <f>IF(AND($D40&lt;&gt;0,DP$1&lt;&gt;0),IF(VLOOKUP($D40,$J$9:$DP$16,2+DP$1,FALSE)&lt;&gt;0,(COUNTIF('Présences, Excuses, et Tx P G'!$P39:DT39,$C40)/VLOOKUP($D40,$J$9:$DP$16,2+DP$1,FALSE)),),)</f>
        <v>0</v>
      </c>
      <c r="DR40" s="80">
        <f t="shared" si="34"/>
        <v>0</v>
      </c>
      <c r="DS40" s="26">
        <f t="shared" si="35"/>
        <v>0</v>
      </c>
      <c r="DT40" s="23">
        <f t="shared" si="36"/>
        <v>0</v>
      </c>
    </row>
    <row r="41" spans="1:124" ht="14.4" customHeight="1">
      <c r="A41" s="11">
        <v>24</v>
      </c>
      <c r="B41" s="158" t="str">
        <f>Choristes!B25</f>
        <v>FALTOT Véronique</v>
      </c>
      <c r="C41" s="26" t="str">
        <f>Choristes!C25</f>
        <v>S</v>
      </c>
      <c r="D41" s="26" t="str">
        <f>Choristes!G25</f>
        <v>FR</v>
      </c>
      <c r="E41" s="26"/>
      <c r="F41" s="26"/>
      <c r="G41" s="15"/>
      <c r="H41" s="15"/>
      <c r="I41" s="23">
        <f t="shared" si="32"/>
        <v>0.97560975609756095</v>
      </c>
      <c r="J41" s="23" t="str">
        <f t="shared" si="33"/>
        <v>B</v>
      </c>
      <c r="K41" s="60"/>
      <c r="L41" s="141">
        <f>IF(AND($D41&lt;&gt;0,L$1&lt;&gt;0),IF(VLOOKUP($D41,$J$9:$DP$16,2+L$1,FALSE)&lt;&gt;0,(COUNTIF('Présences, Excuses, et Tx P G'!$P40:P40,$C41)/VLOOKUP($D41,$J$9:$DP$16,2+L$1,FALSE)),),)</f>
        <v>1</v>
      </c>
      <c r="M41" s="141">
        <f>IF(AND($D41&lt;&gt;0,M$1&lt;&gt;0),IF(VLOOKUP($D41,$J$9:$DP$16,2+M$1,FALSE)&lt;&gt;0,(COUNTIF('Présences, Excuses, et Tx P G'!$P40:Q40,$C41)/VLOOKUP($D41,$J$9:$DP$16,2+M$1,FALSE)),),)</f>
        <v>1</v>
      </c>
      <c r="N41" s="141">
        <f>IF(AND($D41&lt;&gt;0,N$1&lt;&gt;0),IF(VLOOKUP($D41,$J$9:$DP$16,2+N$1,FALSE)&lt;&gt;0,(COUNTIF('Présences, Excuses, et Tx P G'!$P40:R40,$C41)/VLOOKUP($D41,$J$9:$DP$16,2+N$1,FALSE)),),)</f>
        <v>1</v>
      </c>
      <c r="O41" s="141">
        <f>IF(AND($D41&lt;&gt;0,O$1&lt;&gt;0),IF(VLOOKUP($D41,$J$9:$DP$16,2+O$1,FALSE)&lt;&gt;0,(COUNTIF('Présences, Excuses, et Tx P G'!$P40:S40,$C41)/VLOOKUP($D41,$J$9:$DP$16,2+O$1,FALSE)),),)</f>
        <v>1</v>
      </c>
      <c r="P41" s="141">
        <f>IF(AND($D41&lt;&gt;0,P$1&lt;&gt;0),IF(VLOOKUP($D41,$J$9:$DP$16,2+P$1,FALSE)&lt;&gt;0,(COUNTIF('Présences, Excuses, et Tx P G'!$P40:T40,$C41)/VLOOKUP($D41,$J$9:$DP$16,2+P$1,FALSE)),),)</f>
        <v>1</v>
      </c>
      <c r="Q41" s="141">
        <f>IF(AND($D41&lt;&gt;0,Q$1&lt;&gt;0),IF(VLOOKUP($D41,$J$9:$DP$16,2+Q$1,FALSE)&lt;&gt;0,(COUNTIF('Présences, Excuses, et Tx P G'!$P40:U40,$C41)/VLOOKUP($D41,$J$9:$DP$16,2+Q$1,FALSE)),),)</f>
        <v>1</v>
      </c>
      <c r="R41" s="141">
        <f>IF(AND($D41&lt;&gt;0,R$1&lt;&gt;0),IF(VLOOKUP($D41,$J$9:$DP$16,2+R$1,FALSE)&lt;&gt;0,(COUNTIF('Présences, Excuses, et Tx P G'!$P40:V40,$C41)/VLOOKUP($D41,$J$9:$DP$16,2+R$1,FALSE)),),)</f>
        <v>1</v>
      </c>
      <c r="S41" s="141">
        <f>IF(AND($D41&lt;&gt;0,S$1&lt;&gt;0),IF(VLOOKUP($D41,$J$9:$DP$16,2+S$1,FALSE)&lt;&gt;0,(COUNTIF('Présences, Excuses, et Tx P G'!$P40:W40,$C41)/VLOOKUP($D41,$J$9:$DP$16,2+S$1,FALSE)),),)</f>
        <v>1</v>
      </c>
      <c r="T41" s="141">
        <f>IF(AND($D41&lt;&gt;0,T$1&lt;&gt;0),IF(VLOOKUP($D41,$J$9:$DP$16,2+T$1,FALSE)&lt;&gt;0,(COUNTIF('Présences, Excuses, et Tx P G'!$P40:X40,$C41)/VLOOKUP($D41,$J$9:$DP$16,2+T$1,FALSE)),),)</f>
        <v>1</v>
      </c>
      <c r="U41" s="141">
        <f>IF(AND($D41&lt;&gt;0,U$1&lt;&gt;0),IF(VLOOKUP($D41,$J$9:$DP$16,2+U$1,FALSE)&lt;&gt;0,(COUNTIF('Présences, Excuses, et Tx P G'!$P40:Y40,$C41)/VLOOKUP($D41,$J$9:$DP$16,2+U$1,FALSE)),),)</f>
        <v>1</v>
      </c>
      <c r="V41" s="141">
        <f>IF(AND($D41&lt;&gt;0,V$1&lt;&gt;0),IF(VLOOKUP($D41,$J$9:$DP$16,2+V$1,FALSE)&lt;&gt;0,(COUNTIF('Présences, Excuses, et Tx P G'!$P40:Z40,$C41)/VLOOKUP($D41,$J$9:$DP$16,2+V$1,FALSE)),),)</f>
        <v>1</v>
      </c>
      <c r="W41" s="141">
        <f>IF(AND($D41&lt;&gt;0,W$1&lt;&gt;0),IF(VLOOKUP($D41,$J$9:$DP$16,2+W$1,FALSE)&lt;&gt;0,(COUNTIF('Présences, Excuses, et Tx P G'!$P40:AA40,$C41)/VLOOKUP($D41,$J$9:$DP$16,2+W$1,FALSE)),),)</f>
        <v>1</v>
      </c>
      <c r="X41" s="141">
        <f>IF(AND($D41&lt;&gt;0,X$1&lt;&gt;0),IF(VLOOKUP($D41,$J$9:$DP$16,2+X$1,FALSE)&lt;&gt;0,(COUNTIF('Présences, Excuses, et Tx P G'!$P40:AB40,$C41)/VLOOKUP($D41,$J$9:$DP$16,2+X$1,FALSE)),),)</f>
        <v>1</v>
      </c>
      <c r="Y41" s="141">
        <f>IF(AND($D41&lt;&gt;0,Y$1&lt;&gt;0),IF(VLOOKUP($D41,$J$9:$DP$16,2+Y$1,FALSE)&lt;&gt;0,(COUNTIF('Présences, Excuses, et Tx P G'!$P40:AC40,$C41)/VLOOKUP($D41,$J$9:$DP$16,2+Y$1,FALSE)),),)</f>
        <v>1</v>
      </c>
      <c r="Z41" s="141">
        <f>IF(AND($D41&lt;&gt;0,Z$1&lt;&gt;0),IF(VLOOKUP($D41,$J$9:$DP$16,2+Z$1,FALSE)&lt;&gt;0,(COUNTIF('Présences, Excuses, et Tx P G'!$P40:AD40,$C41)/VLOOKUP($D41,$J$9:$DP$16,2+Z$1,FALSE)),),)</f>
        <v>1</v>
      </c>
      <c r="AA41" s="141">
        <f>IF(AND($D41&lt;&gt;0,AA$1&lt;&gt;0),IF(VLOOKUP($D41,$J$9:$DP$16,2+AA$1,FALSE)&lt;&gt;0,(COUNTIF('Présences, Excuses, et Tx P G'!$P40:AE40,$C41)/VLOOKUP($D41,$J$9:$DP$16,2+AA$1,FALSE)),),)</f>
        <v>1</v>
      </c>
      <c r="AB41" s="141">
        <f>IF(AND($D41&lt;&gt;0,AB$1&lt;&gt;0),IF(VLOOKUP($D41,$J$9:$DP$16,2+AB$1,FALSE)&lt;&gt;0,(COUNTIF('Présences, Excuses, et Tx P G'!$P40:AF40,$C41)/VLOOKUP($D41,$J$9:$DP$16,2+AB$1,FALSE)),),)</f>
        <v>1</v>
      </c>
      <c r="AC41" s="141">
        <f>IF(AND($D41&lt;&gt;0,AC$1&lt;&gt;0),IF(VLOOKUP($D41,$J$9:$DP$16,2+AC$1,FALSE)&lt;&gt;0,(COUNTIF('Présences, Excuses, et Tx P G'!$P40:AG40,$C41)/VLOOKUP($D41,$J$9:$DP$16,2+AC$1,FALSE)),),)</f>
        <v>1</v>
      </c>
      <c r="AD41" s="141">
        <f>IF(AND($D41&lt;&gt;0,AD$1&lt;&gt;0),IF(VLOOKUP($D41,$J$9:$DP$16,2+AD$1,FALSE)&lt;&gt;0,(COUNTIF('Présences, Excuses, et Tx P G'!$P40:AH40,$C41)/VLOOKUP($D41,$J$9:$DP$16,2+AD$1,FALSE)),),)</f>
        <v>1</v>
      </c>
      <c r="AE41" s="141">
        <f>IF(AND($D41&lt;&gt;0,AE$1&lt;&gt;0),IF(VLOOKUP($D41,$J$9:$DP$16,2+AE$1,FALSE)&lt;&gt;0,(COUNTIF('Présences, Excuses, et Tx P G'!$P40:AI40,$C41)/VLOOKUP($D41,$J$9:$DP$16,2+AE$1,FALSE)),),)</f>
        <v>1</v>
      </c>
      <c r="AF41" s="141">
        <f>IF(AND($D41&lt;&gt;0,AF$1&lt;&gt;0),IF(VLOOKUP($D41,$J$9:$DP$16,2+AF$1,FALSE)&lt;&gt;0,(COUNTIF('Présences, Excuses, et Tx P G'!$P40:AJ40,$C41)/VLOOKUP($D41,$J$9:$DP$16,2+AF$1,FALSE)),),)</f>
        <v>1</v>
      </c>
      <c r="AG41" s="141">
        <f>IF(AND($D41&lt;&gt;0,AG$1&lt;&gt;0),IF(VLOOKUP($D41,$J$9:$DP$16,2+AG$1,FALSE)&lt;&gt;0,(COUNTIF('Présences, Excuses, et Tx P G'!$P40:AK40,$C41)/VLOOKUP($D41,$J$9:$DP$16,2+AG$1,FALSE)),),)</f>
        <v>1</v>
      </c>
      <c r="AH41" s="141">
        <f>IF(AND($D41&lt;&gt;0,AH$1&lt;&gt;0),IF(VLOOKUP($D41,$J$9:$DP$16,2+AH$1,FALSE)&lt;&gt;0,(COUNTIF('Présences, Excuses, et Tx P G'!$P40:AL40,$C41)/VLOOKUP($D41,$J$9:$DP$16,2+AH$1,FALSE)),),)</f>
        <v>1</v>
      </c>
      <c r="AI41" s="141">
        <f>IF(AND($D41&lt;&gt;0,AI$1&lt;&gt;0),IF(VLOOKUP($D41,$J$9:$DP$16,2+AI$1,FALSE)&lt;&gt;0,(COUNTIF('Présences, Excuses, et Tx P G'!$P40:AM40,$C41)/VLOOKUP($D41,$J$9:$DP$16,2+AI$1,FALSE)),),)</f>
        <v>1</v>
      </c>
      <c r="AJ41" s="141">
        <f>IF(AND($D41&lt;&gt;0,AJ$1&lt;&gt;0),IF(VLOOKUP($D41,$J$9:$DP$16,2+AJ$1,FALSE)&lt;&gt;0,(COUNTIF('Présences, Excuses, et Tx P G'!$P40:AN40,$C41)/VLOOKUP($D41,$J$9:$DP$16,2+AJ$1,FALSE)),),)</f>
        <v>1</v>
      </c>
      <c r="AK41" s="141">
        <f>IF(AND($D41&lt;&gt;0,AK$1&lt;&gt;0),IF(VLOOKUP($D41,$J$9:$DP$16,2+AK$1,FALSE)&lt;&gt;0,(COUNTIF('Présences, Excuses, et Tx P G'!$P40:AO40,$C41)/VLOOKUP($D41,$J$9:$DP$16,2+AK$1,FALSE)),),)</f>
        <v>1</v>
      </c>
      <c r="AL41" s="141">
        <f>IF(AND($D41&lt;&gt;0,AL$1&lt;&gt;0),IF(VLOOKUP($D41,$J$9:$DP$16,2+AL$1,FALSE)&lt;&gt;0,(COUNTIF('Présences, Excuses, et Tx P G'!$P40:AP40,$C41)/VLOOKUP($D41,$J$9:$DP$16,2+AL$1,FALSE)),),)</f>
        <v>1</v>
      </c>
      <c r="AM41" s="141">
        <f>IF(AND($D41&lt;&gt;0,AM$1&lt;&gt;0),IF(VLOOKUP($D41,$J$9:$DP$16,2+AM$1,FALSE)&lt;&gt;0,(COUNTIF('Présences, Excuses, et Tx P G'!$P40:AQ40,$C41)/VLOOKUP($D41,$J$9:$DP$16,2+AM$1,FALSE)),),)</f>
        <v>0.94444444444444442</v>
      </c>
      <c r="AN41" s="141">
        <f>IF(AND($D41&lt;&gt;0,AN$1&lt;&gt;0),IF(VLOOKUP($D41,$J$9:$DP$16,2+AN$1,FALSE)&lt;&gt;0,(COUNTIF('Présences, Excuses, et Tx P G'!$P40:AR40,$C41)/VLOOKUP($D41,$J$9:$DP$16,2+AN$1,FALSE)),),)</f>
        <v>0.94736842105263153</v>
      </c>
      <c r="AO41" s="141">
        <f>IF(AND($D41&lt;&gt;0,AO$1&lt;&gt;0),IF(VLOOKUP($D41,$J$9:$DP$16,2+AO$1,FALSE)&lt;&gt;0,(COUNTIF('Présences, Excuses, et Tx P G'!$P40:AS40,$C41)/VLOOKUP($D41,$J$9:$DP$16,2+AO$1,FALSE)),),)</f>
        <v>0.95</v>
      </c>
      <c r="AP41" s="141">
        <f>IF(AND($D41&lt;&gt;0,AP$1&lt;&gt;0),IF(VLOOKUP($D41,$J$9:$DP$16,2+AP$1,FALSE)&lt;&gt;0,(COUNTIF('Présences, Excuses, et Tx P G'!$P40:AT40,$C41)/VLOOKUP($D41,$J$9:$DP$16,2+AP$1,FALSE)),),)</f>
        <v>0.95238095238095233</v>
      </c>
      <c r="AQ41" s="141">
        <f>IF(AND($D41&lt;&gt;0,AQ$1&lt;&gt;0),IF(VLOOKUP($D41,$J$9:$DP$16,2+AQ$1,FALSE)&lt;&gt;0,(COUNTIF('Présences, Excuses, et Tx P G'!$P40:AU40,$C41)/VLOOKUP($D41,$J$9:$DP$16,2+AQ$1,FALSE)),),)</f>
        <v>0.95454545454545459</v>
      </c>
      <c r="AR41" s="141">
        <f>IF(AND($D41&lt;&gt;0,AR$1&lt;&gt;0),IF(VLOOKUP($D41,$J$9:$DP$16,2+AR$1,FALSE)&lt;&gt;0,(COUNTIF('Présences, Excuses, et Tx P G'!$P40:AV40,$C41)/VLOOKUP($D41,$J$9:$DP$16,2+AR$1,FALSE)),),)</f>
        <v>0.95454545454545459</v>
      </c>
      <c r="AS41" s="141">
        <f>IF(AND($D41&lt;&gt;0,AS$1&lt;&gt;0),IF(VLOOKUP($D41,$J$9:$DP$16,2+AS$1,FALSE)&lt;&gt;0,(COUNTIF('Présences, Excuses, et Tx P G'!$P40:AW40,$C41)/VLOOKUP($D41,$J$9:$DP$16,2+AS$1,FALSE)),),)</f>
        <v>0.95454545454545459</v>
      </c>
      <c r="AT41" s="141">
        <f>IF(AND($D41&lt;&gt;0,AT$1&lt;&gt;0),IF(VLOOKUP($D41,$J$9:$DP$16,2+AT$1,FALSE)&lt;&gt;0,(COUNTIF('Présences, Excuses, et Tx P G'!$P40:AX40,$C41)/VLOOKUP($D41,$J$9:$DP$16,2+AT$1,FALSE)),),)</f>
        <v>0.95652173913043481</v>
      </c>
      <c r="AU41" s="141">
        <f>IF(AND($D41&lt;&gt;0,AU$1&lt;&gt;0),IF(VLOOKUP($D41,$J$9:$DP$16,2+AU$1,FALSE)&lt;&gt;0,(COUNTIF('Présences, Excuses, et Tx P G'!$P40:AY40,$C41)/VLOOKUP($D41,$J$9:$DP$16,2+AU$1,FALSE)),),)</f>
        <v>0.95652173913043481</v>
      </c>
      <c r="AV41" s="141">
        <f>IF(AND($D41&lt;&gt;0,AV$1&lt;&gt;0),IF(VLOOKUP($D41,$J$9:$DP$16,2+AV$1,FALSE)&lt;&gt;0,(COUNTIF('Présences, Excuses, et Tx P G'!$P40:AZ40,$C41)/VLOOKUP($D41,$J$9:$DP$16,2+AV$1,FALSE)),),)</f>
        <v>0.95833333333333337</v>
      </c>
      <c r="AW41" s="141">
        <f>IF(AND($D41&lt;&gt;0,AW$1&lt;&gt;0),IF(VLOOKUP($D41,$J$9:$DP$16,2+AW$1,FALSE)&lt;&gt;0,(COUNTIF('Présences, Excuses, et Tx P G'!$P40:BA40,$C41)/VLOOKUP($D41,$J$9:$DP$16,2+AW$1,FALSE)),),)</f>
        <v>0.95833333333333337</v>
      </c>
      <c r="AX41" s="141">
        <f>IF(AND($D41&lt;&gt;0,AX$1&lt;&gt;0),IF(VLOOKUP($D41,$J$9:$DP$16,2+AX$1,FALSE)&lt;&gt;0,(COUNTIF('Présences, Excuses, et Tx P G'!$P40:BB40,$C41)/VLOOKUP($D41,$J$9:$DP$16,2+AX$1,FALSE)),),)</f>
        <v>0.96</v>
      </c>
      <c r="AY41" s="141">
        <f>IF(AND($D41&lt;&gt;0,AY$1&lt;&gt;0),IF(VLOOKUP($D41,$J$9:$DP$16,2+AY$1,FALSE)&lt;&gt;0,(COUNTIF('Présences, Excuses, et Tx P G'!$P40:BC40,$C41)/VLOOKUP($D41,$J$9:$DP$16,2+AY$1,FALSE)),),)</f>
        <v>0.96</v>
      </c>
      <c r="AZ41" s="141">
        <f>IF(AND($D41&lt;&gt;0,AZ$1&lt;&gt;0),IF(VLOOKUP($D41,$J$9:$DP$16,2+AZ$1,FALSE)&lt;&gt;0,(COUNTIF('Présences, Excuses, et Tx P G'!$P40:BD40,$C41)/VLOOKUP($D41,$J$9:$DP$16,2+AZ$1,FALSE)),),)</f>
        <v>0.96153846153846156</v>
      </c>
      <c r="BA41" s="141">
        <f>IF(AND($D41&lt;&gt;0,BA$1&lt;&gt;0),IF(VLOOKUP($D41,$J$9:$DP$16,2+BA$1,FALSE)&lt;&gt;0,(COUNTIF('Présences, Excuses, et Tx P G'!$P40:BE40,$C41)/VLOOKUP($D41,$J$9:$DP$16,2+BA$1,FALSE)),),)</f>
        <v>0.96153846153846156</v>
      </c>
      <c r="BB41" s="141">
        <f>IF(AND($D41&lt;&gt;0,BB$1&lt;&gt;0),IF(VLOOKUP($D41,$J$9:$DP$16,2+BB$1,FALSE)&lt;&gt;0,(COUNTIF('Présences, Excuses, et Tx P G'!$P40:BF40,$C41)/VLOOKUP($D41,$J$9:$DP$16,2+BB$1,FALSE)),),)</f>
        <v>0.96296296296296291</v>
      </c>
      <c r="BC41" s="141">
        <f>IF(AND($D41&lt;&gt;0,BC$1&lt;&gt;0),IF(VLOOKUP($D41,$J$9:$DP$16,2+BC$1,FALSE)&lt;&gt;0,(COUNTIF('Présences, Excuses, et Tx P G'!$P40:BG40,$C41)/VLOOKUP($D41,$J$9:$DP$16,2+BC$1,FALSE)),),)</f>
        <v>0.9642857142857143</v>
      </c>
      <c r="BD41" s="141">
        <f>IF(AND($D41&lt;&gt;0,BD$1&lt;&gt;0),IF(VLOOKUP($D41,$J$9:$DP$16,2+BD$1,FALSE)&lt;&gt;0,(COUNTIF('Présences, Excuses, et Tx P G'!$P40:BH40,$C41)/VLOOKUP($D41,$J$9:$DP$16,2+BD$1,FALSE)),),)</f>
        <v>0.96551724137931039</v>
      </c>
      <c r="BE41" s="141">
        <f>IF(AND($D41&lt;&gt;0,BE$1&lt;&gt;0),IF(VLOOKUP($D41,$J$9:$DP$16,2+BE$1,FALSE)&lt;&gt;0,(COUNTIF('Présences, Excuses, et Tx P G'!$P40:BI40,$C41)/VLOOKUP($D41,$J$9:$DP$16,2+BE$1,FALSE)),),)</f>
        <v>0.96666666666666667</v>
      </c>
      <c r="BF41" s="141">
        <f>IF(AND($D41&lt;&gt;0,BF$1&lt;&gt;0),IF(VLOOKUP($D41,$J$9:$DP$16,2+BF$1,FALSE)&lt;&gt;0,(COUNTIF('Présences, Excuses, et Tx P G'!$P40:BJ40,$C41)/VLOOKUP($D41,$J$9:$DP$16,2+BF$1,FALSE)),),)</f>
        <v>0.96666666666666667</v>
      </c>
      <c r="BG41" s="141">
        <f>IF(AND($D41&lt;&gt;0,BG$1&lt;&gt;0),IF(VLOOKUP($D41,$J$9:$DP$16,2+BG$1,FALSE)&lt;&gt;0,(COUNTIF('Présences, Excuses, et Tx P G'!$P40:BK40,$C41)/VLOOKUP($D41,$J$9:$DP$16,2+BG$1,FALSE)),),)</f>
        <v>0.967741935483871</v>
      </c>
      <c r="BH41" s="141">
        <f>IF(AND($D41&lt;&gt;0,BH$1&lt;&gt;0),IF(VLOOKUP($D41,$J$9:$DP$16,2+BH$1,FALSE)&lt;&gt;0,(COUNTIF('Présences, Excuses, et Tx P G'!$P40:BL40,$C41)/VLOOKUP($D41,$J$9:$DP$16,2+BH$1,FALSE)),),)</f>
        <v>0.967741935483871</v>
      </c>
      <c r="BI41" s="141">
        <f>IF(AND($D41&lt;&gt;0,BI$1&lt;&gt;0),IF(VLOOKUP($D41,$J$9:$DP$16,2+BI$1,FALSE)&lt;&gt;0,(COUNTIF('Présences, Excuses, et Tx P G'!$P40:BM40,$C41)/VLOOKUP($D41,$J$9:$DP$16,2+BI$1,FALSE)),),)</f>
        <v>0.96875</v>
      </c>
      <c r="BJ41" s="141">
        <f>IF(AND($D41&lt;&gt;0,BJ$1&lt;&gt;0),IF(VLOOKUP($D41,$J$9:$DP$16,2+BJ$1,FALSE)&lt;&gt;0,(COUNTIF('Présences, Excuses, et Tx P G'!$P40:BN40,$C41)/VLOOKUP($D41,$J$9:$DP$16,2+BJ$1,FALSE)),),)</f>
        <v>0.96969696969696972</v>
      </c>
      <c r="BK41" s="141">
        <f>IF(AND($D41&lt;&gt;0,BK$1&lt;&gt;0),IF(VLOOKUP($D41,$J$9:$DP$16,2+BK$1,FALSE)&lt;&gt;0,(COUNTIF('Présences, Excuses, et Tx P G'!$P40:BO40,$C41)/VLOOKUP($D41,$J$9:$DP$16,2+BK$1,FALSE)),),)</f>
        <v>0.96969696969696972</v>
      </c>
      <c r="BL41" s="141">
        <f>IF(AND($D41&lt;&gt;0,BL$1&lt;&gt;0),IF(VLOOKUP($D41,$J$9:$DP$16,2+BL$1,FALSE)&lt;&gt;0,(COUNTIF('Présences, Excuses, et Tx P G'!$P40:BP40,$C41)/VLOOKUP($D41,$J$9:$DP$16,2+BL$1,FALSE)),),)</f>
        <v>0.96969696969696972</v>
      </c>
      <c r="BM41" s="141">
        <f>IF(AND($D41&lt;&gt;0,BM$1&lt;&gt;0),IF(VLOOKUP($D41,$J$9:$DP$16,2+BM$1,FALSE)&lt;&gt;0,(COUNTIF('Présences, Excuses, et Tx P G'!$P40:BQ40,$C41)/VLOOKUP($D41,$J$9:$DP$16,2+BM$1,FALSE)),),)</f>
        <v>0.96969696969696972</v>
      </c>
      <c r="BN41" s="141">
        <f>IF(AND($D41&lt;&gt;0,BN$1&lt;&gt;0),IF(VLOOKUP($D41,$J$9:$DP$16,2+BN$1,FALSE)&lt;&gt;0,(COUNTIF('Présences, Excuses, et Tx P G'!$P40:BR40,$C41)/VLOOKUP($D41,$J$9:$DP$16,2+BN$1,FALSE)),),)</f>
        <v>0.97058823529411764</v>
      </c>
      <c r="BO41" s="141">
        <f>IF(AND($D41&lt;&gt;0,BO$1&lt;&gt;0),IF(VLOOKUP($D41,$J$9:$DP$16,2+BO$1,FALSE)&lt;&gt;0,(COUNTIF('Présences, Excuses, et Tx P G'!$P40:BS40,$C41)/VLOOKUP($D41,$J$9:$DP$16,2+BO$1,FALSE)),),)</f>
        <v>0.97142857142857142</v>
      </c>
      <c r="BP41" s="141">
        <f>IF(AND($D41&lt;&gt;0,BP$1&lt;&gt;0),IF(VLOOKUP($D41,$J$9:$DP$16,2+BP$1,FALSE)&lt;&gt;0,(COUNTIF('Présences, Excuses, et Tx P G'!$P40:BT40,$C41)/VLOOKUP($D41,$J$9:$DP$16,2+BP$1,FALSE)),),)</f>
        <v>0.97222222222222221</v>
      </c>
      <c r="BQ41" s="141">
        <f>IF(AND($D41&lt;&gt;0,BQ$1&lt;&gt;0),IF(VLOOKUP($D41,$J$9:$DP$16,2+BQ$1,FALSE)&lt;&gt;0,(COUNTIF('Présences, Excuses, et Tx P G'!$P40:BU40,$C41)/VLOOKUP($D41,$J$9:$DP$16,2+BQ$1,FALSE)),),)</f>
        <v>0.97297297297297303</v>
      </c>
      <c r="BR41" s="141">
        <f>IF(AND($D41&lt;&gt;0,BR$1&lt;&gt;0),IF(VLOOKUP($D41,$J$9:$DP$16,2+BR$1,FALSE)&lt;&gt;0,(COUNTIF('Présences, Excuses, et Tx P G'!$P40:BV40,$C41)/VLOOKUP($D41,$J$9:$DP$16,2+BR$1,FALSE)),),)</f>
        <v>0.97297297297297303</v>
      </c>
      <c r="BS41" s="141">
        <f>IF(AND($D41&lt;&gt;0,BS$1&lt;&gt;0),IF(VLOOKUP($D41,$J$9:$DP$16,2+BS$1,FALSE)&lt;&gt;0,(COUNTIF('Présences, Excuses, et Tx P G'!$P40:BW40,$C41)/VLOOKUP($D41,$J$9:$DP$16,2+BS$1,FALSE)),),)</f>
        <v>0.97297297297297303</v>
      </c>
      <c r="BT41" s="141">
        <f>IF(AND($D41&lt;&gt;0,BT$1&lt;&gt;0),IF(VLOOKUP($D41,$J$9:$DP$16,2+BT$1,FALSE)&lt;&gt;0,(COUNTIF('Présences, Excuses, et Tx P G'!$P40:BX40,$C41)/VLOOKUP($D41,$J$9:$DP$16,2+BT$1,FALSE)),),)</f>
        <v>0.97297297297297303</v>
      </c>
      <c r="BU41" s="141">
        <f>IF(AND($D41&lt;&gt;0,BU$1&lt;&gt;0),IF(VLOOKUP($D41,$J$9:$DP$16,2+BU$1,FALSE)&lt;&gt;0,(COUNTIF('Présences, Excuses, et Tx P G'!$P40:BY40,$C41)/VLOOKUP($D41,$J$9:$DP$16,2+BU$1,FALSE)),),)</f>
        <v>0.97368421052631582</v>
      </c>
      <c r="BV41" s="141">
        <f>IF(AND($D41&lt;&gt;0,BV$1&lt;&gt;0),IF(VLOOKUP($D41,$J$9:$DP$16,2+BV$1,FALSE)&lt;&gt;0,(COUNTIF('Présences, Excuses, et Tx P G'!$P40:BZ40,$C41)/VLOOKUP($D41,$J$9:$DP$16,2+BV$1,FALSE)),),)</f>
        <v>0.97435897435897434</v>
      </c>
      <c r="BW41" s="141">
        <f>IF(AND($D41&lt;&gt;0,BW$1&lt;&gt;0),IF(VLOOKUP($D41,$J$9:$DP$16,2+BW$1,FALSE)&lt;&gt;0,(COUNTIF('Présences, Excuses, et Tx P G'!$P40:CA40,$C41)/VLOOKUP($D41,$J$9:$DP$16,2+BW$1,FALSE)),),)</f>
        <v>0.97499999999999998</v>
      </c>
      <c r="BX41" s="141">
        <f>IF(AND($D41&lt;&gt;0,BX$1&lt;&gt;0),IF(VLOOKUP($D41,$J$9:$DP$16,2+BX$1,FALSE)&lt;&gt;0,(COUNTIF('Présences, Excuses, et Tx P G'!$P40:CB40,$C41)/VLOOKUP($D41,$J$9:$DP$16,2+BX$1,FALSE)),),)</f>
        <v>0.97560975609756095</v>
      </c>
      <c r="BY41" s="141">
        <f>IF(AND($D41&lt;&gt;0,BY$1&lt;&gt;0),IF(VLOOKUP($D41,$J$9:$DP$16,2+BY$1,FALSE)&lt;&gt;0,(COUNTIF('Présences, Excuses, et Tx P G'!$P40:CC40,$C41)/VLOOKUP($D41,$J$9:$DP$16,2+BY$1,FALSE)),),)</f>
        <v>0.97560975609756095</v>
      </c>
      <c r="BZ41" s="141">
        <f>IF(AND($D41&lt;&gt;0,BZ$1&lt;&gt;0),IF(VLOOKUP($D41,$J$9:$DP$16,2+BZ$1,FALSE)&lt;&gt;0,(COUNTIF('Présences, Excuses, et Tx P G'!$P40:CD40,$C41)/VLOOKUP($D41,$J$9:$DP$16,2+BZ$1,FALSE)),),)</f>
        <v>0.95238095238095233</v>
      </c>
      <c r="CA41" s="141">
        <f>IF(AND($D41&lt;&gt;0,CA$1&lt;&gt;0),IF(VLOOKUP($D41,$J$9:$DP$16,2+CA$1,FALSE)&lt;&gt;0,(COUNTIF('Présences, Excuses, et Tx P G'!$P40:CE40,$C41)/VLOOKUP($D41,$J$9:$DP$16,2+CA$1,FALSE)),),)</f>
        <v>0.93023255813953487</v>
      </c>
      <c r="CB41" s="141">
        <f>IF(AND($D41&lt;&gt;0,CB$1&lt;&gt;0),IF(VLOOKUP($D41,$J$9:$DP$16,2+CB$1,FALSE)&lt;&gt;0,(COUNTIF('Présences, Excuses, et Tx P G'!$P40:CF40,$C41)/VLOOKUP($D41,$J$9:$DP$16,2+CB$1,FALSE)),),)</f>
        <v>0</v>
      </c>
      <c r="CC41" s="141">
        <f>IF(AND($D41&lt;&gt;0,CC$1&lt;&gt;0),IF(VLOOKUP($D41,$J$9:$DP$16,2+CC$1,FALSE)&lt;&gt;0,(COUNTIF('Présences, Excuses, et Tx P G'!$P40:CG40,$C41)/VLOOKUP($D41,$J$9:$DP$16,2+CC$1,FALSE)),),)</f>
        <v>0</v>
      </c>
      <c r="CD41" s="141">
        <f>IF(AND($D41&lt;&gt;0,CD$1&lt;&gt;0),IF(VLOOKUP($D41,$J$9:$DP$16,2+CD$1,FALSE)&lt;&gt;0,(COUNTIF('Présences, Excuses, et Tx P G'!$P40:CH40,$C41)/VLOOKUP($D41,$J$9:$DP$16,2+CD$1,FALSE)),),)</f>
        <v>0</v>
      </c>
      <c r="CE41" s="141">
        <f>IF(AND($D41&lt;&gt;0,CE$1&lt;&gt;0),IF(VLOOKUP($D41,$J$9:$DP$16,2+CE$1,FALSE)&lt;&gt;0,(COUNTIF('Présences, Excuses, et Tx P G'!$P40:CI40,$C41)/VLOOKUP($D41,$J$9:$DP$16,2+CE$1,FALSE)),),)</f>
        <v>0</v>
      </c>
      <c r="CF41" s="141">
        <f>IF(AND($D41&lt;&gt;0,CF$1&lt;&gt;0),IF(VLOOKUP($D41,$J$9:$DP$16,2+CF$1,FALSE)&lt;&gt;0,(COUNTIF('Présences, Excuses, et Tx P G'!$P40:CJ40,$C41)/VLOOKUP($D41,$J$9:$DP$16,2+CF$1,FALSE)),),)</f>
        <v>0</v>
      </c>
      <c r="CG41" s="141">
        <f>IF(AND($D41&lt;&gt;0,CG$1&lt;&gt;0),IF(VLOOKUP($D41,$J$9:$DP$16,2+CG$1,FALSE)&lt;&gt;0,(COUNTIF('Présences, Excuses, et Tx P G'!$P40:CK40,$C41)/VLOOKUP($D41,$J$9:$DP$16,2+CG$1,FALSE)),),)</f>
        <v>0</v>
      </c>
      <c r="CH41" s="141">
        <f>IF(AND($D41&lt;&gt;0,CH$1&lt;&gt;0),IF(VLOOKUP($D41,$J$9:$DP$16,2+CH$1,FALSE)&lt;&gt;0,(COUNTIF('Présences, Excuses, et Tx P G'!$P40:CL40,$C41)/VLOOKUP($D41,$J$9:$DP$16,2+CH$1,FALSE)),),)</f>
        <v>0</v>
      </c>
      <c r="CI41" s="141">
        <f>IF(AND($D41&lt;&gt;0,CI$1&lt;&gt;0),IF(VLOOKUP($D41,$J$9:$DP$16,2+CI$1,FALSE)&lt;&gt;0,(COUNTIF('Présences, Excuses, et Tx P G'!$P40:CM40,$C41)/VLOOKUP($D41,$J$9:$DP$16,2+CI$1,FALSE)),),)</f>
        <v>0</v>
      </c>
      <c r="CJ41" s="141">
        <f>IF(AND($D41&lt;&gt;0,CJ$1&lt;&gt;0),IF(VLOOKUP($D41,$J$9:$DP$16,2+CJ$1,FALSE)&lt;&gt;0,(COUNTIF('Présences, Excuses, et Tx P G'!$P40:CO40,$C41)/VLOOKUP($D41,$J$9:$DP$16,2+CJ$1,FALSE)),),)</f>
        <v>0</v>
      </c>
      <c r="CK41" s="141">
        <f>IF(AND($D41&lt;&gt;0,CK$1&lt;&gt;0),IF(VLOOKUP($D41,$J$9:$DP$16,2+CK$1,FALSE)&lt;&gt;0,(COUNTIF('Présences, Excuses, et Tx P G'!$P40:CP40,$C41)/VLOOKUP($D41,$J$9:$DP$16,2+CK$1,FALSE)),),)</f>
        <v>0</v>
      </c>
      <c r="CL41" s="141">
        <f>IF(AND($D41&lt;&gt;0,CL$1&lt;&gt;0),IF(VLOOKUP($D41,$J$9:$DP$16,2+CL$1,FALSE)&lt;&gt;0,(COUNTIF('Présences, Excuses, et Tx P G'!$P40:CQ40,$C41)/VLOOKUP($D41,$J$9:$DP$16,2+CL$1,FALSE)),),)</f>
        <v>0</v>
      </c>
      <c r="CM41" s="141">
        <f>IF(AND($D41&lt;&gt;0,CM$1&lt;&gt;0),IF(VLOOKUP($D41,$J$9:$DP$16,2+CM$1,FALSE)&lt;&gt;0,(COUNTIF('Présences, Excuses, et Tx P G'!$P40:CR40,$C41)/VLOOKUP($D41,$J$9:$DP$16,2+CM$1,FALSE)),),)</f>
        <v>0</v>
      </c>
      <c r="CN41" s="141">
        <f>IF(AND($D41&lt;&gt;0,CN$1&lt;&gt;0),IF(VLOOKUP($D41,$J$9:$DP$16,2+CN$1,FALSE)&lt;&gt;0,(COUNTIF('Présences, Excuses, et Tx P G'!$P40:CS40,$C41)/VLOOKUP($D41,$J$9:$DP$16,2+CN$1,FALSE)),),)</f>
        <v>0</v>
      </c>
      <c r="CO41" s="141">
        <f>IF(AND($D41&lt;&gt;0,CO$1&lt;&gt;0),IF(VLOOKUP($D41,$J$9:$DP$16,2+CO$1,FALSE)&lt;&gt;0,(COUNTIF('Présences, Excuses, et Tx P G'!$P40:CT40,$C41)/VLOOKUP($D41,$J$9:$DP$16,2+CO$1,FALSE)),),)</f>
        <v>0</v>
      </c>
      <c r="CP41" s="141">
        <f>IF(AND($D41&lt;&gt;0,CP$1&lt;&gt;0),IF(VLOOKUP($D41,$J$9:$DP$16,2+CP$1,FALSE)&lt;&gt;0,(COUNTIF('Présences, Excuses, et Tx P G'!$P40:CU40,$C41)/VLOOKUP($D41,$J$9:$DP$16,2+CP$1,FALSE)),),)</f>
        <v>0</v>
      </c>
      <c r="CQ41" s="141">
        <f>IF(AND($D41&lt;&gt;0,CQ$1&lt;&gt;0),IF(VLOOKUP($D41,$J$9:$DP$16,2+CQ$1,FALSE)&lt;&gt;0,(COUNTIF('Présences, Excuses, et Tx P G'!$P40:CU40,$C41)/VLOOKUP($D41,$J$9:$DP$16,2+CQ$1,FALSE)),),)</f>
        <v>0</v>
      </c>
      <c r="CR41" s="141">
        <f>IF(AND($D41&lt;&gt;0,CR$1&lt;&gt;0),IF(VLOOKUP($D41,$J$9:$DP$16,2+CR$1,FALSE)&lt;&gt;0,(COUNTIF('Présences, Excuses, et Tx P G'!$P40:CV40,$C41)/VLOOKUP($D41,$J$9:$DP$16,2+CR$1,FALSE)),),)</f>
        <v>0</v>
      </c>
      <c r="CS41" s="141">
        <f>IF(AND($D41&lt;&gt;0,CS$1&lt;&gt;0),IF(VLOOKUP($D41,$J$9:$DP$16,2+CS$1,FALSE)&lt;&gt;0,(COUNTIF('Présences, Excuses, et Tx P G'!$P40:CW40,$C41)/VLOOKUP($D41,$J$9:$DP$16,2+CS$1,FALSE)),),)</f>
        <v>0</v>
      </c>
      <c r="CT41" s="141">
        <f>IF(AND($D41&lt;&gt;0,CT$1&lt;&gt;0),IF(VLOOKUP($D41,$J$9:$DP$16,2+CT$1,FALSE)&lt;&gt;0,(COUNTIF('Présences, Excuses, et Tx P G'!$P40:CX40,$C41)/VLOOKUP($D41,$J$9:$DP$16,2+CT$1,FALSE)),),)</f>
        <v>0</v>
      </c>
      <c r="CU41" s="141">
        <f>IF(AND($D41&lt;&gt;0,CU$1&lt;&gt;0),IF(VLOOKUP($D41,$J$9:$DP$16,2+CU$1,FALSE)&lt;&gt;0,(COUNTIF('Présences, Excuses, et Tx P G'!$P40:CY40,$C41)/VLOOKUP($D41,$J$9:$DP$16,2+CU$1,FALSE)),),)</f>
        <v>0</v>
      </c>
      <c r="CV41" s="141">
        <f>IF(AND($D41&lt;&gt;0,CV$1&lt;&gt;0),IF(VLOOKUP($D41,$J$9:$DP$16,2+CV$1,FALSE)&lt;&gt;0,(COUNTIF('Présences, Excuses, et Tx P G'!$P40:CZ40,$C41)/VLOOKUP($D41,$J$9:$DP$16,2+CV$1,FALSE)),),)</f>
        <v>0</v>
      </c>
      <c r="CW41" s="141">
        <f>IF(AND($D41&lt;&gt;0,CW$1&lt;&gt;0),IF(VLOOKUP($D41,$J$9:$DP$16,2+CW$1,FALSE)&lt;&gt;0,(COUNTIF('Présences, Excuses, et Tx P G'!$P40:DA40,$C41)/VLOOKUP($D41,$J$9:$DP$16,2+CW$1,FALSE)),),)</f>
        <v>0</v>
      </c>
      <c r="CX41" s="141">
        <f>IF(AND($D41&lt;&gt;0,CX$1&lt;&gt;0),IF(VLOOKUP($D41,$J$9:$DP$16,2+CX$1,FALSE)&lt;&gt;0,(COUNTIF('Présences, Excuses, et Tx P G'!$P40:DB40,$C41)/VLOOKUP($D41,$J$9:$DP$16,2+CX$1,FALSE)),),)</f>
        <v>0</v>
      </c>
      <c r="CY41" s="141">
        <f>IF(AND($D41&lt;&gt;0,CY$1&lt;&gt;0),IF(VLOOKUP($D41,$J$9:$DP$16,2+CY$1,FALSE)&lt;&gt;0,(COUNTIF('Présences, Excuses, et Tx P G'!$P40:DC40,$C41)/VLOOKUP($D41,$J$9:$DP$16,2+CY$1,FALSE)),),)</f>
        <v>0</v>
      </c>
      <c r="CZ41" s="141">
        <f>IF(AND($D41&lt;&gt;0,CZ$1&lt;&gt;0),IF(VLOOKUP($D41,$J$9:$DP$16,2+CZ$1,FALSE)&lt;&gt;0,(COUNTIF('Présences, Excuses, et Tx P G'!$P40:DD40,$C41)/VLOOKUP($D41,$J$9:$DP$16,2+CZ$1,FALSE)),),)</f>
        <v>0</v>
      </c>
      <c r="DA41" s="141">
        <f>IF(AND($D41&lt;&gt;0,DA$1&lt;&gt;0),IF(VLOOKUP($D41,$J$9:$DP$16,2+DA$1,FALSE)&lt;&gt;0,(COUNTIF('Présences, Excuses, et Tx P G'!$P40:DE40,$C41)/VLOOKUP($D41,$J$9:$DP$16,2+DA$1,FALSE)),),)</f>
        <v>0</v>
      </c>
      <c r="DB41" s="141">
        <f>IF(AND($D41&lt;&gt;0,DB$1&lt;&gt;0),IF(VLOOKUP($D41,$J$9:$DP$16,2+DB$1,FALSE)&lt;&gt;0,(COUNTIF('Présences, Excuses, et Tx P G'!$P40:DF40,$C41)/VLOOKUP($D41,$J$9:$DP$16,2+DB$1,FALSE)),),)</f>
        <v>0</v>
      </c>
      <c r="DC41" s="141">
        <f>IF(AND($D41&lt;&gt;0,DC$1&lt;&gt;0),IF(VLOOKUP($D41,$J$9:$DP$16,2+DC$1,FALSE)&lt;&gt;0,(COUNTIF('Présences, Excuses, et Tx P G'!$P40:DG40,$C41)/VLOOKUP($D41,$J$9:$DP$16,2+DC$1,FALSE)),),)</f>
        <v>0</v>
      </c>
      <c r="DD41" s="141">
        <f>IF(AND($D41&lt;&gt;0,DD$1&lt;&gt;0),IF(VLOOKUP($D41,$J$9:$DP$16,2+DD$1,FALSE)&lt;&gt;0,(COUNTIF('Présences, Excuses, et Tx P G'!$P40:DH40,$C41)/VLOOKUP($D41,$J$9:$DP$16,2+DD$1,FALSE)),),)</f>
        <v>0</v>
      </c>
      <c r="DE41" s="141">
        <f>IF(AND($D41&lt;&gt;0,DE$1&lt;&gt;0),IF(VLOOKUP($D41,$J$9:$DP$16,2+DE$1,FALSE)&lt;&gt;0,(COUNTIF('Présences, Excuses, et Tx P G'!$P40:DI40,$C41)/VLOOKUP($D41,$J$9:$DP$16,2+DE$1,FALSE)),),)</f>
        <v>0</v>
      </c>
      <c r="DF41" s="141">
        <f>IF(AND($D41&lt;&gt;0,DF$1&lt;&gt;0),IF(VLOOKUP($D41,$J$9:$DP$16,2+DF$1,FALSE)&lt;&gt;0,(COUNTIF('Présences, Excuses, et Tx P G'!$P40:DJ40,$C41)/VLOOKUP($D41,$J$9:$DP$16,2+DF$1,FALSE)),),)</f>
        <v>0</v>
      </c>
      <c r="DG41" s="141">
        <f>IF(AND($D41&lt;&gt;0,DG$1&lt;&gt;0),IF(VLOOKUP($D41,$J$9:$DP$16,2+DG$1,FALSE)&lt;&gt;0,(COUNTIF('Présences, Excuses, et Tx P G'!$P40:DK40,$C41)/VLOOKUP($D41,$J$9:$DP$16,2+DG$1,FALSE)),),)</f>
        <v>0</v>
      </c>
      <c r="DH41" s="141">
        <f>IF(AND($D41&lt;&gt;0,DH$1&lt;&gt;0),IF(VLOOKUP($D41,$J$9:$DP$16,2+DH$1,FALSE)&lt;&gt;0,(COUNTIF('Présences, Excuses, et Tx P G'!$P40:DL40,$C41)/VLOOKUP($D41,$J$9:$DP$16,2+DH$1,FALSE)),),)</f>
        <v>0</v>
      </c>
      <c r="DI41" s="141">
        <f>IF(AND($D41&lt;&gt;0,DI$1&lt;&gt;0),IF(VLOOKUP($D41,$J$9:$DP$16,2+DI$1,FALSE)&lt;&gt;0,(COUNTIF('Présences, Excuses, et Tx P G'!$P40:DM40,$C41)/VLOOKUP($D41,$J$9:$DP$16,2+DI$1,FALSE)),),)</f>
        <v>0</v>
      </c>
      <c r="DJ41" s="141">
        <f>IF(AND($D41&lt;&gt;0,DJ$1&lt;&gt;0),IF(VLOOKUP($D41,$J$9:$DP$16,2+DJ$1,FALSE)&lt;&gt;0,(COUNTIF('Présences, Excuses, et Tx P G'!$P40:DN40,$C41)/VLOOKUP($D41,$J$9:$DP$16,2+DJ$1,FALSE)),),)</f>
        <v>0</v>
      </c>
      <c r="DK41" s="141">
        <f>IF(AND($D41&lt;&gt;0,DK$1&lt;&gt;0),IF(VLOOKUP($D41,$J$9:$DP$16,2+DK$1,FALSE)&lt;&gt;0,(COUNTIF('Présences, Excuses, et Tx P G'!$P40:DO40,$C41)/VLOOKUP($D41,$J$9:$DP$16,2+DK$1,FALSE)),),)</f>
        <v>0</v>
      </c>
      <c r="DL41" s="141">
        <f>IF(AND($D41&lt;&gt;0,DL$1&lt;&gt;0),IF(VLOOKUP($D41,$J$9:$DP$16,2+DL$1,FALSE)&lt;&gt;0,(COUNTIF('Présences, Excuses, et Tx P G'!$P40:DP40,$C41)/VLOOKUP($D41,$J$9:$DP$16,2+DL$1,FALSE)),),)</f>
        <v>0</v>
      </c>
      <c r="DM41" s="141">
        <f>IF(AND($D41&lt;&gt;0,DM$1&lt;&gt;0),IF(VLOOKUP($D41,$J$9:$DP$16,2+DM$1,FALSE)&lt;&gt;0,(COUNTIF('Présences, Excuses, et Tx P G'!$P40:DQ40,$C41)/VLOOKUP($D41,$J$9:$DP$16,2+DM$1,FALSE)),),)</f>
        <v>0</v>
      </c>
      <c r="DN41" s="141">
        <f>IF(AND($D41&lt;&gt;0,DN$1&lt;&gt;0),IF(VLOOKUP($D41,$J$9:$DP$16,2+DN$1,FALSE)&lt;&gt;0,(COUNTIF('Présences, Excuses, et Tx P G'!$P40:DR40,$C41)/VLOOKUP($D41,$J$9:$DP$16,2+DN$1,FALSE)),),)</f>
        <v>0</v>
      </c>
      <c r="DO41" s="141">
        <f>IF(AND($D41&lt;&gt;0,DO$1&lt;&gt;0),IF(VLOOKUP($D41,$J$9:$DP$16,2+DO$1,FALSE)&lt;&gt;0,(COUNTIF('Présences, Excuses, et Tx P G'!$P40:DS40,$C41)/VLOOKUP($D41,$J$9:$DP$16,2+DO$1,FALSE)),),)</f>
        <v>0</v>
      </c>
      <c r="DP41" s="141">
        <f>IF(AND($D41&lt;&gt;0,DP$1&lt;&gt;0),IF(VLOOKUP($D41,$J$9:$DP$16,2+DP$1,FALSE)&lt;&gt;0,(COUNTIF('Présences, Excuses, et Tx P G'!$P40:DT40,$C41)/VLOOKUP($D41,$J$9:$DP$16,2+DP$1,FALSE)),),)</f>
        <v>0</v>
      </c>
      <c r="DR41" s="80" t="str">
        <f t="shared" si="34"/>
        <v>FALTOT Véronique</v>
      </c>
      <c r="DS41" s="26" t="str">
        <f t="shared" si="35"/>
        <v>S</v>
      </c>
      <c r="DT41" s="23">
        <f t="shared" si="36"/>
        <v>0.97560975609756095</v>
      </c>
    </row>
    <row r="42" spans="1:124" ht="14.4" customHeight="1">
      <c r="A42" s="17">
        <v>25</v>
      </c>
      <c r="B42" s="158" t="str">
        <f>Choristes!B26</f>
        <v>FERRAZ Hélène</v>
      </c>
      <c r="C42" s="26" t="str">
        <f>Choristes!C26</f>
        <v>A</v>
      </c>
      <c r="D42" s="26" t="str">
        <f>Choristes!G26</f>
        <v>FS</v>
      </c>
      <c r="E42" s="26"/>
      <c r="F42" s="26"/>
      <c r="G42" s="15"/>
      <c r="H42" s="15"/>
      <c r="I42" s="23">
        <f t="shared" si="32"/>
        <v>0.97560975609756095</v>
      </c>
      <c r="J42" s="23" t="str">
        <f t="shared" si="33"/>
        <v>B</v>
      </c>
      <c r="K42" s="61"/>
      <c r="L42" s="141">
        <f>IF(AND($D42&lt;&gt;0,L$1&lt;&gt;0),IF(VLOOKUP($D42,$J$9:$DP$16,2+L$1,FALSE)&lt;&gt;0,(COUNTIF('Présences, Excuses, et Tx P G'!$P41:P41,$C42)/VLOOKUP($D42,$J$9:$DP$16,2+L$1,FALSE)),),)</f>
        <v>1</v>
      </c>
      <c r="M42" s="141">
        <f>IF(AND($D42&lt;&gt;0,M$1&lt;&gt;0),IF(VLOOKUP($D42,$J$9:$DP$16,2+M$1,FALSE)&lt;&gt;0,(COUNTIF('Présences, Excuses, et Tx P G'!$P41:Q41,$C42)/VLOOKUP($D42,$J$9:$DP$16,2+M$1,FALSE)),),)</f>
        <v>1</v>
      </c>
      <c r="N42" s="141">
        <f>IF(AND($D42&lt;&gt;0,N$1&lt;&gt;0),IF(VLOOKUP($D42,$J$9:$DP$16,2+N$1,FALSE)&lt;&gt;0,(COUNTIF('Présences, Excuses, et Tx P G'!$P41:R41,$C42)/VLOOKUP($D42,$J$9:$DP$16,2+N$1,FALSE)),),)</f>
        <v>1</v>
      </c>
      <c r="O42" s="141">
        <f>IF(AND($D42&lt;&gt;0,O$1&lt;&gt;0),IF(VLOOKUP($D42,$J$9:$DP$16,2+O$1,FALSE)&lt;&gt;0,(COUNTIF('Présences, Excuses, et Tx P G'!$P41:S41,$C42)/VLOOKUP($D42,$J$9:$DP$16,2+O$1,FALSE)),),)</f>
        <v>1</v>
      </c>
      <c r="P42" s="141">
        <f>IF(AND($D42&lt;&gt;0,P$1&lt;&gt;0),IF(VLOOKUP($D42,$J$9:$DP$16,2+P$1,FALSE)&lt;&gt;0,(COUNTIF('Présences, Excuses, et Tx P G'!$P41:T41,$C42)/VLOOKUP($D42,$J$9:$DP$16,2+P$1,FALSE)),),)</f>
        <v>1</v>
      </c>
      <c r="Q42" s="141">
        <f>IF(AND($D42&lt;&gt;0,Q$1&lt;&gt;0),IF(VLOOKUP($D42,$J$9:$DP$16,2+Q$1,FALSE)&lt;&gt;0,(COUNTIF('Présences, Excuses, et Tx P G'!$P41:U41,$C42)/VLOOKUP($D42,$J$9:$DP$16,2+Q$1,FALSE)),),)</f>
        <v>1</v>
      </c>
      <c r="R42" s="141">
        <f>IF(AND($D42&lt;&gt;0,R$1&lt;&gt;0),IF(VLOOKUP($D42,$J$9:$DP$16,2+R$1,FALSE)&lt;&gt;0,(COUNTIF('Présences, Excuses, et Tx P G'!$P41:V41,$C42)/VLOOKUP($D42,$J$9:$DP$16,2+R$1,FALSE)),),)</f>
        <v>1</v>
      </c>
      <c r="S42" s="141">
        <f>IF(AND($D42&lt;&gt;0,S$1&lt;&gt;0),IF(VLOOKUP($D42,$J$9:$DP$16,2+S$1,FALSE)&lt;&gt;0,(COUNTIF('Présences, Excuses, et Tx P G'!$P41:W41,$C42)/VLOOKUP($D42,$J$9:$DP$16,2+S$1,FALSE)),),)</f>
        <v>1</v>
      </c>
      <c r="T42" s="141">
        <f>IF(AND($D42&lt;&gt;0,T$1&lt;&gt;0),IF(VLOOKUP($D42,$J$9:$DP$16,2+T$1,FALSE)&lt;&gt;0,(COUNTIF('Présences, Excuses, et Tx P G'!$P41:X41,$C42)/VLOOKUP($D42,$J$9:$DP$16,2+T$1,FALSE)),),)</f>
        <v>1</v>
      </c>
      <c r="U42" s="141">
        <f>IF(AND($D42&lt;&gt;0,U$1&lt;&gt;0),IF(VLOOKUP($D42,$J$9:$DP$16,2+U$1,FALSE)&lt;&gt;0,(COUNTIF('Présences, Excuses, et Tx P G'!$P41:Y41,$C42)/VLOOKUP($D42,$J$9:$DP$16,2+U$1,FALSE)),),)</f>
        <v>1</v>
      </c>
      <c r="V42" s="141">
        <f>IF(AND($D42&lt;&gt;0,V$1&lt;&gt;0),IF(VLOOKUP($D42,$J$9:$DP$16,2+V$1,FALSE)&lt;&gt;0,(COUNTIF('Présences, Excuses, et Tx P G'!$P41:Z41,$C42)/VLOOKUP($D42,$J$9:$DP$16,2+V$1,FALSE)),),)</f>
        <v>1</v>
      </c>
      <c r="W42" s="141">
        <f>IF(AND($D42&lt;&gt;0,W$1&lt;&gt;0),IF(VLOOKUP($D42,$J$9:$DP$16,2+W$1,FALSE)&lt;&gt;0,(COUNTIF('Présences, Excuses, et Tx P G'!$P41:AA41,$C42)/VLOOKUP($D42,$J$9:$DP$16,2+W$1,FALSE)),),)</f>
        <v>1</v>
      </c>
      <c r="X42" s="141">
        <f>IF(AND($D42&lt;&gt;0,X$1&lt;&gt;0),IF(VLOOKUP($D42,$J$9:$DP$16,2+X$1,FALSE)&lt;&gt;0,(COUNTIF('Présences, Excuses, et Tx P G'!$P41:AB41,$C42)/VLOOKUP($D42,$J$9:$DP$16,2+X$1,FALSE)),),)</f>
        <v>1</v>
      </c>
      <c r="Y42" s="141">
        <f>IF(AND($D42&lt;&gt;0,Y$1&lt;&gt;0),IF(VLOOKUP($D42,$J$9:$DP$16,2+Y$1,FALSE)&lt;&gt;0,(COUNTIF('Présences, Excuses, et Tx P G'!$P41:AC41,$C42)/VLOOKUP($D42,$J$9:$DP$16,2+Y$1,FALSE)),),)</f>
        <v>1</v>
      </c>
      <c r="Z42" s="141">
        <f>IF(AND($D42&lt;&gt;0,Z$1&lt;&gt;0),IF(VLOOKUP($D42,$J$9:$DP$16,2+Z$1,FALSE)&lt;&gt;0,(COUNTIF('Présences, Excuses, et Tx P G'!$P41:AD41,$C42)/VLOOKUP($D42,$J$9:$DP$16,2+Z$1,FALSE)),),)</f>
        <v>1</v>
      </c>
      <c r="AA42" s="141">
        <f>IF(AND($D42&lt;&gt;0,AA$1&lt;&gt;0),IF(VLOOKUP($D42,$J$9:$DP$16,2+AA$1,FALSE)&lt;&gt;0,(COUNTIF('Présences, Excuses, et Tx P G'!$P41:AE41,$C42)/VLOOKUP($D42,$J$9:$DP$16,2+AA$1,FALSE)),),)</f>
        <v>1</v>
      </c>
      <c r="AB42" s="141">
        <f>IF(AND($D42&lt;&gt;0,AB$1&lt;&gt;0),IF(VLOOKUP($D42,$J$9:$DP$16,2+AB$1,FALSE)&lt;&gt;0,(COUNTIF('Présences, Excuses, et Tx P G'!$P41:AF41,$C42)/VLOOKUP($D42,$J$9:$DP$16,2+AB$1,FALSE)),),)</f>
        <v>1</v>
      </c>
      <c r="AC42" s="141">
        <f>IF(AND($D42&lt;&gt;0,AC$1&lt;&gt;0),IF(VLOOKUP($D42,$J$9:$DP$16,2+AC$1,FALSE)&lt;&gt;0,(COUNTIF('Présences, Excuses, et Tx P G'!$P41:AG41,$C42)/VLOOKUP($D42,$J$9:$DP$16,2+AC$1,FALSE)),),)</f>
        <v>1</v>
      </c>
      <c r="AD42" s="141">
        <f>IF(AND($D42&lt;&gt;0,AD$1&lt;&gt;0),IF(VLOOKUP($D42,$J$9:$DP$16,2+AD$1,FALSE)&lt;&gt;0,(COUNTIF('Présences, Excuses, et Tx P G'!$P41:AH41,$C42)/VLOOKUP($D42,$J$9:$DP$16,2+AD$1,FALSE)),),)</f>
        <v>1</v>
      </c>
      <c r="AE42" s="141">
        <f>IF(AND($D42&lt;&gt;0,AE$1&lt;&gt;0),IF(VLOOKUP($D42,$J$9:$DP$16,2+AE$1,FALSE)&lt;&gt;0,(COUNTIF('Présences, Excuses, et Tx P G'!$P41:AI41,$C42)/VLOOKUP($D42,$J$9:$DP$16,2+AE$1,FALSE)),),)</f>
        <v>1</v>
      </c>
      <c r="AF42" s="141">
        <f>IF(AND($D42&lt;&gt;0,AF$1&lt;&gt;0),IF(VLOOKUP($D42,$J$9:$DP$16,2+AF$1,FALSE)&lt;&gt;0,(COUNTIF('Présences, Excuses, et Tx P G'!$P41:AJ41,$C42)/VLOOKUP($D42,$J$9:$DP$16,2+AF$1,FALSE)),),)</f>
        <v>1</v>
      </c>
      <c r="AG42" s="141">
        <f>IF(AND($D42&lt;&gt;0,AG$1&lt;&gt;0),IF(VLOOKUP($D42,$J$9:$DP$16,2+AG$1,FALSE)&lt;&gt;0,(COUNTIF('Présences, Excuses, et Tx P G'!$P41:AK41,$C42)/VLOOKUP($D42,$J$9:$DP$16,2+AG$1,FALSE)),),)</f>
        <v>1</v>
      </c>
      <c r="AH42" s="141">
        <f>IF(AND($D42&lt;&gt;0,AH$1&lt;&gt;0),IF(VLOOKUP($D42,$J$9:$DP$16,2+AH$1,FALSE)&lt;&gt;0,(COUNTIF('Présences, Excuses, et Tx P G'!$P41:AL41,$C42)/VLOOKUP($D42,$J$9:$DP$16,2+AH$1,FALSE)),),)</f>
        <v>1</v>
      </c>
      <c r="AI42" s="141">
        <f>IF(AND($D42&lt;&gt;0,AI$1&lt;&gt;0),IF(VLOOKUP($D42,$J$9:$DP$16,2+AI$1,FALSE)&lt;&gt;0,(COUNTIF('Présences, Excuses, et Tx P G'!$P41:AM41,$C42)/VLOOKUP($D42,$J$9:$DP$16,2+AI$1,FALSE)),),)</f>
        <v>1</v>
      </c>
      <c r="AJ42" s="141">
        <f>IF(AND($D42&lt;&gt;0,AJ$1&lt;&gt;0),IF(VLOOKUP($D42,$J$9:$DP$16,2+AJ$1,FALSE)&lt;&gt;0,(COUNTIF('Présences, Excuses, et Tx P G'!$P41:AN41,$C42)/VLOOKUP($D42,$J$9:$DP$16,2+AJ$1,FALSE)),),)</f>
        <v>1</v>
      </c>
      <c r="AK42" s="141">
        <f>IF(AND($D42&lt;&gt;0,AK$1&lt;&gt;0),IF(VLOOKUP($D42,$J$9:$DP$16,2+AK$1,FALSE)&lt;&gt;0,(COUNTIF('Présences, Excuses, et Tx P G'!$P41:AO41,$C42)/VLOOKUP($D42,$J$9:$DP$16,2+AK$1,FALSE)),),)</f>
        <v>1</v>
      </c>
      <c r="AL42" s="141">
        <f>IF(AND($D42&lt;&gt;0,AL$1&lt;&gt;0),IF(VLOOKUP($D42,$J$9:$DP$16,2+AL$1,FALSE)&lt;&gt;0,(COUNTIF('Présences, Excuses, et Tx P G'!$P41:AP41,$C42)/VLOOKUP($D42,$J$9:$DP$16,2+AL$1,FALSE)),),)</f>
        <v>1</v>
      </c>
      <c r="AM42" s="141">
        <f>IF(AND($D42&lt;&gt;0,AM$1&lt;&gt;0),IF(VLOOKUP($D42,$J$9:$DP$16,2+AM$1,FALSE)&lt;&gt;0,(COUNTIF('Présences, Excuses, et Tx P G'!$P41:AQ41,$C42)/VLOOKUP($D42,$J$9:$DP$16,2+AM$1,FALSE)),),)</f>
        <v>1</v>
      </c>
      <c r="AN42" s="141">
        <f>IF(AND($D42&lt;&gt;0,AN$1&lt;&gt;0),IF(VLOOKUP($D42,$J$9:$DP$16,2+AN$1,FALSE)&lt;&gt;0,(COUNTIF('Présences, Excuses, et Tx P G'!$P41:AR41,$C42)/VLOOKUP($D42,$J$9:$DP$16,2+AN$1,FALSE)),),)</f>
        <v>1</v>
      </c>
      <c r="AO42" s="141">
        <f>IF(AND($D42&lt;&gt;0,AO$1&lt;&gt;0),IF(VLOOKUP($D42,$J$9:$DP$16,2+AO$1,FALSE)&lt;&gt;0,(COUNTIF('Présences, Excuses, et Tx P G'!$P41:AS41,$C42)/VLOOKUP($D42,$J$9:$DP$16,2+AO$1,FALSE)),),)</f>
        <v>1</v>
      </c>
      <c r="AP42" s="141">
        <f>IF(AND($D42&lt;&gt;0,AP$1&lt;&gt;0),IF(VLOOKUP($D42,$J$9:$DP$16,2+AP$1,FALSE)&lt;&gt;0,(COUNTIF('Présences, Excuses, et Tx P G'!$P41:AT41,$C42)/VLOOKUP($D42,$J$9:$DP$16,2+AP$1,FALSE)),),)</f>
        <v>1</v>
      </c>
      <c r="AQ42" s="141">
        <f>IF(AND($D42&lt;&gt;0,AQ$1&lt;&gt;0),IF(VLOOKUP($D42,$J$9:$DP$16,2+AQ$1,FALSE)&lt;&gt;0,(COUNTIF('Présences, Excuses, et Tx P G'!$P41:AU41,$C42)/VLOOKUP($D42,$J$9:$DP$16,2+AQ$1,FALSE)),),)</f>
        <v>1</v>
      </c>
      <c r="AR42" s="141">
        <f>IF(AND($D42&lt;&gt;0,AR$1&lt;&gt;0),IF(VLOOKUP($D42,$J$9:$DP$16,2+AR$1,FALSE)&lt;&gt;0,(COUNTIF('Présences, Excuses, et Tx P G'!$P41:AV41,$C42)/VLOOKUP($D42,$J$9:$DP$16,2+AR$1,FALSE)),),)</f>
        <v>1</v>
      </c>
      <c r="AS42" s="141">
        <f>IF(AND($D42&lt;&gt;0,AS$1&lt;&gt;0),IF(VLOOKUP($D42,$J$9:$DP$16,2+AS$1,FALSE)&lt;&gt;0,(COUNTIF('Présences, Excuses, et Tx P G'!$P41:AW41,$C42)/VLOOKUP($D42,$J$9:$DP$16,2+AS$1,FALSE)),),)</f>
        <v>1</v>
      </c>
      <c r="AT42" s="141">
        <f>IF(AND($D42&lt;&gt;0,AT$1&lt;&gt;0),IF(VLOOKUP($D42,$J$9:$DP$16,2+AT$1,FALSE)&lt;&gt;0,(COUNTIF('Présences, Excuses, et Tx P G'!$P41:AX41,$C42)/VLOOKUP($D42,$J$9:$DP$16,2+AT$1,FALSE)),),)</f>
        <v>1</v>
      </c>
      <c r="AU42" s="141">
        <f>IF(AND($D42&lt;&gt;0,AU$1&lt;&gt;0),IF(VLOOKUP($D42,$J$9:$DP$16,2+AU$1,FALSE)&lt;&gt;0,(COUNTIF('Présences, Excuses, et Tx P G'!$P41:AY41,$C42)/VLOOKUP($D42,$J$9:$DP$16,2+AU$1,FALSE)),),)</f>
        <v>1</v>
      </c>
      <c r="AV42" s="141">
        <f>IF(AND($D42&lt;&gt;0,AV$1&lt;&gt;0),IF(VLOOKUP($D42,$J$9:$DP$16,2+AV$1,FALSE)&lt;&gt;0,(COUNTIF('Présences, Excuses, et Tx P G'!$P41:AZ41,$C42)/VLOOKUP($D42,$J$9:$DP$16,2+AV$1,FALSE)),),)</f>
        <v>1</v>
      </c>
      <c r="AW42" s="141">
        <f>IF(AND($D42&lt;&gt;0,AW$1&lt;&gt;0),IF(VLOOKUP($D42,$J$9:$DP$16,2+AW$1,FALSE)&lt;&gt;0,(COUNTIF('Présences, Excuses, et Tx P G'!$P41:BA41,$C42)/VLOOKUP($D42,$J$9:$DP$16,2+AW$1,FALSE)),),)</f>
        <v>1</v>
      </c>
      <c r="AX42" s="141">
        <f>IF(AND($D42&lt;&gt;0,AX$1&lt;&gt;0),IF(VLOOKUP($D42,$J$9:$DP$16,2+AX$1,FALSE)&lt;&gt;0,(COUNTIF('Présences, Excuses, et Tx P G'!$P41:BB41,$C42)/VLOOKUP($D42,$J$9:$DP$16,2+AX$1,FALSE)),),)</f>
        <v>1</v>
      </c>
      <c r="AY42" s="141">
        <f>IF(AND($D42&lt;&gt;0,AY$1&lt;&gt;0),IF(VLOOKUP($D42,$J$9:$DP$16,2+AY$1,FALSE)&lt;&gt;0,(COUNTIF('Présences, Excuses, et Tx P G'!$P41:BC41,$C42)/VLOOKUP($D42,$J$9:$DP$16,2+AY$1,FALSE)),),)</f>
        <v>1</v>
      </c>
      <c r="AZ42" s="141">
        <f>IF(AND($D42&lt;&gt;0,AZ$1&lt;&gt;0),IF(VLOOKUP($D42,$J$9:$DP$16,2+AZ$1,FALSE)&lt;&gt;0,(COUNTIF('Présences, Excuses, et Tx P G'!$P41:BD41,$C42)/VLOOKUP($D42,$J$9:$DP$16,2+AZ$1,FALSE)),),)</f>
        <v>1</v>
      </c>
      <c r="BA42" s="141">
        <f>IF(AND($D42&lt;&gt;0,BA$1&lt;&gt;0),IF(VLOOKUP($D42,$J$9:$DP$16,2+BA$1,FALSE)&lt;&gt;0,(COUNTIF('Présences, Excuses, et Tx P G'!$P41:BE41,$C42)/VLOOKUP($D42,$J$9:$DP$16,2+BA$1,FALSE)),),)</f>
        <v>1</v>
      </c>
      <c r="BB42" s="141">
        <f>IF(AND($D42&lt;&gt;0,BB$1&lt;&gt;0),IF(VLOOKUP($D42,$J$9:$DP$16,2+BB$1,FALSE)&lt;&gt;0,(COUNTIF('Présences, Excuses, et Tx P G'!$P41:BF41,$C42)/VLOOKUP($D42,$J$9:$DP$16,2+BB$1,FALSE)),),)</f>
        <v>1</v>
      </c>
      <c r="BC42" s="141">
        <f>IF(AND($D42&lt;&gt;0,BC$1&lt;&gt;0),IF(VLOOKUP($D42,$J$9:$DP$16,2+BC$1,FALSE)&lt;&gt;0,(COUNTIF('Présences, Excuses, et Tx P G'!$P41:BG41,$C42)/VLOOKUP($D42,$J$9:$DP$16,2+BC$1,FALSE)),),)</f>
        <v>0.9642857142857143</v>
      </c>
      <c r="BD42" s="141">
        <f>IF(AND($D42&lt;&gt;0,BD$1&lt;&gt;0),IF(VLOOKUP($D42,$J$9:$DP$16,2+BD$1,FALSE)&lt;&gt;0,(COUNTIF('Présences, Excuses, et Tx P G'!$P41:BH41,$C42)/VLOOKUP($D42,$J$9:$DP$16,2+BD$1,FALSE)),),)</f>
        <v>0.96551724137931039</v>
      </c>
      <c r="BE42" s="141">
        <f>IF(AND($D42&lt;&gt;0,BE$1&lt;&gt;0),IF(VLOOKUP($D42,$J$9:$DP$16,2+BE$1,FALSE)&lt;&gt;0,(COUNTIF('Présences, Excuses, et Tx P G'!$P41:BI41,$C42)/VLOOKUP($D42,$J$9:$DP$16,2+BE$1,FALSE)),),)</f>
        <v>0.96666666666666667</v>
      </c>
      <c r="BF42" s="141">
        <f>IF(AND($D42&lt;&gt;0,BF$1&lt;&gt;0),IF(VLOOKUP($D42,$J$9:$DP$16,2+BF$1,FALSE)&lt;&gt;0,(COUNTIF('Présences, Excuses, et Tx P G'!$P41:BJ41,$C42)/VLOOKUP($D42,$J$9:$DP$16,2+BF$1,FALSE)),),)</f>
        <v>0.96666666666666667</v>
      </c>
      <c r="BG42" s="141">
        <f>IF(AND($D42&lt;&gt;0,BG$1&lt;&gt;0),IF(VLOOKUP($D42,$J$9:$DP$16,2+BG$1,FALSE)&lt;&gt;0,(COUNTIF('Présences, Excuses, et Tx P G'!$P41:BK41,$C42)/VLOOKUP($D42,$J$9:$DP$16,2+BG$1,FALSE)),),)</f>
        <v>0.96666666666666667</v>
      </c>
      <c r="BH42" s="141">
        <f>IF(AND($D42&lt;&gt;0,BH$1&lt;&gt;0),IF(VLOOKUP($D42,$J$9:$DP$16,2+BH$1,FALSE)&lt;&gt;0,(COUNTIF('Présences, Excuses, et Tx P G'!$P41:BL41,$C42)/VLOOKUP($D42,$J$9:$DP$16,2+BH$1,FALSE)),),)</f>
        <v>0.967741935483871</v>
      </c>
      <c r="BI42" s="141">
        <f>IF(AND($D42&lt;&gt;0,BI$1&lt;&gt;0),IF(VLOOKUP($D42,$J$9:$DP$16,2+BI$1,FALSE)&lt;&gt;0,(COUNTIF('Présences, Excuses, et Tx P G'!$P41:BM41,$C42)/VLOOKUP($D42,$J$9:$DP$16,2+BI$1,FALSE)),),)</f>
        <v>0.96875</v>
      </c>
      <c r="BJ42" s="141">
        <f>IF(AND($D42&lt;&gt;0,BJ$1&lt;&gt;0),IF(VLOOKUP($D42,$J$9:$DP$16,2+BJ$1,FALSE)&lt;&gt;0,(COUNTIF('Présences, Excuses, et Tx P G'!$P41:BN41,$C42)/VLOOKUP($D42,$J$9:$DP$16,2+BJ$1,FALSE)),),)</f>
        <v>0.96875</v>
      </c>
      <c r="BK42" s="141">
        <f>IF(AND($D42&lt;&gt;0,BK$1&lt;&gt;0),IF(VLOOKUP($D42,$J$9:$DP$16,2+BK$1,FALSE)&lt;&gt;0,(COUNTIF('Présences, Excuses, et Tx P G'!$P41:BO41,$C42)/VLOOKUP($D42,$J$9:$DP$16,2+BK$1,FALSE)),),)</f>
        <v>0.96969696969696972</v>
      </c>
      <c r="BL42" s="141">
        <f>IF(AND($D42&lt;&gt;0,BL$1&lt;&gt;0),IF(VLOOKUP($D42,$J$9:$DP$16,2+BL$1,FALSE)&lt;&gt;0,(COUNTIF('Présences, Excuses, et Tx P G'!$P41:BP41,$C42)/VLOOKUP($D42,$J$9:$DP$16,2+BL$1,FALSE)),),)</f>
        <v>0.96969696969696972</v>
      </c>
      <c r="BM42" s="141">
        <f>IF(AND($D42&lt;&gt;0,BM$1&lt;&gt;0),IF(VLOOKUP($D42,$J$9:$DP$16,2+BM$1,FALSE)&lt;&gt;0,(COUNTIF('Présences, Excuses, et Tx P G'!$P41:BQ41,$C42)/VLOOKUP($D42,$J$9:$DP$16,2+BM$1,FALSE)),),)</f>
        <v>0.96969696969696972</v>
      </c>
      <c r="BN42" s="141">
        <f>IF(AND($D42&lt;&gt;0,BN$1&lt;&gt;0),IF(VLOOKUP($D42,$J$9:$DP$16,2+BN$1,FALSE)&lt;&gt;0,(COUNTIF('Présences, Excuses, et Tx P G'!$P41:BR41,$C42)/VLOOKUP($D42,$J$9:$DP$16,2+BN$1,FALSE)),),)</f>
        <v>0.97058823529411764</v>
      </c>
      <c r="BO42" s="141">
        <f>IF(AND($D42&lt;&gt;0,BO$1&lt;&gt;0),IF(VLOOKUP($D42,$J$9:$DP$16,2+BO$1,FALSE)&lt;&gt;0,(COUNTIF('Présences, Excuses, et Tx P G'!$P41:BS41,$C42)/VLOOKUP($D42,$J$9:$DP$16,2+BO$1,FALSE)),),)</f>
        <v>0.97142857142857142</v>
      </c>
      <c r="BP42" s="141">
        <f>IF(AND($D42&lt;&gt;0,BP$1&lt;&gt;0),IF(VLOOKUP($D42,$J$9:$DP$16,2+BP$1,FALSE)&lt;&gt;0,(COUNTIF('Présences, Excuses, et Tx P G'!$P41:BT41,$C42)/VLOOKUP($D42,$J$9:$DP$16,2+BP$1,FALSE)),),)</f>
        <v>0.97222222222222221</v>
      </c>
      <c r="BQ42" s="141">
        <f>IF(AND($D42&lt;&gt;0,BQ$1&lt;&gt;0),IF(VLOOKUP($D42,$J$9:$DP$16,2+BQ$1,FALSE)&lt;&gt;0,(COUNTIF('Présences, Excuses, et Tx P G'!$P41:BU41,$C42)/VLOOKUP($D42,$J$9:$DP$16,2+BQ$1,FALSE)),),)</f>
        <v>0.97222222222222221</v>
      </c>
      <c r="BR42" s="141">
        <f>IF(AND($D42&lt;&gt;0,BR$1&lt;&gt;0),IF(VLOOKUP($D42,$J$9:$DP$16,2+BR$1,FALSE)&lt;&gt;0,(COUNTIF('Présences, Excuses, et Tx P G'!$P41:BV41,$C42)/VLOOKUP($D42,$J$9:$DP$16,2+BR$1,FALSE)),),)</f>
        <v>0.97297297297297303</v>
      </c>
      <c r="BS42" s="141">
        <f>IF(AND($D42&lt;&gt;0,BS$1&lt;&gt;0),IF(VLOOKUP($D42,$J$9:$DP$16,2+BS$1,FALSE)&lt;&gt;0,(COUNTIF('Présences, Excuses, et Tx P G'!$P41:BW41,$C42)/VLOOKUP($D42,$J$9:$DP$16,2+BS$1,FALSE)),),)</f>
        <v>0.97297297297297303</v>
      </c>
      <c r="BT42" s="141">
        <f>IF(AND($D42&lt;&gt;0,BT$1&lt;&gt;0),IF(VLOOKUP($D42,$J$9:$DP$16,2+BT$1,FALSE)&lt;&gt;0,(COUNTIF('Présences, Excuses, et Tx P G'!$P41:BX41,$C42)/VLOOKUP($D42,$J$9:$DP$16,2+BT$1,FALSE)),),)</f>
        <v>0.97297297297297303</v>
      </c>
      <c r="BU42" s="141">
        <f>IF(AND($D42&lt;&gt;0,BU$1&lt;&gt;0),IF(VLOOKUP($D42,$J$9:$DP$16,2+BU$1,FALSE)&lt;&gt;0,(COUNTIF('Présences, Excuses, et Tx P G'!$P41:BY41,$C42)/VLOOKUP($D42,$J$9:$DP$16,2+BU$1,FALSE)),),)</f>
        <v>0.97368421052631582</v>
      </c>
      <c r="BV42" s="141">
        <f>IF(AND($D42&lt;&gt;0,BV$1&lt;&gt;0),IF(VLOOKUP($D42,$J$9:$DP$16,2+BV$1,FALSE)&lt;&gt;0,(COUNTIF('Présences, Excuses, et Tx P G'!$P41:BZ41,$C42)/VLOOKUP($D42,$J$9:$DP$16,2+BV$1,FALSE)),),)</f>
        <v>0.97435897435897434</v>
      </c>
      <c r="BW42" s="141">
        <f>IF(AND($D42&lt;&gt;0,BW$1&lt;&gt;0),IF(VLOOKUP($D42,$J$9:$DP$16,2+BW$1,FALSE)&lt;&gt;0,(COUNTIF('Présences, Excuses, et Tx P G'!$P41:CA41,$C42)/VLOOKUP($D42,$J$9:$DP$16,2+BW$1,FALSE)),),)</f>
        <v>0.97499999999999998</v>
      </c>
      <c r="BX42" s="141">
        <f>IF(AND($D42&lt;&gt;0,BX$1&lt;&gt;0),IF(VLOOKUP($D42,$J$9:$DP$16,2+BX$1,FALSE)&lt;&gt;0,(COUNTIF('Présences, Excuses, et Tx P G'!$P41:CB41,$C42)/VLOOKUP($D42,$J$9:$DP$16,2+BX$1,FALSE)),),)</f>
        <v>0.97499999999999998</v>
      </c>
      <c r="BY42" s="141">
        <f>IF(AND($D42&lt;&gt;0,BY$1&lt;&gt;0),IF(VLOOKUP($D42,$J$9:$DP$16,2+BY$1,FALSE)&lt;&gt;0,(COUNTIF('Présences, Excuses, et Tx P G'!$P41:CC41,$C42)/VLOOKUP($D42,$J$9:$DP$16,2+BY$1,FALSE)),),)</f>
        <v>0.97560975609756095</v>
      </c>
      <c r="BZ42" s="141">
        <f>IF(AND($D42&lt;&gt;0,BZ$1&lt;&gt;0),IF(VLOOKUP($D42,$J$9:$DP$16,2+BZ$1,FALSE)&lt;&gt;0,(COUNTIF('Présences, Excuses, et Tx P G'!$P41:CD41,$C42)/VLOOKUP($D42,$J$9:$DP$16,2+BZ$1,FALSE)),),)</f>
        <v>0.97619047619047616</v>
      </c>
      <c r="CA42" s="141">
        <f>IF(AND($D42&lt;&gt;0,CA$1&lt;&gt;0),IF(VLOOKUP($D42,$J$9:$DP$16,2+CA$1,FALSE)&lt;&gt;0,(COUNTIF('Présences, Excuses, et Tx P G'!$P41:CE41,$C42)/VLOOKUP($D42,$J$9:$DP$16,2+CA$1,FALSE)),),)</f>
        <v>0.95348837209302328</v>
      </c>
      <c r="CB42" s="141">
        <f>IF(AND($D42&lt;&gt;0,CB$1&lt;&gt;0),IF(VLOOKUP($D42,$J$9:$DP$16,2+CB$1,FALSE)&lt;&gt;0,(COUNTIF('Présences, Excuses, et Tx P G'!$P41:CF41,$C42)/VLOOKUP($D42,$J$9:$DP$16,2+CB$1,FALSE)),),)</f>
        <v>0</v>
      </c>
      <c r="CC42" s="141">
        <f>IF(AND($D42&lt;&gt;0,CC$1&lt;&gt;0),IF(VLOOKUP($D42,$J$9:$DP$16,2+CC$1,FALSE)&lt;&gt;0,(COUNTIF('Présences, Excuses, et Tx P G'!$P41:CG41,$C42)/VLOOKUP($D42,$J$9:$DP$16,2+CC$1,FALSE)),),)</f>
        <v>0</v>
      </c>
      <c r="CD42" s="141">
        <f>IF(AND($D42&lt;&gt;0,CD$1&lt;&gt;0),IF(VLOOKUP($D42,$J$9:$DP$16,2+CD$1,FALSE)&lt;&gt;0,(COUNTIF('Présences, Excuses, et Tx P G'!$P41:CH41,$C42)/VLOOKUP($D42,$J$9:$DP$16,2+CD$1,FALSE)),),)</f>
        <v>0</v>
      </c>
      <c r="CE42" s="141">
        <f>IF(AND($D42&lt;&gt;0,CE$1&lt;&gt;0),IF(VLOOKUP($D42,$J$9:$DP$16,2+CE$1,FALSE)&lt;&gt;0,(COUNTIF('Présences, Excuses, et Tx P G'!$P41:CI41,$C42)/VLOOKUP($D42,$J$9:$DP$16,2+CE$1,FALSE)),),)</f>
        <v>0</v>
      </c>
      <c r="CF42" s="141">
        <f>IF(AND($D42&lt;&gt;0,CF$1&lt;&gt;0),IF(VLOOKUP($D42,$J$9:$DP$16,2+CF$1,FALSE)&lt;&gt;0,(COUNTIF('Présences, Excuses, et Tx P G'!$P41:CJ41,$C42)/VLOOKUP($D42,$J$9:$DP$16,2+CF$1,FALSE)),),)</f>
        <v>0</v>
      </c>
      <c r="CG42" s="141">
        <f>IF(AND($D42&lt;&gt;0,CG$1&lt;&gt;0),IF(VLOOKUP($D42,$J$9:$DP$16,2+CG$1,FALSE)&lt;&gt;0,(COUNTIF('Présences, Excuses, et Tx P G'!$P41:CK41,$C42)/VLOOKUP($D42,$J$9:$DP$16,2+CG$1,FALSE)),),)</f>
        <v>0</v>
      </c>
      <c r="CH42" s="141">
        <f>IF(AND($D42&lt;&gt;0,CH$1&lt;&gt;0),IF(VLOOKUP($D42,$J$9:$DP$16,2+CH$1,FALSE)&lt;&gt;0,(COUNTIF('Présences, Excuses, et Tx P G'!$P41:CL41,$C42)/VLOOKUP($D42,$J$9:$DP$16,2+CH$1,FALSE)),),)</f>
        <v>0</v>
      </c>
      <c r="CI42" s="141">
        <f>IF(AND($D42&lt;&gt;0,CI$1&lt;&gt;0),IF(VLOOKUP($D42,$J$9:$DP$16,2+CI$1,FALSE)&lt;&gt;0,(COUNTIF('Présences, Excuses, et Tx P G'!$P41:CM41,$C42)/VLOOKUP($D42,$J$9:$DP$16,2+CI$1,FALSE)),),)</f>
        <v>0</v>
      </c>
      <c r="CJ42" s="141">
        <f>IF(AND($D42&lt;&gt;0,CJ$1&lt;&gt;0),IF(VLOOKUP($D42,$J$9:$DP$16,2+CJ$1,FALSE)&lt;&gt;0,(COUNTIF('Présences, Excuses, et Tx P G'!$P41:CO41,$C42)/VLOOKUP($D42,$J$9:$DP$16,2+CJ$1,FALSE)),),)</f>
        <v>0</v>
      </c>
      <c r="CK42" s="141">
        <f>IF(AND($D42&lt;&gt;0,CK$1&lt;&gt;0),IF(VLOOKUP($D42,$J$9:$DP$16,2+CK$1,FALSE)&lt;&gt;0,(COUNTIF('Présences, Excuses, et Tx P G'!$P41:CP41,$C42)/VLOOKUP($D42,$J$9:$DP$16,2+CK$1,FALSE)),),)</f>
        <v>0</v>
      </c>
      <c r="CL42" s="141">
        <f>IF(AND($D42&lt;&gt;0,CL$1&lt;&gt;0),IF(VLOOKUP($D42,$J$9:$DP$16,2+CL$1,FALSE)&lt;&gt;0,(COUNTIF('Présences, Excuses, et Tx P G'!$P41:CQ41,$C42)/VLOOKUP($D42,$J$9:$DP$16,2+CL$1,FALSE)),),)</f>
        <v>0</v>
      </c>
      <c r="CM42" s="141">
        <f>IF(AND($D42&lt;&gt;0,CM$1&lt;&gt;0),IF(VLOOKUP($D42,$J$9:$DP$16,2+CM$1,FALSE)&lt;&gt;0,(COUNTIF('Présences, Excuses, et Tx P G'!$P41:CR41,$C42)/VLOOKUP($D42,$J$9:$DP$16,2+CM$1,FALSE)),),)</f>
        <v>0</v>
      </c>
      <c r="CN42" s="141">
        <f>IF(AND($D42&lt;&gt;0,CN$1&lt;&gt;0),IF(VLOOKUP($D42,$J$9:$DP$16,2+CN$1,FALSE)&lt;&gt;0,(COUNTIF('Présences, Excuses, et Tx P G'!$P41:CS41,$C42)/VLOOKUP($D42,$J$9:$DP$16,2+CN$1,FALSE)),),)</f>
        <v>0</v>
      </c>
      <c r="CO42" s="141">
        <f>IF(AND($D42&lt;&gt;0,CO$1&lt;&gt;0),IF(VLOOKUP($D42,$J$9:$DP$16,2+CO$1,FALSE)&lt;&gt;0,(COUNTIF('Présences, Excuses, et Tx P G'!$P41:CT41,$C42)/VLOOKUP($D42,$J$9:$DP$16,2+CO$1,FALSE)),),)</f>
        <v>0</v>
      </c>
      <c r="CP42" s="141">
        <f>IF(AND($D42&lt;&gt;0,CP$1&lt;&gt;0),IF(VLOOKUP($D42,$J$9:$DP$16,2+CP$1,FALSE)&lt;&gt;0,(COUNTIF('Présences, Excuses, et Tx P G'!$P41:CU41,$C42)/VLOOKUP($D42,$J$9:$DP$16,2+CP$1,FALSE)),),)</f>
        <v>0</v>
      </c>
      <c r="CQ42" s="141">
        <f>IF(AND($D42&lt;&gt;0,CQ$1&lt;&gt;0),IF(VLOOKUP($D42,$J$9:$DP$16,2+CQ$1,FALSE)&lt;&gt;0,(COUNTIF('Présences, Excuses, et Tx P G'!$P41:CU41,$C42)/VLOOKUP($D42,$J$9:$DP$16,2+CQ$1,FALSE)),),)</f>
        <v>0</v>
      </c>
      <c r="CR42" s="141">
        <f>IF(AND($D42&lt;&gt;0,CR$1&lt;&gt;0),IF(VLOOKUP($D42,$J$9:$DP$16,2+CR$1,FALSE)&lt;&gt;0,(COUNTIF('Présences, Excuses, et Tx P G'!$P41:CV41,$C42)/VLOOKUP($D42,$J$9:$DP$16,2+CR$1,FALSE)),),)</f>
        <v>0</v>
      </c>
      <c r="CS42" s="141">
        <f>IF(AND($D42&lt;&gt;0,CS$1&lt;&gt;0),IF(VLOOKUP($D42,$J$9:$DP$16,2+CS$1,FALSE)&lt;&gt;0,(COUNTIF('Présences, Excuses, et Tx P G'!$P41:CW41,$C42)/VLOOKUP($D42,$J$9:$DP$16,2+CS$1,FALSE)),),)</f>
        <v>0</v>
      </c>
      <c r="CT42" s="141">
        <f>IF(AND($D42&lt;&gt;0,CT$1&lt;&gt;0),IF(VLOOKUP($D42,$J$9:$DP$16,2+CT$1,FALSE)&lt;&gt;0,(COUNTIF('Présences, Excuses, et Tx P G'!$P41:CX41,$C42)/VLOOKUP($D42,$J$9:$DP$16,2+CT$1,FALSE)),),)</f>
        <v>0</v>
      </c>
      <c r="CU42" s="141">
        <f>IF(AND($D42&lt;&gt;0,CU$1&lt;&gt;0),IF(VLOOKUP($D42,$J$9:$DP$16,2+CU$1,FALSE)&lt;&gt;0,(COUNTIF('Présences, Excuses, et Tx P G'!$P41:CY41,$C42)/VLOOKUP($D42,$J$9:$DP$16,2+CU$1,FALSE)),),)</f>
        <v>0</v>
      </c>
      <c r="CV42" s="141">
        <f>IF(AND($D42&lt;&gt;0,CV$1&lt;&gt;0),IF(VLOOKUP($D42,$J$9:$DP$16,2+CV$1,FALSE)&lt;&gt;0,(COUNTIF('Présences, Excuses, et Tx P G'!$P41:CZ41,$C42)/VLOOKUP($D42,$J$9:$DP$16,2+CV$1,FALSE)),),)</f>
        <v>0</v>
      </c>
      <c r="CW42" s="141">
        <f>IF(AND($D42&lt;&gt;0,CW$1&lt;&gt;0),IF(VLOOKUP($D42,$J$9:$DP$16,2+CW$1,FALSE)&lt;&gt;0,(COUNTIF('Présences, Excuses, et Tx P G'!$P41:DA41,$C42)/VLOOKUP($D42,$J$9:$DP$16,2+CW$1,FALSE)),),)</f>
        <v>0</v>
      </c>
      <c r="CX42" s="141">
        <f>IF(AND($D42&lt;&gt;0,CX$1&lt;&gt;0),IF(VLOOKUP($D42,$J$9:$DP$16,2+CX$1,FALSE)&lt;&gt;0,(COUNTIF('Présences, Excuses, et Tx P G'!$P41:DB41,$C42)/VLOOKUP($D42,$J$9:$DP$16,2+CX$1,FALSE)),),)</f>
        <v>0</v>
      </c>
      <c r="CY42" s="141">
        <f>IF(AND($D42&lt;&gt;0,CY$1&lt;&gt;0),IF(VLOOKUP($D42,$J$9:$DP$16,2+CY$1,FALSE)&lt;&gt;0,(COUNTIF('Présences, Excuses, et Tx P G'!$P41:DC41,$C42)/VLOOKUP($D42,$J$9:$DP$16,2+CY$1,FALSE)),),)</f>
        <v>0</v>
      </c>
      <c r="CZ42" s="141">
        <f>IF(AND($D42&lt;&gt;0,CZ$1&lt;&gt;0),IF(VLOOKUP($D42,$J$9:$DP$16,2+CZ$1,FALSE)&lt;&gt;0,(COUNTIF('Présences, Excuses, et Tx P G'!$P41:DD41,$C42)/VLOOKUP($D42,$J$9:$DP$16,2+CZ$1,FALSE)),),)</f>
        <v>0</v>
      </c>
      <c r="DA42" s="141">
        <f>IF(AND($D42&lt;&gt;0,DA$1&lt;&gt;0),IF(VLOOKUP($D42,$J$9:$DP$16,2+DA$1,FALSE)&lt;&gt;0,(COUNTIF('Présences, Excuses, et Tx P G'!$P41:DE41,$C42)/VLOOKUP($D42,$J$9:$DP$16,2+DA$1,FALSE)),),)</f>
        <v>0</v>
      </c>
      <c r="DB42" s="141">
        <f>IF(AND($D42&lt;&gt;0,DB$1&lt;&gt;0),IF(VLOOKUP($D42,$J$9:$DP$16,2+DB$1,FALSE)&lt;&gt;0,(COUNTIF('Présences, Excuses, et Tx P G'!$P41:DF41,$C42)/VLOOKUP($D42,$J$9:$DP$16,2+DB$1,FALSE)),),)</f>
        <v>0</v>
      </c>
      <c r="DC42" s="141">
        <f>IF(AND($D42&lt;&gt;0,DC$1&lt;&gt;0),IF(VLOOKUP($D42,$J$9:$DP$16,2+DC$1,FALSE)&lt;&gt;0,(COUNTIF('Présences, Excuses, et Tx P G'!$P41:DG41,$C42)/VLOOKUP($D42,$J$9:$DP$16,2+DC$1,FALSE)),),)</f>
        <v>0</v>
      </c>
      <c r="DD42" s="141">
        <f>IF(AND($D42&lt;&gt;0,DD$1&lt;&gt;0),IF(VLOOKUP($D42,$J$9:$DP$16,2+DD$1,FALSE)&lt;&gt;0,(COUNTIF('Présences, Excuses, et Tx P G'!$P41:DH41,$C42)/VLOOKUP($D42,$J$9:$DP$16,2+DD$1,FALSE)),),)</f>
        <v>0</v>
      </c>
      <c r="DE42" s="141">
        <f>IF(AND($D42&lt;&gt;0,DE$1&lt;&gt;0),IF(VLOOKUP($D42,$J$9:$DP$16,2+DE$1,FALSE)&lt;&gt;0,(COUNTIF('Présences, Excuses, et Tx P G'!$P41:DI41,$C42)/VLOOKUP($D42,$J$9:$DP$16,2+DE$1,FALSE)),),)</f>
        <v>0</v>
      </c>
      <c r="DF42" s="141">
        <f>IF(AND($D42&lt;&gt;0,DF$1&lt;&gt;0),IF(VLOOKUP($D42,$J$9:$DP$16,2+DF$1,FALSE)&lt;&gt;0,(COUNTIF('Présences, Excuses, et Tx P G'!$P41:DJ41,$C42)/VLOOKUP($D42,$J$9:$DP$16,2+DF$1,FALSE)),),)</f>
        <v>0</v>
      </c>
      <c r="DG42" s="141">
        <f>IF(AND($D42&lt;&gt;0,DG$1&lt;&gt;0),IF(VLOOKUP($D42,$J$9:$DP$16,2+DG$1,FALSE)&lt;&gt;0,(COUNTIF('Présences, Excuses, et Tx P G'!$P41:DK41,$C42)/VLOOKUP($D42,$J$9:$DP$16,2+DG$1,FALSE)),),)</f>
        <v>0</v>
      </c>
      <c r="DH42" s="141">
        <f>IF(AND($D42&lt;&gt;0,DH$1&lt;&gt;0),IF(VLOOKUP($D42,$J$9:$DP$16,2+DH$1,FALSE)&lt;&gt;0,(COUNTIF('Présences, Excuses, et Tx P G'!$P41:DL41,$C42)/VLOOKUP($D42,$J$9:$DP$16,2+DH$1,FALSE)),),)</f>
        <v>0</v>
      </c>
      <c r="DI42" s="141">
        <f>IF(AND($D42&lt;&gt;0,DI$1&lt;&gt;0),IF(VLOOKUP($D42,$J$9:$DP$16,2+DI$1,FALSE)&lt;&gt;0,(COUNTIF('Présences, Excuses, et Tx P G'!$P41:DM41,$C42)/VLOOKUP($D42,$J$9:$DP$16,2+DI$1,FALSE)),),)</f>
        <v>0</v>
      </c>
      <c r="DJ42" s="141">
        <f>IF(AND($D42&lt;&gt;0,DJ$1&lt;&gt;0),IF(VLOOKUP($D42,$J$9:$DP$16,2+DJ$1,FALSE)&lt;&gt;0,(COUNTIF('Présences, Excuses, et Tx P G'!$P41:DN41,$C42)/VLOOKUP($D42,$J$9:$DP$16,2+DJ$1,FALSE)),),)</f>
        <v>0</v>
      </c>
      <c r="DK42" s="141">
        <f>IF(AND($D42&lt;&gt;0,DK$1&lt;&gt;0),IF(VLOOKUP($D42,$J$9:$DP$16,2+DK$1,FALSE)&lt;&gt;0,(COUNTIF('Présences, Excuses, et Tx P G'!$P41:DO41,$C42)/VLOOKUP($D42,$J$9:$DP$16,2+DK$1,FALSE)),),)</f>
        <v>0</v>
      </c>
      <c r="DL42" s="141">
        <f>IF(AND($D42&lt;&gt;0,DL$1&lt;&gt;0),IF(VLOOKUP($D42,$J$9:$DP$16,2+DL$1,FALSE)&lt;&gt;0,(COUNTIF('Présences, Excuses, et Tx P G'!$P41:DP41,$C42)/VLOOKUP($D42,$J$9:$DP$16,2+DL$1,FALSE)),),)</f>
        <v>0</v>
      </c>
      <c r="DM42" s="141">
        <f>IF(AND($D42&lt;&gt;0,DM$1&lt;&gt;0),IF(VLOOKUP($D42,$J$9:$DP$16,2+DM$1,FALSE)&lt;&gt;0,(COUNTIF('Présences, Excuses, et Tx P G'!$P41:DQ41,$C42)/VLOOKUP($D42,$J$9:$DP$16,2+DM$1,FALSE)),),)</f>
        <v>0</v>
      </c>
      <c r="DN42" s="141">
        <f>IF(AND($D42&lt;&gt;0,DN$1&lt;&gt;0),IF(VLOOKUP($D42,$J$9:$DP$16,2+DN$1,FALSE)&lt;&gt;0,(COUNTIF('Présences, Excuses, et Tx P G'!$P41:DR41,$C42)/VLOOKUP($D42,$J$9:$DP$16,2+DN$1,FALSE)),),)</f>
        <v>0</v>
      </c>
      <c r="DO42" s="141">
        <f>IF(AND($D42&lt;&gt;0,DO$1&lt;&gt;0),IF(VLOOKUP($D42,$J$9:$DP$16,2+DO$1,FALSE)&lt;&gt;0,(COUNTIF('Présences, Excuses, et Tx P G'!$P41:DS41,$C42)/VLOOKUP($D42,$J$9:$DP$16,2+DO$1,FALSE)),),)</f>
        <v>0</v>
      </c>
      <c r="DP42" s="141">
        <f>IF(AND($D42&lt;&gt;0,DP$1&lt;&gt;0),IF(VLOOKUP($D42,$J$9:$DP$16,2+DP$1,FALSE)&lt;&gt;0,(COUNTIF('Présences, Excuses, et Tx P G'!$P41:DT41,$C42)/VLOOKUP($D42,$J$9:$DP$16,2+DP$1,FALSE)),),)</f>
        <v>0</v>
      </c>
      <c r="DR42" s="158" t="str">
        <f t="shared" si="34"/>
        <v>FERRAZ Hélène</v>
      </c>
      <c r="DS42" s="26" t="str">
        <f t="shared" si="35"/>
        <v>A</v>
      </c>
      <c r="DT42" s="23">
        <f t="shared" si="36"/>
        <v>0.97560975609756095</v>
      </c>
    </row>
    <row r="43" spans="1:124" ht="14.4" customHeight="1">
      <c r="A43" s="17">
        <v>26</v>
      </c>
      <c r="B43" s="158" t="str">
        <f>Choristes!B27</f>
        <v>FONGOND Danielle</v>
      </c>
      <c r="C43" s="26" t="str">
        <f>Choristes!C27</f>
        <v>A</v>
      </c>
      <c r="D43" s="26" t="str">
        <f>Choristes!G27</f>
        <v>FS</v>
      </c>
      <c r="E43" s="26"/>
      <c r="F43" s="26"/>
      <c r="G43" s="15"/>
      <c r="H43" s="15"/>
      <c r="I43" s="23">
        <f t="shared" si="32"/>
        <v>0.87804878048780488</v>
      </c>
      <c r="J43" s="23" t="str">
        <f t="shared" si="33"/>
        <v>B</v>
      </c>
      <c r="K43" s="61"/>
      <c r="L43" s="141">
        <f>IF(AND($D43&lt;&gt;0,L$1&lt;&gt;0),IF(VLOOKUP($D43,$J$9:$DP$16,2+L$1,FALSE)&lt;&gt;0,(COUNTIF('Présences, Excuses, et Tx P G'!$P42:P42,$C43)/VLOOKUP($D43,$J$9:$DP$16,2+L$1,FALSE)),),)</f>
        <v>1</v>
      </c>
      <c r="M43" s="141">
        <f>IF(AND($D43&lt;&gt;0,M$1&lt;&gt;0),IF(VLOOKUP($D43,$J$9:$DP$16,2+M$1,FALSE)&lt;&gt;0,(COUNTIF('Présences, Excuses, et Tx P G'!$P42:Q42,$C43)/VLOOKUP($D43,$J$9:$DP$16,2+M$1,FALSE)),),)</f>
        <v>0.5</v>
      </c>
      <c r="N43" s="141">
        <f>IF(AND($D43&lt;&gt;0,N$1&lt;&gt;0),IF(VLOOKUP($D43,$J$9:$DP$16,2+N$1,FALSE)&lt;&gt;0,(COUNTIF('Présences, Excuses, et Tx P G'!$P42:R42,$C43)/VLOOKUP($D43,$J$9:$DP$16,2+N$1,FALSE)),),)</f>
        <v>0.5</v>
      </c>
      <c r="O43" s="141">
        <f>IF(AND($D43&lt;&gt;0,O$1&lt;&gt;0),IF(VLOOKUP($D43,$J$9:$DP$16,2+O$1,FALSE)&lt;&gt;0,(COUNTIF('Présences, Excuses, et Tx P G'!$P42:S42,$C43)/VLOOKUP($D43,$J$9:$DP$16,2+O$1,FALSE)),),)</f>
        <v>0.66666666666666663</v>
      </c>
      <c r="P43" s="141">
        <f>IF(AND($D43&lt;&gt;0,P$1&lt;&gt;0),IF(VLOOKUP($D43,$J$9:$DP$16,2+P$1,FALSE)&lt;&gt;0,(COUNTIF('Présences, Excuses, et Tx P G'!$P42:T42,$C43)/VLOOKUP($D43,$J$9:$DP$16,2+P$1,FALSE)),),)</f>
        <v>0.66666666666666663</v>
      </c>
      <c r="Q43" s="141">
        <f>IF(AND($D43&lt;&gt;0,Q$1&lt;&gt;0),IF(VLOOKUP($D43,$J$9:$DP$16,2+Q$1,FALSE)&lt;&gt;0,(COUNTIF('Présences, Excuses, et Tx P G'!$P42:U42,$C43)/VLOOKUP($D43,$J$9:$DP$16,2+Q$1,FALSE)),),)</f>
        <v>0.75</v>
      </c>
      <c r="R43" s="141">
        <f>IF(AND($D43&lt;&gt;0,R$1&lt;&gt;0),IF(VLOOKUP($D43,$J$9:$DP$16,2+R$1,FALSE)&lt;&gt;0,(COUNTIF('Présences, Excuses, et Tx P G'!$P42:V42,$C43)/VLOOKUP($D43,$J$9:$DP$16,2+R$1,FALSE)),),)</f>
        <v>0.8</v>
      </c>
      <c r="S43" s="141">
        <f>IF(AND($D43&lt;&gt;0,S$1&lt;&gt;0),IF(VLOOKUP($D43,$J$9:$DP$16,2+S$1,FALSE)&lt;&gt;0,(COUNTIF('Présences, Excuses, et Tx P G'!$P42:W42,$C43)/VLOOKUP($D43,$J$9:$DP$16,2+S$1,FALSE)),),)</f>
        <v>0.83333333333333337</v>
      </c>
      <c r="T43" s="141">
        <f>IF(AND($D43&lt;&gt;0,T$1&lt;&gt;0),IF(VLOOKUP($D43,$J$9:$DP$16,2+T$1,FALSE)&lt;&gt;0,(COUNTIF('Présences, Excuses, et Tx P G'!$P42:X42,$C43)/VLOOKUP($D43,$J$9:$DP$16,2+T$1,FALSE)),),)</f>
        <v>0.8571428571428571</v>
      </c>
      <c r="U43" s="141">
        <f>IF(AND($D43&lt;&gt;0,U$1&lt;&gt;0),IF(VLOOKUP($D43,$J$9:$DP$16,2+U$1,FALSE)&lt;&gt;0,(COUNTIF('Présences, Excuses, et Tx P G'!$P42:Y42,$C43)/VLOOKUP($D43,$J$9:$DP$16,2+U$1,FALSE)),),)</f>
        <v>0.8571428571428571</v>
      </c>
      <c r="V43" s="141">
        <f>IF(AND($D43&lt;&gt;0,V$1&lt;&gt;0),IF(VLOOKUP($D43,$J$9:$DP$16,2+V$1,FALSE)&lt;&gt;0,(COUNTIF('Présences, Excuses, et Tx P G'!$P42:Z42,$C43)/VLOOKUP($D43,$J$9:$DP$16,2+V$1,FALSE)),),)</f>
        <v>0.875</v>
      </c>
      <c r="W43" s="141">
        <f>IF(AND($D43&lt;&gt;0,W$1&lt;&gt;0),IF(VLOOKUP($D43,$J$9:$DP$16,2+W$1,FALSE)&lt;&gt;0,(COUNTIF('Présences, Excuses, et Tx P G'!$P42:AA42,$C43)/VLOOKUP($D43,$J$9:$DP$16,2+W$1,FALSE)),),)</f>
        <v>0.875</v>
      </c>
      <c r="X43" s="141">
        <f>IF(AND($D43&lt;&gt;0,X$1&lt;&gt;0),IF(VLOOKUP($D43,$J$9:$DP$16,2+X$1,FALSE)&lt;&gt;0,(COUNTIF('Présences, Excuses, et Tx P G'!$P42:AB42,$C43)/VLOOKUP($D43,$J$9:$DP$16,2+X$1,FALSE)),),)</f>
        <v>0.88888888888888884</v>
      </c>
      <c r="Y43" s="141">
        <f>IF(AND($D43&lt;&gt;0,Y$1&lt;&gt;0),IF(VLOOKUP($D43,$J$9:$DP$16,2+Y$1,FALSE)&lt;&gt;0,(COUNTIF('Présences, Excuses, et Tx P G'!$P42:AC42,$C43)/VLOOKUP($D43,$J$9:$DP$16,2+Y$1,FALSE)),),)</f>
        <v>0.88888888888888884</v>
      </c>
      <c r="Z43" s="141">
        <f>IF(AND($D43&lt;&gt;0,Z$1&lt;&gt;0),IF(VLOOKUP($D43,$J$9:$DP$16,2+Z$1,FALSE)&lt;&gt;0,(COUNTIF('Présences, Excuses, et Tx P G'!$P42:AD42,$C43)/VLOOKUP($D43,$J$9:$DP$16,2+Z$1,FALSE)),),)</f>
        <v>0.9</v>
      </c>
      <c r="AA43" s="141">
        <f>IF(AND($D43&lt;&gt;0,AA$1&lt;&gt;0),IF(VLOOKUP($D43,$J$9:$DP$16,2+AA$1,FALSE)&lt;&gt;0,(COUNTIF('Présences, Excuses, et Tx P G'!$P42:AE42,$C43)/VLOOKUP($D43,$J$9:$DP$16,2+AA$1,FALSE)),),)</f>
        <v>0.9</v>
      </c>
      <c r="AB43" s="141">
        <f>IF(AND($D43&lt;&gt;0,AB$1&lt;&gt;0),IF(VLOOKUP($D43,$J$9:$DP$16,2+AB$1,FALSE)&lt;&gt;0,(COUNTIF('Présences, Excuses, et Tx P G'!$P42:AF42,$C43)/VLOOKUP($D43,$J$9:$DP$16,2+AB$1,FALSE)),),)</f>
        <v>0.81818181818181823</v>
      </c>
      <c r="AC43" s="141">
        <f>IF(AND($D43&lt;&gt;0,AC$1&lt;&gt;0),IF(VLOOKUP($D43,$J$9:$DP$16,2+AC$1,FALSE)&lt;&gt;0,(COUNTIF('Présences, Excuses, et Tx P G'!$P42:AG42,$C43)/VLOOKUP($D43,$J$9:$DP$16,2+AC$1,FALSE)),),)</f>
        <v>0.75</v>
      </c>
      <c r="AD43" s="141">
        <f>IF(AND($D43&lt;&gt;0,AD$1&lt;&gt;0),IF(VLOOKUP($D43,$J$9:$DP$16,2+AD$1,FALSE)&lt;&gt;0,(COUNTIF('Présences, Excuses, et Tx P G'!$P42:AH42,$C43)/VLOOKUP($D43,$J$9:$DP$16,2+AD$1,FALSE)),),)</f>
        <v>0.75</v>
      </c>
      <c r="AE43" s="141">
        <f>IF(AND($D43&lt;&gt;0,AE$1&lt;&gt;0),IF(VLOOKUP($D43,$J$9:$DP$16,2+AE$1,FALSE)&lt;&gt;0,(COUNTIF('Présences, Excuses, et Tx P G'!$P42:AI42,$C43)/VLOOKUP($D43,$J$9:$DP$16,2+AE$1,FALSE)),),)</f>
        <v>0.75</v>
      </c>
      <c r="AF43" s="141">
        <f>IF(AND($D43&lt;&gt;0,AF$1&lt;&gt;0),IF(VLOOKUP($D43,$J$9:$DP$16,2+AF$1,FALSE)&lt;&gt;0,(COUNTIF('Présences, Excuses, et Tx P G'!$P42:AJ42,$C43)/VLOOKUP($D43,$J$9:$DP$16,2+AF$1,FALSE)),),)</f>
        <v>0.76923076923076927</v>
      </c>
      <c r="AG43" s="141">
        <f>IF(AND($D43&lt;&gt;0,AG$1&lt;&gt;0),IF(VLOOKUP($D43,$J$9:$DP$16,2+AG$1,FALSE)&lt;&gt;0,(COUNTIF('Présences, Excuses, et Tx P G'!$P42:AK42,$C43)/VLOOKUP($D43,$J$9:$DP$16,2+AG$1,FALSE)),),)</f>
        <v>0.76923076923076927</v>
      </c>
      <c r="AH43" s="141">
        <f>IF(AND($D43&lt;&gt;0,AH$1&lt;&gt;0),IF(VLOOKUP($D43,$J$9:$DP$16,2+AH$1,FALSE)&lt;&gt;0,(COUNTIF('Présences, Excuses, et Tx P G'!$P42:AL42,$C43)/VLOOKUP($D43,$J$9:$DP$16,2+AH$1,FALSE)),),)</f>
        <v>0.7857142857142857</v>
      </c>
      <c r="AI43" s="141">
        <f>IF(AND($D43&lt;&gt;0,AI$1&lt;&gt;0),IF(VLOOKUP($D43,$J$9:$DP$16,2+AI$1,FALSE)&lt;&gt;0,(COUNTIF('Présences, Excuses, et Tx P G'!$P42:AM42,$C43)/VLOOKUP($D43,$J$9:$DP$16,2+AI$1,FALSE)),),)</f>
        <v>0.8</v>
      </c>
      <c r="AJ43" s="141">
        <f>IF(AND($D43&lt;&gt;0,AJ$1&lt;&gt;0),IF(VLOOKUP($D43,$J$9:$DP$16,2+AJ$1,FALSE)&lt;&gt;0,(COUNTIF('Présences, Excuses, et Tx P G'!$P42:AN42,$C43)/VLOOKUP($D43,$J$9:$DP$16,2+AJ$1,FALSE)),),)</f>
        <v>0.8125</v>
      </c>
      <c r="AK43" s="141">
        <f>IF(AND($D43&lt;&gt;0,AK$1&lt;&gt;0),IF(VLOOKUP($D43,$J$9:$DP$16,2+AK$1,FALSE)&lt;&gt;0,(COUNTIF('Présences, Excuses, et Tx P G'!$P42:AO42,$C43)/VLOOKUP($D43,$J$9:$DP$16,2+AK$1,FALSE)),),)</f>
        <v>0.8125</v>
      </c>
      <c r="AL43" s="141">
        <f>IF(AND($D43&lt;&gt;0,AL$1&lt;&gt;0),IF(VLOOKUP($D43,$J$9:$DP$16,2+AL$1,FALSE)&lt;&gt;0,(COUNTIF('Présences, Excuses, et Tx P G'!$P42:AP42,$C43)/VLOOKUP($D43,$J$9:$DP$16,2+AL$1,FALSE)),),)</f>
        <v>0.82352941176470584</v>
      </c>
      <c r="AM43" s="141">
        <f>IF(AND($D43&lt;&gt;0,AM$1&lt;&gt;0),IF(VLOOKUP($D43,$J$9:$DP$16,2+AM$1,FALSE)&lt;&gt;0,(COUNTIF('Présences, Excuses, et Tx P G'!$P42:AQ42,$C43)/VLOOKUP($D43,$J$9:$DP$16,2+AM$1,FALSE)),),)</f>
        <v>0.77777777777777779</v>
      </c>
      <c r="AN43" s="141">
        <f>IF(AND($D43&lt;&gt;0,AN$1&lt;&gt;0),IF(VLOOKUP($D43,$J$9:$DP$16,2+AN$1,FALSE)&lt;&gt;0,(COUNTIF('Présences, Excuses, et Tx P G'!$P42:AR42,$C43)/VLOOKUP($D43,$J$9:$DP$16,2+AN$1,FALSE)),),)</f>
        <v>0.78947368421052633</v>
      </c>
      <c r="AO43" s="141">
        <f>IF(AND($D43&lt;&gt;0,AO$1&lt;&gt;0),IF(VLOOKUP($D43,$J$9:$DP$16,2+AO$1,FALSE)&lt;&gt;0,(COUNTIF('Présences, Excuses, et Tx P G'!$P42:AS42,$C43)/VLOOKUP($D43,$J$9:$DP$16,2+AO$1,FALSE)),),)</f>
        <v>0.8</v>
      </c>
      <c r="AP43" s="141">
        <f>IF(AND($D43&lt;&gt;0,AP$1&lt;&gt;0),IF(VLOOKUP($D43,$J$9:$DP$16,2+AP$1,FALSE)&lt;&gt;0,(COUNTIF('Présences, Excuses, et Tx P G'!$P42:AT42,$C43)/VLOOKUP($D43,$J$9:$DP$16,2+AP$1,FALSE)),),)</f>
        <v>0.80952380952380953</v>
      </c>
      <c r="AQ43" s="141">
        <f>IF(AND($D43&lt;&gt;0,AQ$1&lt;&gt;0),IF(VLOOKUP($D43,$J$9:$DP$16,2+AQ$1,FALSE)&lt;&gt;0,(COUNTIF('Présences, Excuses, et Tx P G'!$P42:AU42,$C43)/VLOOKUP($D43,$J$9:$DP$16,2+AQ$1,FALSE)),),)</f>
        <v>0.80952380952380953</v>
      </c>
      <c r="AR43" s="141">
        <f>IF(AND($D43&lt;&gt;0,AR$1&lt;&gt;0),IF(VLOOKUP($D43,$J$9:$DP$16,2+AR$1,FALSE)&lt;&gt;0,(COUNTIF('Présences, Excuses, et Tx P G'!$P42:AV42,$C43)/VLOOKUP($D43,$J$9:$DP$16,2+AR$1,FALSE)),),)</f>
        <v>0.81818181818181823</v>
      </c>
      <c r="AS43" s="141">
        <f>IF(AND($D43&lt;&gt;0,AS$1&lt;&gt;0),IF(VLOOKUP($D43,$J$9:$DP$16,2+AS$1,FALSE)&lt;&gt;0,(COUNTIF('Présences, Excuses, et Tx P G'!$P42:AW42,$C43)/VLOOKUP($D43,$J$9:$DP$16,2+AS$1,FALSE)),),)</f>
        <v>0.81818181818181823</v>
      </c>
      <c r="AT43" s="141">
        <f>IF(AND($D43&lt;&gt;0,AT$1&lt;&gt;0),IF(VLOOKUP($D43,$J$9:$DP$16,2+AT$1,FALSE)&lt;&gt;0,(COUNTIF('Présences, Excuses, et Tx P G'!$P42:AX42,$C43)/VLOOKUP($D43,$J$9:$DP$16,2+AT$1,FALSE)),),)</f>
        <v>0.82608695652173914</v>
      </c>
      <c r="AU43" s="141">
        <f>IF(AND($D43&lt;&gt;0,AU$1&lt;&gt;0),IF(VLOOKUP($D43,$J$9:$DP$16,2+AU$1,FALSE)&lt;&gt;0,(COUNTIF('Présences, Excuses, et Tx P G'!$P42:AY42,$C43)/VLOOKUP($D43,$J$9:$DP$16,2+AU$1,FALSE)),),)</f>
        <v>0.82608695652173914</v>
      </c>
      <c r="AV43" s="141">
        <f>IF(AND($D43&lt;&gt;0,AV$1&lt;&gt;0),IF(VLOOKUP($D43,$J$9:$DP$16,2+AV$1,FALSE)&lt;&gt;0,(COUNTIF('Présences, Excuses, et Tx P G'!$P42:AZ42,$C43)/VLOOKUP($D43,$J$9:$DP$16,2+AV$1,FALSE)),),)</f>
        <v>0.83333333333333337</v>
      </c>
      <c r="AW43" s="141">
        <f>IF(AND($D43&lt;&gt;0,AW$1&lt;&gt;0),IF(VLOOKUP($D43,$J$9:$DP$16,2+AW$1,FALSE)&lt;&gt;0,(COUNTIF('Présences, Excuses, et Tx P G'!$P42:BA42,$C43)/VLOOKUP($D43,$J$9:$DP$16,2+AW$1,FALSE)),),)</f>
        <v>0.83333333333333337</v>
      </c>
      <c r="AX43" s="141">
        <f>IF(AND($D43&lt;&gt;0,AX$1&lt;&gt;0),IF(VLOOKUP($D43,$J$9:$DP$16,2+AX$1,FALSE)&lt;&gt;0,(COUNTIF('Présences, Excuses, et Tx P G'!$P42:BB42,$C43)/VLOOKUP($D43,$J$9:$DP$16,2+AX$1,FALSE)),),)</f>
        <v>0.83333333333333337</v>
      </c>
      <c r="AY43" s="141">
        <f>IF(AND($D43&lt;&gt;0,AY$1&lt;&gt;0),IF(VLOOKUP($D43,$J$9:$DP$16,2+AY$1,FALSE)&lt;&gt;0,(COUNTIF('Présences, Excuses, et Tx P G'!$P42:BC42,$C43)/VLOOKUP($D43,$J$9:$DP$16,2+AY$1,FALSE)),),)</f>
        <v>0.84</v>
      </c>
      <c r="AZ43" s="141">
        <f>IF(AND($D43&lt;&gt;0,AZ$1&lt;&gt;0),IF(VLOOKUP($D43,$J$9:$DP$16,2+AZ$1,FALSE)&lt;&gt;0,(COUNTIF('Présences, Excuses, et Tx P G'!$P42:BD42,$C43)/VLOOKUP($D43,$J$9:$DP$16,2+AZ$1,FALSE)),),)</f>
        <v>0.84</v>
      </c>
      <c r="BA43" s="141">
        <f>IF(AND($D43&lt;&gt;0,BA$1&lt;&gt;0),IF(VLOOKUP($D43,$J$9:$DP$16,2+BA$1,FALSE)&lt;&gt;0,(COUNTIF('Présences, Excuses, et Tx P G'!$P42:BE42,$C43)/VLOOKUP($D43,$J$9:$DP$16,2+BA$1,FALSE)),),)</f>
        <v>0.84615384615384615</v>
      </c>
      <c r="BB43" s="141">
        <f>IF(AND($D43&lt;&gt;0,BB$1&lt;&gt;0),IF(VLOOKUP($D43,$J$9:$DP$16,2+BB$1,FALSE)&lt;&gt;0,(COUNTIF('Présences, Excuses, et Tx P G'!$P42:BF42,$C43)/VLOOKUP($D43,$J$9:$DP$16,2+BB$1,FALSE)),),)</f>
        <v>0.85185185185185186</v>
      </c>
      <c r="BC43" s="141">
        <f>IF(AND($D43&lt;&gt;0,BC$1&lt;&gt;0),IF(VLOOKUP($D43,$J$9:$DP$16,2+BC$1,FALSE)&lt;&gt;0,(COUNTIF('Présences, Excuses, et Tx P G'!$P42:BG42,$C43)/VLOOKUP($D43,$J$9:$DP$16,2+BC$1,FALSE)),),)</f>
        <v>0.8571428571428571</v>
      </c>
      <c r="BD43" s="141">
        <f>IF(AND($D43&lt;&gt;0,BD$1&lt;&gt;0),IF(VLOOKUP($D43,$J$9:$DP$16,2+BD$1,FALSE)&lt;&gt;0,(COUNTIF('Présences, Excuses, et Tx P G'!$P42:BH42,$C43)/VLOOKUP($D43,$J$9:$DP$16,2+BD$1,FALSE)),),)</f>
        <v>0.86206896551724133</v>
      </c>
      <c r="BE43" s="141">
        <f>IF(AND($D43&lt;&gt;0,BE$1&lt;&gt;0),IF(VLOOKUP($D43,$J$9:$DP$16,2+BE$1,FALSE)&lt;&gt;0,(COUNTIF('Présences, Excuses, et Tx P G'!$P42:BI42,$C43)/VLOOKUP($D43,$J$9:$DP$16,2+BE$1,FALSE)),),)</f>
        <v>0.8666666666666667</v>
      </c>
      <c r="BF43" s="141">
        <f>IF(AND($D43&lt;&gt;0,BF$1&lt;&gt;0),IF(VLOOKUP($D43,$J$9:$DP$16,2+BF$1,FALSE)&lt;&gt;0,(COUNTIF('Présences, Excuses, et Tx P G'!$P42:BJ42,$C43)/VLOOKUP($D43,$J$9:$DP$16,2+BF$1,FALSE)),),)</f>
        <v>0.8666666666666667</v>
      </c>
      <c r="BG43" s="141">
        <f>IF(AND($D43&lt;&gt;0,BG$1&lt;&gt;0),IF(VLOOKUP($D43,$J$9:$DP$16,2+BG$1,FALSE)&lt;&gt;0,(COUNTIF('Présences, Excuses, et Tx P G'!$P42:BK42,$C43)/VLOOKUP($D43,$J$9:$DP$16,2+BG$1,FALSE)),),)</f>
        <v>0.8666666666666667</v>
      </c>
      <c r="BH43" s="141">
        <f>IF(AND($D43&lt;&gt;0,BH$1&lt;&gt;0),IF(VLOOKUP($D43,$J$9:$DP$16,2+BH$1,FALSE)&lt;&gt;0,(COUNTIF('Présences, Excuses, et Tx P G'!$P42:BL42,$C43)/VLOOKUP($D43,$J$9:$DP$16,2+BH$1,FALSE)),),)</f>
        <v>0.87096774193548387</v>
      </c>
      <c r="BI43" s="141">
        <f>IF(AND($D43&lt;&gt;0,BI$1&lt;&gt;0),IF(VLOOKUP($D43,$J$9:$DP$16,2+BI$1,FALSE)&lt;&gt;0,(COUNTIF('Présences, Excuses, et Tx P G'!$P42:BM42,$C43)/VLOOKUP($D43,$J$9:$DP$16,2+BI$1,FALSE)),),)</f>
        <v>0.875</v>
      </c>
      <c r="BJ43" s="141">
        <f>IF(AND($D43&lt;&gt;0,BJ$1&lt;&gt;0),IF(VLOOKUP($D43,$J$9:$DP$16,2+BJ$1,FALSE)&lt;&gt;0,(COUNTIF('Présences, Excuses, et Tx P G'!$P42:BN42,$C43)/VLOOKUP($D43,$J$9:$DP$16,2+BJ$1,FALSE)),),)</f>
        <v>0.875</v>
      </c>
      <c r="BK43" s="141">
        <f>IF(AND($D43&lt;&gt;0,BK$1&lt;&gt;0),IF(VLOOKUP($D43,$J$9:$DP$16,2+BK$1,FALSE)&lt;&gt;0,(COUNTIF('Présences, Excuses, et Tx P G'!$P42:BO42,$C43)/VLOOKUP($D43,$J$9:$DP$16,2+BK$1,FALSE)),),)</f>
        <v>0.87878787878787878</v>
      </c>
      <c r="BL43" s="141">
        <f>IF(AND($D43&lt;&gt;0,BL$1&lt;&gt;0),IF(VLOOKUP($D43,$J$9:$DP$16,2+BL$1,FALSE)&lt;&gt;0,(COUNTIF('Présences, Excuses, et Tx P G'!$P42:BP42,$C43)/VLOOKUP($D43,$J$9:$DP$16,2+BL$1,FALSE)),),)</f>
        <v>0.87878787878787878</v>
      </c>
      <c r="BM43" s="141">
        <f>IF(AND($D43&lt;&gt;0,BM$1&lt;&gt;0),IF(VLOOKUP($D43,$J$9:$DP$16,2+BM$1,FALSE)&lt;&gt;0,(COUNTIF('Présences, Excuses, et Tx P G'!$P42:BQ42,$C43)/VLOOKUP($D43,$J$9:$DP$16,2+BM$1,FALSE)),),)</f>
        <v>0.87878787878787878</v>
      </c>
      <c r="BN43" s="141">
        <f>IF(AND($D43&lt;&gt;0,BN$1&lt;&gt;0),IF(VLOOKUP($D43,$J$9:$DP$16,2+BN$1,FALSE)&lt;&gt;0,(COUNTIF('Présences, Excuses, et Tx P G'!$P42:BR42,$C43)/VLOOKUP($D43,$J$9:$DP$16,2+BN$1,FALSE)),),)</f>
        <v>0.88235294117647056</v>
      </c>
      <c r="BO43" s="141">
        <f>IF(AND($D43&lt;&gt;0,BO$1&lt;&gt;0),IF(VLOOKUP($D43,$J$9:$DP$16,2+BO$1,FALSE)&lt;&gt;0,(COUNTIF('Présences, Excuses, et Tx P G'!$P42:BS42,$C43)/VLOOKUP($D43,$J$9:$DP$16,2+BO$1,FALSE)),),)</f>
        <v>0.88571428571428568</v>
      </c>
      <c r="BP43" s="141">
        <f>IF(AND($D43&lt;&gt;0,BP$1&lt;&gt;0),IF(VLOOKUP($D43,$J$9:$DP$16,2+BP$1,FALSE)&lt;&gt;0,(COUNTIF('Présences, Excuses, et Tx P G'!$P42:BT42,$C43)/VLOOKUP($D43,$J$9:$DP$16,2+BP$1,FALSE)),),)</f>
        <v>0.86111111111111116</v>
      </c>
      <c r="BQ43" s="141">
        <f>IF(AND($D43&lt;&gt;0,BQ$1&lt;&gt;0),IF(VLOOKUP($D43,$J$9:$DP$16,2+BQ$1,FALSE)&lt;&gt;0,(COUNTIF('Présences, Excuses, et Tx P G'!$P42:BU42,$C43)/VLOOKUP($D43,$J$9:$DP$16,2+BQ$1,FALSE)),),)</f>
        <v>0.86111111111111116</v>
      </c>
      <c r="BR43" s="141">
        <f>IF(AND($D43&lt;&gt;0,BR$1&lt;&gt;0),IF(VLOOKUP($D43,$J$9:$DP$16,2+BR$1,FALSE)&lt;&gt;0,(COUNTIF('Présences, Excuses, et Tx P G'!$P42:BV42,$C43)/VLOOKUP($D43,$J$9:$DP$16,2+BR$1,FALSE)),),)</f>
        <v>0.86486486486486491</v>
      </c>
      <c r="BS43" s="141">
        <f>IF(AND($D43&lt;&gt;0,BS$1&lt;&gt;0),IF(VLOOKUP($D43,$J$9:$DP$16,2+BS$1,FALSE)&lt;&gt;0,(COUNTIF('Présences, Excuses, et Tx P G'!$P42:BW42,$C43)/VLOOKUP($D43,$J$9:$DP$16,2+BS$1,FALSE)),),)</f>
        <v>0.86486486486486491</v>
      </c>
      <c r="BT43" s="141">
        <f>IF(AND($D43&lt;&gt;0,BT$1&lt;&gt;0),IF(VLOOKUP($D43,$J$9:$DP$16,2+BT$1,FALSE)&lt;&gt;0,(COUNTIF('Présences, Excuses, et Tx P G'!$P42:BX42,$C43)/VLOOKUP($D43,$J$9:$DP$16,2+BT$1,FALSE)),),)</f>
        <v>0.86486486486486491</v>
      </c>
      <c r="BU43" s="141">
        <f>IF(AND($D43&lt;&gt;0,BU$1&lt;&gt;0),IF(VLOOKUP($D43,$J$9:$DP$16,2+BU$1,FALSE)&lt;&gt;0,(COUNTIF('Présences, Excuses, et Tx P G'!$P42:BY42,$C43)/VLOOKUP($D43,$J$9:$DP$16,2+BU$1,FALSE)),),)</f>
        <v>0.86842105263157898</v>
      </c>
      <c r="BV43" s="141">
        <f>IF(AND($D43&lt;&gt;0,BV$1&lt;&gt;0),IF(VLOOKUP($D43,$J$9:$DP$16,2+BV$1,FALSE)&lt;&gt;0,(COUNTIF('Présences, Excuses, et Tx P G'!$P42:BZ42,$C43)/VLOOKUP($D43,$J$9:$DP$16,2+BV$1,FALSE)),),)</f>
        <v>0.87179487179487181</v>
      </c>
      <c r="BW43" s="141">
        <f>IF(AND($D43&lt;&gt;0,BW$1&lt;&gt;0),IF(VLOOKUP($D43,$J$9:$DP$16,2+BW$1,FALSE)&lt;&gt;0,(COUNTIF('Présences, Excuses, et Tx P G'!$P42:CA42,$C43)/VLOOKUP($D43,$J$9:$DP$16,2+BW$1,FALSE)),),)</f>
        <v>0.875</v>
      </c>
      <c r="BX43" s="141">
        <f>IF(AND($D43&lt;&gt;0,BX$1&lt;&gt;0),IF(VLOOKUP($D43,$J$9:$DP$16,2+BX$1,FALSE)&lt;&gt;0,(COUNTIF('Présences, Excuses, et Tx P G'!$P42:CB42,$C43)/VLOOKUP($D43,$J$9:$DP$16,2+BX$1,FALSE)),),)</f>
        <v>0.875</v>
      </c>
      <c r="BY43" s="141">
        <f>IF(AND($D43&lt;&gt;0,BY$1&lt;&gt;0),IF(VLOOKUP($D43,$J$9:$DP$16,2+BY$1,FALSE)&lt;&gt;0,(COUNTIF('Présences, Excuses, et Tx P G'!$P42:CC42,$C43)/VLOOKUP($D43,$J$9:$DP$16,2+BY$1,FALSE)),),)</f>
        <v>0.87804878048780488</v>
      </c>
      <c r="BZ43" s="141">
        <f>IF(AND($D43&lt;&gt;0,BZ$1&lt;&gt;0),IF(VLOOKUP($D43,$J$9:$DP$16,2+BZ$1,FALSE)&lt;&gt;0,(COUNTIF('Présences, Excuses, et Tx P G'!$P42:CD42,$C43)/VLOOKUP($D43,$J$9:$DP$16,2+BZ$1,FALSE)),),)</f>
        <v>0.88095238095238093</v>
      </c>
      <c r="CA43" s="141">
        <f>IF(AND($D43&lt;&gt;0,CA$1&lt;&gt;0),IF(VLOOKUP($D43,$J$9:$DP$16,2+CA$1,FALSE)&lt;&gt;0,(COUNTIF('Présences, Excuses, et Tx P G'!$P42:CE42,$C43)/VLOOKUP($D43,$J$9:$DP$16,2+CA$1,FALSE)),),)</f>
        <v>0.86046511627906974</v>
      </c>
      <c r="CB43" s="141">
        <f>IF(AND($D43&lt;&gt;0,CB$1&lt;&gt;0),IF(VLOOKUP($D43,$J$9:$DP$16,2+CB$1,FALSE)&lt;&gt;0,(COUNTIF('Présences, Excuses, et Tx P G'!$P42:CF42,$C43)/VLOOKUP($D43,$J$9:$DP$16,2+CB$1,FALSE)),),)</f>
        <v>0</v>
      </c>
      <c r="CC43" s="141">
        <f>IF(AND($D43&lt;&gt;0,CC$1&lt;&gt;0),IF(VLOOKUP($D43,$J$9:$DP$16,2+CC$1,FALSE)&lt;&gt;0,(COUNTIF('Présences, Excuses, et Tx P G'!$P42:CG42,$C43)/VLOOKUP($D43,$J$9:$DP$16,2+CC$1,FALSE)),),)</f>
        <v>0</v>
      </c>
      <c r="CD43" s="141">
        <f>IF(AND($D43&lt;&gt;0,CD$1&lt;&gt;0),IF(VLOOKUP($D43,$J$9:$DP$16,2+CD$1,FALSE)&lt;&gt;0,(COUNTIF('Présences, Excuses, et Tx P G'!$P42:CH42,$C43)/VLOOKUP($D43,$J$9:$DP$16,2+CD$1,FALSE)),),)</f>
        <v>0</v>
      </c>
      <c r="CE43" s="141">
        <f>IF(AND($D43&lt;&gt;0,CE$1&lt;&gt;0),IF(VLOOKUP($D43,$J$9:$DP$16,2+CE$1,FALSE)&lt;&gt;0,(COUNTIF('Présences, Excuses, et Tx P G'!$P42:CI42,$C43)/VLOOKUP($D43,$J$9:$DP$16,2+CE$1,FALSE)),),)</f>
        <v>0</v>
      </c>
      <c r="CF43" s="141">
        <f>IF(AND($D43&lt;&gt;0,CF$1&lt;&gt;0),IF(VLOOKUP($D43,$J$9:$DP$16,2+CF$1,FALSE)&lt;&gt;0,(COUNTIF('Présences, Excuses, et Tx P G'!$P42:CJ42,$C43)/VLOOKUP($D43,$J$9:$DP$16,2+CF$1,FALSE)),),)</f>
        <v>0</v>
      </c>
      <c r="CG43" s="141">
        <f>IF(AND($D43&lt;&gt;0,CG$1&lt;&gt;0),IF(VLOOKUP($D43,$J$9:$DP$16,2+CG$1,FALSE)&lt;&gt;0,(COUNTIF('Présences, Excuses, et Tx P G'!$P42:CK42,$C43)/VLOOKUP($D43,$J$9:$DP$16,2+CG$1,FALSE)),),)</f>
        <v>0</v>
      </c>
      <c r="CH43" s="141">
        <f>IF(AND($D43&lt;&gt;0,CH$1&lt;&gt;0),IF(VLOOKUP($D43,$J$9:$DP$16,2+CH$1,FALSE)&lt;&gt;0,(COUNTIF('Présences, Excuses, et Tx P G'!$P42:CL42,$C43)/VLOOKUP($D43,$J$9:$DP$16,2+CH$1,FALSE)),),)</f>
        <v>0</v>
      </c>
      <c r="CI43" s="141">
        <f>IF(AND($D43&lt;&gt;0,CI$1&lt;&gt;0),IF(VLOOKUP($D43,$J$9:$DP$16,2+CI$1,FALSE)&lt;&gt;0,(COUNTIF('Présences, Excuses, et Tx P G'!$P42:CM42,$C43)/VLOOKUP($D43,$J$9:$DP$16,2+CI$1,FALSE)),),)</f>
        <v>0</v>
      </c>
      <c r="CJ43" s="141">
        <f>IF(AND($D43&lt;&gt;0,CJ$1&lt;&gt;0),IF(VLOOKUP($D43,$J$9:$DP$16,2+CJ$1,FALSE)&lt;&gt;0,(COUNTIF('Présences, Excuses, et Tx P G'!$P42:CO42,$C43)/VLOOKUP($D43,$J$9:$DP$16,2+CJ$1,FALSE)),),)</f>
        <v>0</v>
      </c>
      <c r="CK43" s="141">
        <f>IF(AND($D43&lt;&gt;0,CK$1&lt;&gt;0),IF(VLOOKUP($D43,$J$9:$DP$16,2+CK$1,FALSE)&lt;&gt;0,(COUNTIF('Présences, Excuses, et Tx P G'!$P42:CP42,$C43)/VLOOKUP($D43,$J$9:$DP$16,2+CK$1,FALSE)),),)</f>
        <v>0</v>
      </c>
      <c r="CL43" s="141">
        <f>IF(AND($D43&lt;&gt;0,CL$1&lt;&gt;0),IF(VLOOKUP($D43,$J$9:$DP$16,2+CL$1,FALSE)&lt;&gt;0,(COUNTIF('Présences, Excuses, et Tx P G'!$P42:CQ42,$C43)/VLOOKUP($D43,$J$9:$DP$16,2+CL$1,FALSE)),),)</f>
        <v>0</v>
      </c>
      <c r="CM43" s="141">
        <f>IF(AND($D43&lt;&gt;0,CM$1&lt;&gt;0),IF(VLOOKUP($D43,$J$9:$DP$16,2+CM$1,FALSE)&lt;&gt;0,(COUNTIF('Présences, Excuses, et Tx P G'!$P42:CR42,$C43)/VLOOKUP($D43,$J$9:$DP$16,2+CM$1,FALSE)),),)</f>
        <v>0</v>
      </c>
      <c r="CN43" s="141">
        <f>IF(AND($D43&lt;&gt;0,CN$1&lt;&gt;0),IF(VLOOKUP($D43,$J$9:$DP$16,2+CN$1,FALSE)&lt;&gt;0,(COUNTIF('Présences, Excuses, et Tx P G'!$P42:CS42,$C43)/VLOOKUP($D43,$J$9:$DP$16,2+CN$1,FALSE)),),)</f>
        <v>0</v>
      </c>
      <c r="CO43" s="141">
        <f>IF(AND($D43&lt;&gt;0,CO$1&lt;&gt;0),IF(VLOOKUP($D43,$J$9:$DP$16,2+CO$1,FALSE)&lt;&gt;0,(COUNTIF('Présences, Excuses, et Tx P G'!$P42:CT42,$C43)/VLOOKUP($D43,$J$9:$DP$16,2+CO$1,FALSE)),),)</f>
        <v>0</v>
      </c>
      <c r="CP43" s="141">
        <f>IF(AND($D43&lt;&gt;0,CP$1&lt;&gt;0),IF(VLOOKUP($D43,$J$9:$DP$16,2+CP$1,FALSE)&lt;&gt;0,(COUNTIF('Présences, Excuses, et Tx P G'!$P42:CU42,$C43)/VLOOKUP($D43,$J$9:$DP$16,2+CP$1,FALSE)),),)</f>
        <v>0</v>
      </c>
      <c r="CQ43" s="141">
        <f>IF(AND($D43&lt;&gt;0,CQ$1&lt;&gt;0),IF(VLOOKUP($D43,$J$9:$DP$16,2+CQ$1,FALSE)&lt;&gt;0,(COUNTIF('Présences, Excuses, et Tx P G'!$P42:CU42,$C43)/VLOOKUP($D43,$J$9:$DP$16,2+CQ$1,FALSE)),),)</f>
        <v>0</v>
      </c>
      <c r="CR43" s="141">
        <f>IF(AND($D43&lt;&gt;0,CR$1&lt;&gt;0),IF(VLOOKUP($D43,$J$9:$DP$16,2+CR$1,FALSE)&lt;&gt;0,(COUNTIF('Présences, Excuses, et Tx P G'!$P42:CV42,$C43)/VLOOKUP($D43,$J$9:$DP$16,2+CR$1,FALSE)),),)</f>
        <v>0</v>
      </c>
      <c r="CS43" s="141">
        <f>IF(AND($D43&lt;&gt;0,CS$1&lt;&gt;0),IF(VLOOKUP($D43,$J$9:$DP$16,2+CS$1,FALSE)&lt;&gt;0,(COUNTIF('Présences, Excuses, et Tx P G'!$P42:CW42,$C43)/VLOOKUP($D43,$J$9:$DP$16,2+CS$1,FALSE)),),)</f>
        <v>0</v>
      </c>
      <c r="CT43" s="141">
        <f>IF(AND($D43&lt;&gt;0,CT$1&lt;&gt;0),IF(VLOOKUP($D43,$J$9:$DP$16,2+CT$1,FALSE)&lt;&gt;0,(COUNTIF('Présences, Excuses, et Tx P G'!$P42:CX42,$C43)/VLOOKUP($D43,$J$9:$DP$16,2+CT$1,FALSE)),),)</f>
        <v>0</v>
      </c>
      <c r="CU43" s="141">
        <f>IF(AND($D43&lt;&gt;0,CU$1&lt;&gt;0),IF(VLOOKUP($D43,$J$9:$DP$16,2+CU$1,FALSE)&lt;&gt;0,(COUNTIF('Présences, Excuses, et Tx P G'!$P42:CY42,$C43)/VLOOKUP($D43,$J$9:$DP$16,2+CU$1,FALSE)),),)</f>
        <v>0</v>
      </c>
      <c r="CV43" s="141">
        <f>IF(AND($D43&lt;&gt;0,CV$1&lt;&gt;0),IF(VLOOKUP($D43,$J$9:$DP$16,2+CV$1,FALSE)&lt;&gt;0,(COUNTIF('Présences, Excuses, et Tx P G'!$P42:CZ42,$C43)/VLOOKUP($D43,$J$9:$DP$16,2+CV$1,FALSE)),),)</f>
        <v>0</v>
      </c>
      <c r="CW43" s="141">
        <f>IF(AND($D43&lt;&gt;0,CW$1&lt;&gt;0),IF(VLOOKUP($D43,$J$9:$DP$16,2+CW$1,FALSE)&lt;&gt;0,(COUNTIF('Présences, Excuses, et Tx P G'!$P42:DA42,$C43)/VLOOKUP($D43,$J$9:$DP$16,2+CW$1,FALSE)),),)</f>
        <v>0</v>
      </c>
      <c r="CX43" s="141">
        <f>IF(AND($D43&lt;&gt;0,CX$1&lt;&gt;0),IF(VLOOKUP($D43,$J$9:$DP$16,2+CX$1,FALSE)&lt;&gt;0,(COUNTIF('Présences, Excuses, et Tx P G'!$P42:DB42,$C43)/VLOOKUP($D43,$J$9:$DP$16,2+CX$1,FALSE)),),)</f>
        <v>0</v>
      </c>
      <c r="CY43" s="141">
        <f>IF(AND($D43&lt;&gt;0,CY$1&lt;&gt;0),IF(VLOOKUP($D43,$J$9:$DP$16,2+CY$1,FALSE)&lt;&gt;0,(COUNTIF('Présences, Excuses, et Tx P G'!$P42:DC42,$C43)/VLOOKUP($D43,$J$9:$DP$16,2+CY$1,FALSE)),),)</f>
        <v>0</v>
      </c>
      <c r="CZ43" s="141">
        <f>IF(AND($D43&lt;&gt;0,CZ$1&lt;&gt;0),IF(VLOOKUP($D43,$J$9:$DP$16,2+CZ$1,FALSE)&lt;&gt;0,(COUNTIF('Présences, Excuses, et Tx P G'!$P42:DD42,$C43)/VLOOKUP($D43,$J$9:$DP$16,2+CZ$1,FALSE)),),)</f>
        <v>0</v>
      </c>
      <c r="DA43" s="141">
        <f>IF(AND($D43&lt;&gt;0,DA$1&lt;&gt;0),IF(VLOOKUP($D43,$J$9:$DP$16,2+DA$1,FALSE)&lt;&gt;0,(COUNTIF('Présences, Excuses, et Tx P G'!$P42:DE42,$C43)/VLOOKUP($D43,$J$9:$DP$16,2+DA$1,FALSE)),),)</f>
        <v>0</v>
      </c>
      <c r="DB43" s="141">
        <f>IF(AND($D43&lt;&gt;0,DB$1&lt;&gt;0),IF(VLOOKUP($D43,$J$9:$DP$16,2+DB$1,FALSE)&lt;&gt;0,(COUNTIF('Présences, Excuses, et Tx P G'!$P42:DF42,$C43)/VLOOKUP($D43,$J$9:$DP$16,2+DB$1,FALSE)),),)</f>
        <v>0</v>
      </c>
      <c r="DC43" s="141">
        <f>IF(AND($D43&lt;&gt;0,DC$1&lt;&gt;0),IF(VLOOKUP($D43,$J$9:$DP$16,2+DC$1,FALSE)&lt;&gt;0,(COUNTIF('Présences, Excuses, et Tx P G'!$P42:DG42,$C43)/VLOOKUP($D43,$J$9:$DP$16,2+DC$1,FALSE)),),)</f>
        <v>0</v>
      </c>
      <c r="DD43" s="141">
        <f>IF(AND($D43&lt;&gt;0,DD$1&lt;&gt;0),IF(VLOOKUP($D43,$J$9:$DP$16,2+DD$1,FALSE)&lt;&gt;0,(COUNTIF('Présences, Excuses, et Tx P G'!$P42:DH42,$C43)/VLOOKUP($D43,$J$9:$DP$16,2+DD$1,FALSE)),),)</f>
        <v>0</v>
      </c>
      <c r="DE43" s="141">
        <f>IF(AND($D43&lt;&gt;0,DE$1&lt;&gt;0),IF(VLOOKUP($D43,$J$9:$DP$16,2+DE$1,FALSE)&lt;&gt;0,(COUNTIF('Présences, Excuses, et Tx P G'!$P42:DI42,$C43)/VLOOKUP($D43,$J$9:$DP$16,2+DE$1,FALSE)),),)</f>
        <v>0</v>
      </c>
      <c r="DF43" s="141">
        <f>IF(AND($D43&lt;&gt;0,DF$1&lt;&gt;0),IF(VLOOKUP($D43,$J$9:$DP$16,2+DF$1,FALSE)&lt;&gt;0,(COUNTIF('Présences, Excuses, et Tx P G'!$P42:DJ42,$C43)/VLOOKUP($D43,$J$9:$DP$16,2+DF$1,FALSE)),),)</f>
        <v>0</v>
      </c>
      <c r="DG43" s="141">
        <f>IF(AND($D43&lt;&gt;0,DG$1&lt;&gt;0),IF(VLOOKUP($D43,$J$9:$DP$16,2+DG$1,FALSE)&lt;&gt;0,(COUNTIF('Présences, Excuses, et Tx P G'!$P42:DK42,$C43)/VLOOKUP($D43,$J$9:$DP$16,2+DG$1,FALSE)),),)</f>
        <v>0</v>
      </c>
      <c r="DH43" s="141">
        <f>IF(AND($D43&lt;&gt;0,DH$1&lt;&gt;0),IF(VLOOKUP($D43,$J$9:$DP$16,2+DH$1,FALSE)&lt;&gt;0,(COUNTIF('Présences, Excuses, et Tx P G'!$P42:DL42,$C43)/VLOOKUP($D43,$J$9:$DP$16,2+DH$1,FALSE)),),)</f>
        <v>0</v>
      </c>
      <c r="DI43" s="141">
        <f>IF(AND($D43&lt;&gt;0,DI$1&lt;&gt;0),IF(VLOOKUP($D43,$J$9:$DP$16,2+DI$1,FALSE)&lt;&gt;0,(COUNTIF('Présences, Excuses, et Tx P G'!$P42:DM42,$C43)/VLOOKUP($D43,$J$9:$DP$16,2+DI$1,FALSE)),),)</f>
        <v>0</v>
      </c>
      <c r="DJ43" s="141">
        <f>IF(AND($D43&lt;&gt;0,DJ$1&lt;&gt;0),IF(VLOOKUP($D43,$J$9:$DP$16,2+DJ$1,FALSE)&lt;&gt;0,(COUNTIF('Présences, Excuses, et Tx P G'!$P42:DN42,$C43)/VLOOKUP($D43,$J$9:$DP$16,2+DJ$1,FALSE)),),)</f>
        <v>0</v>
      </c>
      <c r="DK43" s="141">
        <f>IF(AND($D43&lt;&gt;0,DK$1&lt;&gt;0),IF(VLOOKUP($D43,$J$9:$DP$16,2+DK$1,FALSE)&lt;&gt;0,(COUNTIF('Présences, Excuses, et Tx P G'!$P42:DO42,$C43)/VLOOKUP($D43,$J$9:$DP$16,2+DK$1,FALSE)),),)</f>
        <v>0</v>
      </c>
      <c r="DL43" s="141">
        <f>IF(AND($D43&lt;&gt;0,DL$1&lt;&gt;0),IF(VLOOKUP($D43,$J$9:$DP$16,2+DL$1,FALSE)&lt;&gt;0,(COUNTIF('Présences, Excuses, et Tx P G'!$P42:DP42,$C43)/VLOOKUP($D43,$J$9:$DP$16,2+DL$1,FALSE)),),)</f>
        <v>0</v>
      </c>
      <c r="DM43" s="141">
        <f>IF(AND($D43&lt;&gt;0,DM$1&lt;&gt;0),IF(VLOOKUP($D43,$J$9:$DP$16,2+DM$1,FALSE)&lt;&gt;0,(COUNTIF('Présences, Excuses, et Tx P G'!$P42:DQ42,$C43)/VLOOKUP($D43,$J$9:$DP$16,2+DM$1,FALSE)),),)</f>
        <v>0</v>
      </c>
      <c r="DN43" s="141">
        <f>IF(AND($D43&lt;&gt;0,DN$1&lt;&gt;0),IF(VLOOKUP($D43,$J$9:$DP$16,2+DN$1,FALSE)&lt;&gt;0,(COUNTIF('Présences, Excuses, et Tx P G'!$P42:DR42,$C43)/VLOOKUP($D43,$J$9:$DP$16,2+DN$1,FALSE)),),)</f>
        <v>0</v>
      </c>
      <c r="DO43" s="141">
        <f>IF(AND($D43&lt;&gt;0,DO$1&lt;&gt;0),IF(VLOOKUP($D43,$J$9:$DP$16,2+DO$1,FALSE)&lt;&gt;0,(COUNTIF('Présences, Excuses, et Tx P G'!$P42:DS42,$C43)/VLOOKUP($D43,$J$9:$DP$16,2+DO$1,FALSE)),),)</f>
        <v>0</v>
      </c>
      <c r="DP43" s="141">
        <f>IF(AND($D43&lt;&gt;0,DP$1&lt;&gt;0),IF(VLOOKUP($D43,$J$9:$DP$16,2+DP$1,FALSE)&lt;&gt;0,(COUNTIF('Présences, Excuses, et Tx P G'!$P42:DT42,$C43)/VLOOKUP($D43,$J$9:$DP$16,2+DP$1,FALSE)),),)</f>
        <v>0</v>
      </c>
      <c r="DR43" s="158" t="str">
        <f t="shared" si="34"/>
        <v>FONGOND Danielle</v>
      </c>
      <c r="DS43" s="26" t="str">
        <f t="shared" si="35"/>
        <v>A</v>
      </c>
      <c r="DT43" s="23">
        <f t="shared" si="36"/>
        <v>0.87804878048780488</v>
      </c>
    </row>
    <row r="44" spans="1:124" ht="14.4" customHeight="1">
      <c r="A44" s="17">
        <v>27</v>
      </c>
      <c r="B44" s="158" t="str">
        <f>Choristes!B28</f>
        <v>FOUCAUD Catherine</v>
      </c>
      <c r="C44" s="26" t="str">
        <f>Choristes!C28</f>
        <v>S</v>
      </c>
      <c r="D44" s="26" t="str">
        <f>Choristes!G28</f>
        <v>FR</v>
      </c>
      <c r="E44" s="26"/>
      <c r="F44" s="26"/>
      <c r="G44" s="15"/>
      <c r="H44" s="15"/>
      <c r="I44" s="23">
        <f t="shared" si="32"/>
        <v>0.85365853658536583</v>
      </c>
      <c r="J44" s="23" t="str">
        <f t="shared" si="33"/>
        <v>B</v>
      </c>
      <c r="K44" s="61"/>
      <c r="L44" s="141">
        <f>IF(AND($D44&lt;&gt;0,L$1&lt;&gt;0),IF(VLOOKUP($D44,$J$9:$DP$16,2+L$1,FALSE)&lt;&gt;0,(COUNTIF('Présences, Excuses, et Tx P G'!$P43:P43,$C44)/VLOOKUP($D44,$J$9:$DP$16,2+L$1,FALSE)),),)</f>
        <v>1</v>
      </c>
      <c r="M44" s="141">
        <f>IF(AND($D44&lt;&gt;0,M$1&lt;&gt;0),IF(VLOOKUP($D44,$J$9:$DP$16,2+M$1,FALSE)&lt;&gt;0,(COUNTIF('Présences, Excuses, et Tx P G'!$P43:Q43,$C44)/VLOOKUP($D44,$J$9:$DP$16,2+M$1,FALSE)),),)</f>
        <v>1</v>
      </c>
      <c r="N44" s="141">
        <f>IF(AND($D44&lt;&gt;0,N$1&lt;&gt;0),IF(VLOOKUP($D44,$J$9:$DP$16,2+N$1,FALSE)&lt;&gt;0,(COUNTIF('Présences, Excuses, et Tx P G'!$P43:R43,$C44)/VLOOKUP($D44,$J$9:$DP$16,2+N$1,FALSE)),),)</f>
        <v>1</v>
      </c>
      <c r="O44" s="141">
        <f>IF(AND($D44&lt;&gt;0,O$1&lt;&gt;0),IF(VLOOKUP($D44,$J$9:$DP$16,2+O$1,FALSE)&lt;&gt;0,(COUNTIF('Présences, Excuses, et Tx P G'!$P43:S43,$C44)/VLOOKUP($D44,$J$9:$DP$16,2+O$1,FALSE)),),)</f>
        <v>1</v>
      </c>
      <c r="P44" s="141">
        <f>IF(AND($D44&lt;&gt;0,P$1&lt;&gt;0),IF(VLOOKUP($D44,$J$9:$DP$16,2+P$1,FALSE)&lt;&gt;0,(COUNTIF('Présences, Excuses, et Tx P G'!$P43:T43,$C44)/VLOOKUP($D44,$J$9:$DP$16,2+P$1,FALSE)),),)</f>
        <v>1</v>
      </c>
      <c r="Q44" s="141">
        <f>IF(AND($D44&lt;&gt;0,Q$1&lt;&gt;0),IF(VLOOKUP($D44,$J$9:$DP$16,2+Q$1,FALSE)&lt;&gt;0,(COUNTIF('Présences, Excuses, et Tx P G'!$P43:U43,$C44)/VLOOKUP($D44,$J$9:$DP$16,2+Q$1,FALSE)),),)</f>
        <v>1</v>
      </c>
      <c r="R44" s="141">
        <f>IF(AND($D44&lt;&gt;0,R$1&lt;&gt;0),IF(VLOOKUP($D44,$J$9:$DP$16,2+R$1,FALSE)&lt;&gt;0,(COUNTIF('Présences, Excuses, et Tx P G'!$P43:V43,$C44)/VLOOKUP($D44,$J$9:$DP$16,2+R$1,FALSE)),),)</f>
        <v>1</v>
      </c>
      <c r="S44" s="141">
        <f>IF(AND($D44&lt;&gt;0,S$1&lt;&gt;0),IF(VLOOKUP($D44,$J$9:$DP$16,2+S$1,FALSE)&lt;&gt;0,(COUNTIF('Présences, Excuses, et Tx P G'!$P43:W43,$C44)/VLOOKUP($D44,$J$9:$DP$16,2+S$1,FALSE)),),)</f>
        <v>1</v>
      </c>
      <c r="T44" s="141">
        <f>IF(AND($D44&lt;&gt;0,T$1&lt;&gt;0),IF(VLOOKUP($D44,$J$9:$DP$16,2+T$1,FALSE)&lt;&gt;0,(COUNTIF('Présences, Excuses, et Tx P G'!$P43:X43,$C44)/VLOOKUP($D44,$J$9:$DP$16,2+T$1,FALSE)),),)</f>
        <v>1</v>
      </c>
      <c r="U44" s="141">
        <f>IF(AND($D44&lt;&gt;0,U$1&lt;&gt;0),IF(VLOOKUP($D44,$J$9:$DP$16,2+U$1,FALSE)&lt;&gt;0,(COUNTIF('Présences, Excuses, et Tx P G'!$P43:Y43,$C44)/VLOOKUP($D44,$J$9:$DP$16,2+U$1,FALSE)),),)</f>
        <v>0.875</v>
      </c>
      <c r="V44" s="141">
        <f>IF(AND($D44&lt;&gt;0,V$1&lt;&gt;0),IF(VLOOKUP($D44,$J$9:$DP$16,2+V$1,FALSE)&lt;&gt;0,(COUNTIF('Présences, Excuses, et Tx P G'!$P43:Z43,$C44)/VLOOKUP($D44,$J$9:$DP$16,2+V$1,FALSE)),),)</f>
        <v>0.875</v>
      </c>
      <c r="W44" s="141">
        <f>IF(AND($D44&lt;&gt;0,W$1&lt;&gt;0),IF(VLOOKUP($D44,$J$9:$DP$16,2+W$1,FALSE)&lt;&gt;0,(COUNTIF('Présences, Excuses, et Tx P G'!$P43:AA43,$C44)/VLOOKUP($D44,$J$9:$DP$16,2+W$1,FALSE)),),)</f>
        <v>0.88888888888888884</v>
      </c>
      <c r="X44" s="141">
        <f>IF(AND($D44&lt;&gt;0,X$1&lt;&gt;0),IF(VLOOKUP($D44,$J$9:$DP$16,2+X$1,FALSE)&lt;&gt;0,(COUNTIF('Présences, Excuses, et Tx P G'!$P43:AB43,$C44)/VLOOKUP($D44,$J$9:$DP$16,2+X$1,FALSE)),),)</f>
        <v>0.88888888888888884</v>
      </c>
      <c r="Y44" s="141">
        <f>IF(AND($D44&lt;&gt;0,Y$1&lt;&gt;0),IF(VLOOKUP($D44,$J$9:$DP$16,2+Y$1,FALSE)&lt;&gt;0,(COUNTIF('Présences, Excuses, et Tx P G'!$P43:AC43,$C44)/VLOOKUP($D44,$J$9:$DP$16,2+Y$1,FALSE)),),)</f>
        <v>0.9</v>
      </c>
      <c r="Z44" s="141">
        <f>IF(AND($D44&lt;&gt;0,Z$1&lt;&gt;0),IF(VLOOKUP($D44,$J$9:$DP$16,2+Z$1,FALSE)&lt;&gt;0,(COUNTIF('Présences, Excuses, et Tx P G'!$P43:AD43,$C44)/VLOOKUP($D44,$J$9:$DP$16,2+Z$1,FALSE)),),)</f>
        <v>0.9</v>
      </c>
      <c r="AA44" s="141">
        <f>IF(AND($D44&lt;&gt;0,AA$1&lt;&gt;0),IF(VLOOKUP($D44,$J$9:$DP$16,2+AA$1,FALSE)&lt;&gt;0,(COUNTIF('Présences, Excuses, et Tx P G'!$P43:AE43,$C44)/VLOOKUP($D44,$J$9:$DP$16,2+AA$1,FALSE)),),)</f>
        <v>0.9</v>
      </c>
      <c r="AB44" s="141">
        <f>IF(AND($D44&lt;&gt;0,AB$1&lt;&gt;0),IF(VLOOKUP($D44,$J$9:$DP$16,2+AB$1,FALSE)&lt;&gt;0,(COUNTIF('Présences, Excuses, et Tx P G'!$P43:AF43,$C44)/VLOOKUP($D44,$J$9:$DP$16,2+AB$1,FALSE)),),)</f>
        <v>0.90909090909090906</v>
      </c>
      <c r="AC44" s="141">
        <f>IF(AND($D44&lt;&gt;0,AC$1&lt;&gt;0),IF(VLOOKUP($D44,$J$9:$DP$16,2+AC$1,FALSE)&lt;&gt;0,(COUNTIF('Présences, Excuses, et Tx P G'!$P43:AG43,$C44)/VLOOKUP($D44,$J$9:$DP$16,2+AC$1,FALSE)),),)</f>
        <v>0.91666666666666663</v>
      </c>
      <c r="AD44" s="141">
        <f>IF(AND($D44&lt;&gt;0,AD$1&lt;&gt;0),IF(VLOOKUP($D44,$J$9:$DP$16,2+AD$1,FALSE)&lt;&gt;0,(COUNTIF('Présences, Excuses, et Tx P G'!$P43:AH43,$C44)/VLOOKUP($D44,$J$9:$DP$16,2+AD$1,FALSE)),),)</f>
        <v>0.91666666666666663</v>
      </c>
      <c r="AE44" s="141">
        <f>IF(AND($D44&lt;&gt;0,AE$1&lt;&gt;0),IF(VLOOKUP($D44,$J$9:$DP$16,2+AE$1,FALSE)&lt;&gt;0,(COUNTIF('Présences, Excuses, et Tx P G'!$P43:AI43,$C44)/VLOOKUP($D44,$J$9:$DP$16,2+AE$1,FALSE)),),)</f>
        <v>0.92307692307692313</v>
      </c>
      <c r="AF44" s="141">
        <f>IF(AND($D44&lt;&gt;0,AF$1&lt;&gt;0),IF(VLOOKUP($D44,$J$9:$DP$16,2+AF$1,FALSE)&lt;&gt;0,(COUNTIF('Présences, Excuses, et Tx P G'!$P43:AJ43,$C44)/VLOOKUP($D44,$J$9:$DP$16,2+AF$1,FALSE)),),)</f>
        <v>0.92307692307692313</v>
      </c>
      <c r="AG44" s="141">
        <f>IF(AND($D44&lt;&gt;0,AG$1&lt;&gt;0),IF(VLOOKUP($D44,$J$9:$DP$16,2+AG$1,FALSE)&lt;&gt;0,(COUNTIF('Présences, Excuses, et Tx P G'!$P43:AK43,$C44)/VLOOKUP($D44,$J$9:$DP$16,2+AG$1,FALSE)),),)</f>
        <v>0.92307692307692313</v>
      </c>
      <c r="AH44" s="141">
        <f>IF(AND($D44&lt;&gt;0,AH$1&lt;&gt;0),IF(VLOOKUP($D44,$J$9:$DP$16,2+AH$1,FALSE)&lt;&gt;0,(COUNTIF('Présences, Excuses, et Tx P G'!$P43:AL43,$C44)/VLOOKUP($D44,$J$9:$DP$16,2+AH$1,FALSE)),),)</f>
        <v>0.9285714285714286</v>
      </c>
      <c r="AI44" s="141">
        <f>IF(AND($D44&lt;&gt;0,AI$1&lt;&gt;0),IF(VLOOKUP($D44,$J$9:$DP$16,2+AI$1,FALSE)&lt;&gt;0,(COUNTIF('Présences, Excuses, et Tx P G'!$P43:AM43,$C44)/VLOOKUP($D44,$J$9:$DP$16,2+AI$1,FALSE)),),)</f>
        <v>0.93333333333333335</v>
      </c>
      <c r="AJ44" s="141">
        <f>IF(AND($D44&lt;&gt;0,AJ$1&lt;&gt;0),IF(VLOOKUP($D44,$J$9:$DP$16,2+AJ$1,FALSE)&lt;&gt;0,(COUNTIF('Présences, Excuses, et Tx P G'!$P43:AN43,$C44)/VLOOKUP($D44,$J$9:$DP$16,2+AJ$1,FALSE)),),)</f>
        <v>0.9375</v>
      </c>
      <c r="AK44" s="141">
        <f>IF(AND($D44&lt;&gt;0,AK$1&lt;&gt;0),IF(VLOOKUP($D44,$J$9:$DP$16,2+AK$1,FALSE)&lt;&gt;0,(COUNTIF('Présences, Excuses, et Tx P G'!$P43:AO43,$C44)/VLOOKUP($D44,$J$9:$DP$16,2+AK$1,FALSE)),),)</f>
        <v>0.94117647058823528</v>
      </c>
      <c r="AL44" s="141">
        <f>IF(AND($D44&lt;&gt;0,AL$1&lt;&gt;0),IF(VLOOKUP($D44,$J$9:$DP$16,2+AL$1,FALSE)&lt;&gt;0,(COUNTIF('Présences, Excuses, et Tx P G'!$P43:AP43,$C44)/VLOOKUP($D44,$J$9:$DP$16,2+AL$1,FALSE)),),)</f>
        <v>0.94117647058823528</v>
      </c>
      <c r="AM44" s="141">
        <f>IF(AND($D44&lt;&gt;0,AM$1&lt;&gt;0),IF(VLOOKUP($D44,$J$9:$DP$16,2+AM$1,FALSE)&lt;&gt;0,(COUNTIF('Présences, Excuses, et Tx P G'!$P43:AQ43,$C44)/VLOOKUP($D44,$J$9:$DP$16,2+AM$1,FALSE)),),)</f>
        <v>0.88888888888888884</v>
      </c>
      <c r="AN44" s="141">
        <f>IF(AND($D44&lt;&gt;0,AN$1&lt;&gt;0),IF(VLOOKUP($D44,$J$9:$DP$16,2+AN$1,FALSE)&lt;&gt;0,(COUNTIF('Présences, Excuses, et Tx P G'!$P43:AR43,$C44)/VLOOKUP($D44,$J$9:$DP$16,2+AN$1,FALSE)),),)</f>
        <v>0.89473684210526316</v>
      </c>
      <c r="AO44" s="141">
        <f>IF(AND($D44&lt;&gt;0,AO$1&lt;&gt;0),IF(VLOOKUP($D44,$J$9:$DP$16,2+AO$1,FALSE)&lt;&gt;0,(COUNTIF('Présences, Excuses, et Tx P G'!$P43:AS43,$C44)/VLOOKUP($D44,$J$9:$DP$16,2+AO$1,FALSE)),),)</f>
        <v>0.9</v>
      </c>
      <c r="AP44" s="141">
        <f>IF(AND($D44&lt;&gt;0,AP$1&lt;&gt;0),IF(VLOOKUP($D44,$J$9:$DP$16,2+AP$1,FALSE)&lt;&gt;0,(COUNTIF('Présences, Excuses, et Tx P G'!$P43:AT43,$C44)/VLOOKUP($D44,$J$9:$DP$16,2+AP$1,FALSE)),),)</f>
        <v>0.90476190476190477</v>
      </c>
      <c r="AQ44" s="141">
        <f>IF(AND($D44&lt;&gt;0,AQ$1&lt;&gt;0),IF(VLOOKUP($D44,$J$9:$DP$16,2+AQ$1,FALSE)&lt;&gt;0,(COUNTIF('Présences, Excuses, et Tx P G'!$P43:AU43,$C44)/VLOOKUP($D44,$J$9:$DP$16,2+AQ$1,FALSE)),),)</f>
        <v>0.90909090909090906</v>
      </c>
      <c r="AR44" s="141">
        <f>IF(AND($D44&lt;&gt;0,AR$1&lt;&gt;0),IF(VLOOKUP($D44,$J$9:$DP$16,2+AR$1,FALSE)&lt;&gt;0,(COUNTIF('Présences, Excuses, et Tx P G'!$P43:AV43,$C44)/VLOOKUP($D44,$J$9:$DP$16,2+AR$1,FALSE)),),)</f>
        <v>0.90909090909090906</v>
      </c>
      <c r="AS44" s="141">
        <f>IF(AND($D44&lt;&gt;0,AS$1&lt;&gt;0),IF(VLOOKUP($D44,$J$9:$DP$16,2+AS$1,FALSE)&lt;&gt;0,(COUNTIF('Présences, Excuses, et Tx P G'!$P43:AW43,$C44)/VLOOKUP($D44,$J$9:$DP$16,2+AS$1,FALSE)),),)</f>
        <v>0.90909090909090906</v>
      </c>
      <c r="AT44" s="141">
        <f>IF(AND($D44&lt;&gt;0,AT$1&lt;&gt;0),IF(VLOOKUP($D44,$J$9:$DP$16,2+AT$1,FALSE)&lt;&gt;0,(COUNTIF('Présences, Excuses, et Tx P G'!$P43:AX43,$C44)/VLOOKUP($D44,$J$9:$DP$16,2+AT$1,FALSE)),),)</f>
        <v>0.91304347826086951</v>
      </c>
      <c r="AU44" s="141">
        <f>IF(AND($D44&lt;&gt;0,AU$1&lt;&gt;0),IF(VLOOKUP($D44,$J$9:$DP$16,2+AU$1,FALSE)&lt;&gt;0,(COUNTIF('Présences, Excuses, et Tx P G'!$P43:AY43,$C44)/VLOOKUP($D44,$J$9:$DP$16,2+AU$1,FALSE)),),)</f>
        <v>0.91304347826086951</v>
      </c>
      <c r="AV44" s="141">
        <f>IF(AND($D44&lt;&gt;0,AV$1&lt;&gt;0),IF(VLOOKUP($D44,$J$9:$DP$16,2+AV$1,FALSE)&lt;&gt;0,(COUNTIF('Présences, Excuses, et Tx P G'!$P43:AZ43,$C44)/VLOOKUP($D44,$J$9:$DP$16,2+AV$1,FALSE)),),)</f>
        <v>0.91666666666666663</v>
      </c>
      <c r="AW44" s="141">
        <f>IF(AND($D44&lt;&gt;0,AW$1&lt;&gt;0),IF(VLOOKUP($D44,$J$9:$DP$16,2+AW$1,FALSE)&lt;&gt;0,(COUNTIF('Présences, Excuses, et Tx P G'!$P43:BA43,$C44)/VLOOKUP($D44,$J$9:$DP$16,2+AW$1,FALSE)),),)</f>
        <v>0.91666666666666663</v>
      </c>
      <c r="AX44" s="141">
        <f>IF(AND($D44&lt;&gt;0,AX$1&lt;&gt;0),IF(VLOOKUP($D44,$J$9:$DP$16,2+AX$1,FALSE)&lt;&gt;0,(COUNTIF('Présences, Excuses, et Tx P G'!$P43:BB43,$C44)/VLOOKUP($D44,$J$9:$DP$16,2+AX$1,FALSE)),),)</f>
        <v>0.88</v>
      </c>
      <c r="AY44" s="141">
        <f>IF(AND($D44&lt;&gt;0,AY$1&lt;&gt;0),IF(VLOOKUP($D44,$J$9:$DP$16,2+AY$1,FALSE)&lt;&gt;0,(COUNTIF('Présences, Excuses, et Tx P G'!$P43:BC43,$C44)/VLOOKUP($D44,$J$9:$DP$16,2+AY$1,FALSE)),),)</f>
        <v>0.88</v>
      </c>
      <c r="AZ44" s="141">
        <f>IF(AND($D44&lt;&gt;0,AZ$1&lt;&gt;0),IF(VLOOKUP($D44,$J$9:$DP$16,2+AZ$1,FALSE)&lt;&gt;0,(COUNTIF('Présences, Excuses, et Tx P G'!$P43:BD43,$C44)/VLOOKUP($D44,$J$9:$DP$16,2+AZ$1,FALSE)),),)</f>
        <v>0.88461538461538458</v>
      </c>
      <c r="BA44" s="141">
        <f>IF(AND($D44&lt;&gt;0,BA$1&lt;&gt;0),IF(VLOOKUP($D44,$J$9:$DP$16,2+BA$1,FALSE)&lt;&gt;0,(COUNTIF('Présences, Excuses, et Tx P G'!$P43:BE43,$C44)/VLOOKUP($D44,$J$9:$DP$16,2+BA$1,FALSE)),),)</f>
        <v>0.88461538461538458</v>
      </c>
      <c r="BB44" s="141">
        <f>IF(AND($D44&lt;&gt;0,BB$1&lt;&gt;0),IF(VLOOKUP($D44,$J$9:$DP$16,2+BB$1,FALSE)&lt;&gt;0,(COUNTIF('Présences, Excuses, et Tx P G'!$P43:BF43,$C44)/VLOOKUP($D44,$J$9:$DP$16,2+BB$1,FALSE)),),)</f>
        <v>0.88888888888888884</v>
      </c>
      <c r="BC44" s="141">
        <f>IF(AND($D44&lt;&gt;0,BC$1&lt;&gt;0),IF(VLOOKUP($D44,$J$9:$DP$16,2+BC$1,FALSE)&lt;&gt;0,(COUNTIF('Présences, Excuses, et Tx P G'!$P43:BG43,$C44)/VLOOKUP($D44,$J$9:$DP$16,2+BC$1,FALSE)),),)</f>
        <v>0.8928571428571429</v>
      </c>
      <c r="BD44" s="141">
        <f>IF(AND($D44&lt;&gt;0,BD$1&lt;&gt;0),IF(VLOOKUP($D44,$J$9:$DP$16,2+BD$1,FALSE)&lt;&gt;0,(COUNTIF('Présences, Excuses, et Tx P G'!$P43:BH43,$C44)/VLOOKUP($D44,$J$9:$DP$16,2+BD$1,FALSE)),),)</f>
        <v>0.89655172413793105</v>
      </c>
      <c r="BE44" s="141">
        <f>IF(AND($D44&lt;&gt;0,BE$1&lt;&gt;0),IF(VLOOKUP($D44,$J$9:$DP$16,2+BE$1,FALSE)&lt;&gt;0,(COUNTIF('Présences, Excuses, et Tx P G'!$P43:BI43,$C44)/VLOOKUP($D44,$J$9:$DP$16,2+BE$1,FALSE)),),)</f>
        <v>0.8666666666666667</v>
      </c>
      <c r="BF44" s="141">
        <f>IF(AND($D44&lt;&gt;0,BF$1&lt;&gt;0),IF(VLOOKUP($D44,$J$9:$DP$16,2+BF$1,FALSE)&lt;&gt;0,(COUNTIF('Présences, Excuses, et Tx P G'!$P43:BJ43,$C44)/VLOOKUP($D44,$J$9:$DP$16,2+BF$1,FALSE)),),)</f>
        <v>0.8666666666666667</v>
      </c>
      <c r="BG44" s="141">
        <f>IF(AND($D44&lt;&gt;0,BG$1&lt;&gt;0),IF(VLOOKUP($D44,$J$9:$DP$16,2+BG$1,FALSE)&lt;&gt;0,(COUNTIF('Présences, Excuses, et Tx P G'!$P43:BK43,$C44)/VLOOKUP($D44,$J$9:$DP$16,2+BG$1,FALSE)),),)</f>
        <v>0.87096774193548387</v>
      </c>
      <c r="BH44" s="141">
        <f>IF(AND($D44&lt;&gt;0,BH$1&lt;&gt;0),IF(VLOOKUP($D44,$J$9:$DP$16,2+BH$1,FALSE)&lt;&gt;0,(COUNTIF('Présences, Excuses, et Tx P G'!$P43:BL43,$C44)/VLOOKUP($D44,$J$9:$DP$16,2+BH$1,FALSE)),),)</f>
        <v>0.87096774193548387</v>
      </c>
      <c r="BI44" s="141">
        <f>IF(AND($D44&lt;&gt;0,BI$1&lt;&gt;0),IF(VLOOKUP($D44,$J$9:$DP$16,2+BI$1,FALSE)&lt;&gt;0,(COUNTIF('Présences, Excuses, et Tx P G'!$P43:BM43,$C44)/VLOOKUP($D44,$J$9:$DP$16,2+BI$1,FALSE)),),)</f>
        <v>0.84375</v>
      </c>
      <c r="BJ44" s="141">
        <f>IF(AND($D44&lt;&gt;0,BJ$1&lt;&gt;0),IF(VLOOKUP($D44,$J$9:$DP$16,2+BJ$1,FALSE)&lt;&gt;0,(COUNTIF('Présences, Excuses, et Tx P G'!$P43:BN43,$C44)/VLOOKUP($D44,$J$9:$DP$16,2+BJ$1,FALSE)),),)</f>
        <v>0.81818181818181823</v>
      </c>
      <c r="BK44" s="141">
        <f>IF(AND($D44&lt;&gt;0,BK$1&lt;&gt;0),IF(VLOOKUP($D44,$J$9:$DP$16,2+BK$1,FALSE)&lt;&gt;0,(COUNTIF('Présences, Excuses, et Tx P G'!$P43:BO43,$C44)/VLOOKUP($D44,$J$9:$DP$16,2+BK$1,FALSE)),),)</f>
        <v>0.81818181818181823</v>
      </c>
      <c r="BL44" s="141">
        <f>IF(AND($D44&lt;&gt;0,BL$1&lt;&gt;0),IF(VLOOKUP($D44,$J$9:$DP$16,2+BL$1,FALSE)&lt;&gt;0,(COUNTIF('Présences, Excuses, et Tx P G'!$P43:BP43,$C44)/VLOOKUP($D44,$J$9:$DP$16,2+BL$1,FALSE)),),)</f>
        <v>0.81818181818181823</v>
      </c>
      <c r="BM44" s="141">
        <f>IF(AND($D44&lt;&gt;0,BM$1&lt;&gt;0),IF(VLOOKUP($D44,$J$9:$DP$16,2+BM$1,FALSE)&lt;&gt;0,(COUNTIF('Présences, Excuses, et Tx P G'!$P43:BQ43,$C44)/VLOOKUP($D44,$J$9:$DP$16,2+BM$1,FALSE)),),)</f>
        <v>0.81818181818181823</v>
      </c>
      <c r="BN44" s="141">
        <f>IF(AND($D44&lt;&gt;0,BN$1&lt;&gt;0),IF(VLOOKUP($D44,$J$9:$DP$16,2+BN$1,FALSE)&lt;&gt;0,(COUNTIF('Présences, Excuses, et Tx P G'!$P43:BR43,$C44)/VLOOKUP($D44,$J$9:$DP$16,2+BN$1,FALSE)),),)</f>
        <v>0.82352941176470584</v>
      </c>
      <c r="BO44" s="141">
        <f>IF(AND($D44&lt;&gt;0,BO$1&lt;&gt;0),IF(VLOOKUP($D44,$J$9:$DP$16,2+BO$1,FALSE)&lt;&gt;0,(COUNTIF('Présences, Excuses, et Tx P G'!$P43:BS43,$C44)/VLOOKUP($D44,$J$9:$DP$16,2+BO$1,FALSE)),),)</f>
        <v>0.82857142857142863</v>
      </c>
      <c r="BP44" s="141">
        <f>IF(AND($D44&lt;&gt;0,BP$1&lt;&gt;0),IF(VLOOKUP($D44,$J$9:$DP$16,2+BP$1,FALSE)&lt;&gt;0,(COUNTIF('Présences, Excuses, et Tx P G'!$P43:BT43,$C44)/VLOOKUP($D44,$J$9:$DP$16,2+BP$1,FALSE)),),)</f>
        <v>0.83333333333333337</v>
      </c>
      <c r="BQ44" s="141">
        <f>IF(AND($D44&lt;&gt;0,BQ$1&lt;&gt;0),IF(VLOOKUP($D44,$J$9:$DP$16,2+BQ$1,FALSE)&lt;&gt;0,(COUNTIF('Présences, Excuses, et Tx P G'!$P43:BU43,$C44)/VLOOKUP($D44,$J$9:$DP$16,2+BQ$1,FALSE)),),)</f>
        <v>0.83783783783783783</v>
      </c>
      <c r="BR44" s="141">
        <f>IF(AND($D44&lt;&gt;0,BR$1&lt;&gt;0),IF(VLOOKUP($D44,$J$9:$DP$16,2+BR$1,FALSE)&lt;&gt;0,(COUNTIF('Présences, Excuses, et Tx P G'!$P43:BV43,$C44)/VLOOKUP($D44,$J$9:$DP$16,2+BR$1,FALSE)),),)</f>
        <v>0.83783783783783783</v>
      </c>
      <c r="BS44" s="141">
        <f>IF(AND($D44&lt;&gt;0,BS$1&lt;&gt;0),IF(VLOOKUP($D44,$J$9:$DP$16,2+BS$1,FALSE)&lt;&gt;0,(COUNTIF('Présences, Excuses, et Tx P G'!$P43:BW43,$C44)/VLOOKUP($D44,$J$9:$DP$16,2+BS$1,FALSE)),),)</f>
        <v>0.83783783783783783</v>
      </c>
      <c r="BT44" s="141">
        <f>IF(AND($D44&lt;&gt;0,BT$1&lt;&gt;0),IF(VLOOKUP($D44,$J$9:$DP$16,2+BT$1,FALSE)&lt;&gt;0,(COUNTIF('Présences, Excuses, et Tx P G'!$P43:BX43,$C44)/VLOOKUP($D44,$J$9:$DP$16,2+BT$1,FALSE)),),)</f>
        <v>0.83783783783783783</v>
      </c>
      <c r="BU44" s="141">
        <f>IF(AND($D44&lt;&gt;0,BU$1&lt;&gt;0),IF(VLOOKUP($D44,$J$9:$DP$16,2+BU$1,FALSE)&lt;&gt;0,(COUNTIF('Présences, Excuses, et Tx P G'!$P43:BY43,$C44)/VLOOKUP($D44,$J$9:$DP$16,2+BU$1,FALSE)),),)</f>
        <v>0.84210526315789469</v>
      </c>
      <c r="BV44" s="141">
        <f>IF(AND($D44&lt;&gt;0,BV$1&lt;&gt;0),IF(VLOOKUP($D44,$J$9:$DP$16,2+BV$1,FALSE)&lt;&gt;0,(COUNTIF('Présences, Excuses, et Tx P G'!$P43:BZ43,$C44)/VLOOKUP($D44,$J$9:$DP$16,2+BV$1,FALSE)),),)</f>
        <v>0.84615384615384615</v>
      </c>
      <c r="BW44" s="141">
        <f>IF(AND($D44&lt;&gt;0,BW$1&lt;&gt;0),IF(VLOOKUP($D44,$J$9:$DP$16,2+BW$1,FALSE)&lt;&gt;0,(COUNTIF('Présences, Excuses, et Tx P G'!$P43:CA43,$C44)/VLOOKUP($D44,$J$9:$DP$16,2+BW$1,FALSE)),),)</f>
        <v>0.85</v>
      </c>
      <c r="BX44" s="141">
        <f>IF(AND($D44&lt;&gt;0,BX$1&lt;&gt;0),IF(VLOOKUP($D44,$J$9:$DP$16,2+BX$1,FALSE)&lt;&gt;0,(COUNTIF('Présences, Excuses, et Tx P G'!$P43:CB43,$C44)/VLOOKUP($D44,$J$9:$DP$16,2+BX$1,FALSE)),),)</f>
        <v>0.85365853658536583</v>
      </c>
      <c r="BY44" s="141">
        <f>IF(AND($D44&lt;&gt;0,BY$1&lt;&gt;0),IF(VLOOKUP($D44,$J$9:$DP$16,2+BY$1,FALSE)&lt;&gt;0,(COUNTIF('Présences, Excuses, et Tx P G'!$P43:CC43,$C44)/VLOOKUP($D44,$J$9:$DP$16,2+BY$1,FALSE)),),)</f>
        <v>0.85365853658536583</v>
      </c>
      <c r="BZ44" s="141">
        <f>IF(AND($D44&lt;&gt;0,BZ$1&lt;&gt;0),IF(VLOOKUP($D44,$J$9:$DP$16,2+BZ$1,FALSE)&lt;&gt;0,(COUNTIF('Présences, Excuses, et Tx P G'!$P43:CD43,$C44)/VLOOKUP($D44,$J$9:$DP$16,2+BZ$1,FALSE)),),)</f>
        <v>0.83333333333333337</v>
      </c>
      <c r="CA44" s="141">
        <f>IF(AND($D44&lt;&gt;0,CA$1&lt;&gt;0),IF(VLOOKUP($D44,$J$9:$DP$16,2+CA$1,FALSE)&lt;&gt;0,(COUNTIF('Présences, Excuses, et Tx P G'!$P43:CE43,$C44)/VLOOKUP($D44,$J$9:$DP$16,2+CA$1,FALSE)),),)</f>
        <v>0.81395348837209303</v>
      </c>
      <c r="CB44" s="141">
        <f>IF(AND($D44&lt;&gt;0,CB$1&lt;&gt;0),IF(VLOOKUP($D44,$J$9:$DP$16,2+CB$1,FALSE)&lt;&gt;0,(COUNTIF('Présences, Excuses, et Tx P G'!$P43:CF43,$C44)/VLOOKUP($D44,$J$9:$DP$16,2+CB$1,FALSE)),),)</f>
        <v>0</v>
      </c>
      <c r="CC44" s="141">
        <f>IF(AND($D44&lt;&gt;0,CC$1&lt;&gt;0),IF(VLOOKUP($D44,$J$9:$DP$16,2+CC$1,FALSE)&lt;&gt;0,(COUNTIF('Présences, Excuses, et Tx P G'!$P43:CG43,$C44)/VLOOKUP($D44,$J$9:$DP$16,2+CC$1,FALSE)),),)</f>
        <v>0</v>
      </c>
      <c r="CD44" s="141">
        <f>IF(AND($D44&lt;&gt;0,CD$1&lt;&gt;0),IF(VLOOKUP($D44,$J$9:$DP$16,2+CD$1,FALSE)&lt;&gt;0,(COUNTIF('Présences, Excuses, et Tx P G'!$P43:CH43,$C44)/VLOOKUP($D44,$J$9:$DP$16,2+CD$1,FALSE)),),)</f>
        <v>0</v>
      </c>
      <c r="CE44" s="141">
        <f>IF(AND($D44&lt;&gt;0,CE$1&lt;&gt;0),IF(VLOOKUP($D44,$J$9:$DP$16,2+CE$1,FALSE)&lt;&gt;0,(COUNTIF('Présences, Excuses, et Tx P G'!$P43:CI43,$C44)/VLOOKUP($D44,$J$9:$DP$16,2+CE$1,FALSE)),),)</f>
        <v>0</v>
      </c>
      <c r="CF44" s="141">
        <f>IF(AND($D44&lt;&gt;0,CF$1&lt;&gt;0),IF(VLOOKUP($D44,$J$9:$DP$16,2+CF$1,FALSE)&lt;&gt;0,(COUNTIF('Présences, Excuses, et Tx P G'!$P43:CJ43,$C44)/VLOOKUP($D44,$J$9:$DP$16,2+CF$1,FALSE)),),)</f>
        <v>0</v>
      </c>
      <c r="CG44" s="141">
        <f>IF(AND($D44&lt;&gt;0,CG$1&lt;&gt;0),IF(VLOOKUP($D44,$J$9:$DP$16,2+CG$1,FALSE)&lt;&gt;0,(COUNTIF('Présences, Excuses, et Tx P G'!$P43:CK43,$C44)/VLOOKUP($D44,$J$9:$DP$16,2+CG$1,FALSE)),),)</f>
        <v>0</v>
      </c>
      <c r="CH44" s="141">
        <f>IF(AND($D44&lt;&gt;0,CH$1&lt;&gt;0),IF(VLOOKUP($D44,$J$9:$DP$16,2+CH$1,FALSE)&lt;&gt;0,(COUNTIF('Présences, Excuses, et Tx P G'!$P43:CL43,$C44)/VLOOKUP($D44,$J$9:$DP$16,2+CH$1,FALSE)),),)</f>
        <v>0</v>
      </c>
      <c r="CI44" s="141">
        <f>IF(AND($D44&lt;&gt;0,CI$1&lt;&gt;0),IF(VLOOKUP($D44,$J$9:$DP$16,2+CI$1,FALSE)&lt;&gt;0,(COUNTIF('Présences, Excuses, et Tx P G'!$P43:CM43,$C44)/VLOOKUP($D44,$J$9:$DP$16,2+CI$1,FALSE)),),)</f>
        <v>0</v>
      </c>
      <c r="CJ44" s="141">
        <f>IF(AND($D44&lt;&gt;0,CJ$1&lt;&gt;0),IF(VLOOKUP($D44,$J$9:$DP$16,2+CJ$1,FALSE)&lt;&gt;0,(COUNTIF('Présences, Excuses, et Tx P G'!$P43:CO43,$C44)/VLOOKUP($D44,$J$9:$DP$16,2+CJ$1,FALSE)),),)</f>
        <v>0</v>
      </c>
      <c r="CK44" s="141">
        <f>IF(AND($D44&lt;&gt;0,CK$1&lt;&gt;0),IF(VLOOKUP($D44,$J$9:$DP$16,2+CK$1,FALSE)&lt;&gt;0,(COUNTIF('Présences, Excuses, et Tx P G'!$P43:CP43,$C44)/VLOOKUP($D44,$J$9:$DP$16,2+CK$1,FALSE)),),)</f>
        <v>0</v>
      </c>
      <c r="CL44" s="141">
        <f>IF(AND($D44&lt;&gt;0,CL$1&lt;&gt;0),IF(VLOOKUP($D44,$J$9:$DP$16,2+CL$1,FALSE)&lt;&gt;0,(COUNTIF('Présences, Excuses, et Tx P G'!$P43:CQ43,$C44)/VLOOKUP($D44,$J$9:$DP$16,2+CL$1,FALSE)),),)</f>
        <v>0</v>
      </c>
      <c r="CM44" s="141">
        <f>IF(AND($D44&lt;&gt;0,CM$1&lt;&gt;0),IF(VLOOKUP($D44,$J$9:$DP$16,2+CM$1,FALSE)&lt;&gt;0,(COUNTIF('Présences, Excuses, et Tx P G'!$P43:CR43,$C44)/VLOOKUP($D44,$J$9:$DP$16,2+CM$1,FALSE)),),)</f>
        <v>0</v>
      </c>
      <c r="CN44" s="141">
        <f>IF(AND($D44&lt;&gt;0,CN$1&lt;&gt;0),IF(VLOOKUP($D44,$J$9:$DP$16,2+CN$1,FALSE)&lt;&gt;0,(COUNTIF('Présences, Excuses, et Tx P G'!$P43:CS43,$C44)/VLOOKUP($D44,$J$9:$DP$16,2+CN$1,FALSE)),),)</f>
        <v>0</v>
      </c>
      <c r="CO44" s="141">
        <f>IF(AND($D44&lt;&gt;0,CO$1&lt;&gt;0),IF(VLOOKUP($D44,$J$9:$DP$16,2+CO$1,FALSE)&lt;&gt;0,(COUNTIF('Présences, Excuses, et Tx P G'!$P43:CT43,$C44)/VLOOKUP($D44,$J$9:$DP$16,2+CO$1,FALSE)),),)</f>
        <v>0</v>
      </c>
      <c r="CP44" s="141">
        <f>IF(AND($D44&lt;&gt;0,CP$1&lt;&gt;0),IF(VLOOKUP($D44,$J$9:$DP$16,2+CP$1,FALSE)&lt;&gt;0,(COUNTIF('Présences, Excuses, et Tx P G'!$P43:CU43,$C44)/VLOOKUP($D44,$J$9:$DP$16,2+CP$1,FALSE)),),)</f>
        <v>0</v>
      </c>
      <c r="CQ44" s="141">
        <f>IF(AND($D44&lt;&gt;0,CQ$1&lt;&gt;0),IF(VLOOKUP($D44,$J$9:$DP$16,2+CQ$1,FALSE)&lt;&gt;0,(COUNTIF('Présences, Excuses, et Tx P G'!$P43:CU43,$C44)/VLOOKUP($D44,$J$9:$DP$16,2+CQ$1,FALSE)),),)</f>
        <v>0</v>
      </c>
      <c r="CR44" s="141">
        <f>IF(AND($D44&lt;&gt;0,CR$1&lt;&gt;0),IF(VLOOKUP($D44,$J$9:$DP$16,2+CR$1,FALSE)&lt;&gt;0,(COUNTIF('Présences, Excuses, et Tx P G'!$P43:CV43,$C44)/VLOOKUP($D44,$J$9:$DP$16,2+CR$1,FALSE)),),)</f>
        <v>0</v>
      </c>
      <c r="CS44" s="141">
        <f>IF(AND($D44&lt;&gt;0,CS$1&lt;&gt;0),IF(VLOOKUP($D44,$J$9:$DP$16,2+CS$1,FALSE)&lt;&gt;0,(COUNTIF('Présences, Excuses, et Tx P G'!$P43:CW43,$C44)/VLOOKUP($D44,$J$9:$DP$16,2+CS$1,FALSE)),),)</f>
        <v>0</v>
      </c>
      <c r="CT44" s="141">
        <f>IF(AND($D44&lt;&gt;0,CT$1&lt;&gt;0),IF(VLOOKUP($D44,$J$9:$DP$16,2+CT$1,FALSE)&lt;&gt;0,(COUNTIF('Présences, Excuses, et Tx P G'!$P43:CX43,$C44)/VLOOKUP($D44,$J$9:$DP$16,2+CT$1,FALSE)),),)</f>
        <v>0</v>
      </c>
      <c r="CU44" s="141">
        <f>IF(AND($D44&lt;&gt;0,CU$1&lt;&gt;0),IF(VLOOKUP($D44,$J$9:$DP$16,2+CU$1,FALSE)&lt;&gt;0,(COUNTIF('Présences, Excuses, et Tx P G'!$P43:CY43,$C44)/VLOOKUP($D44,$J$9:$DP$16,2+CU$1,FALSE)),),)</f>
        <v>0</v>
      </c>
      <c r="CV44" s="141">
        <f>IF(AND($D44&lt;&gt;0,CV$1&lt;&gt;0),IF(VLOOKUP($D44,$J$9:$DP$16,2+CV$1,FALSE)&lt;&gt;0,(COUNTIF('Présences, Excuses, et Tx P G'!$P43:CZ43,$C44)/VLOOKUP($D44,$J$9:$DP$16,2+CV$1,FALSE)),),)</f>
        <v>0</v>
      </c>
      <c r="CW44" s="141">
        <f>IF(AND($D44&lt;&gt;0,CW$1&lt;&gt;0),IF(VLOOKUP($D44,$J$9:$DP$16,2+CW$1,FALSE)&lt;&gt;0,(COUNTIF('Présences, Excuses, et Tx P G'!$P43:DA43,$C44)/VLOOKUP($D44,$J$9:$DP$16,2+CW$1,FALSE)),),)</f>
        <v>0</v>
      </c>
      <c r="CX44" s="141">
        <f>IF(AND($D44&lt;&gt;0,CX$1&lt;&gt;0),IF(VLOOKUP($D44,$J$9:$DP$16,2+CX$1,FALSE)&lt;&gt;0,(COUNTIF('Présences, Excuses, et Tx P G'!$P43:DB43,$C44)/VLOOKUP($D44,$J$9:$DP$16,2+CX$1,FALSE)),),)</f>
        <v>0</v>
      </c>
      <c r="CY44" s="141">
        <f>IF(AND($D44&lt;&gt;0,CY$1&lt;&gt;0),IF(VLOOKUP($D44,$J$9:$DP$16,2+CY$1,FALSE)&lt;&gt;0,(COUNTIF('Présences, Excuses, et Tx P G'!$P43:DC43,$C44)/VLOOKUP($D44,$J$9:$DP$16,2+CY$1,FALSE)),),)</f>
        <v>0</v>
      </c>
      <c r="CZ44" s="141">
        <f>IF(AND($D44&lt;&gt;0,CZ$1&lt;&gt;0),IF(VLOOKUP($D44,$J$9:$DP$16,2+CZ$1,FALSE)&lt;&gt;0,(COUNTIF('Présences, Excuses, et Tx P G'!$P43:DD43,$C44)/VLOOKUP($D44,$J$9:$DP$16,2+CZ$1,FALSE)),),)</f>
        <v>0</v>
      </c>
      <c r="DA44" s="141">
        <f>IF(AND($D44&lt;&gt;0,DA$1&lt;&gt;0),IF(VLOOKUP($D44,$J$9:$DP$16,2+DA$1,FALSE)&lt;&gt;0,(COUNTIF('Présences, Excuses, et Tx P G'!$P43:DE43,$C44)/VLOOKUP($D44,$J$9:$DP$16,2+DA$1,FALSE)),),)</f>
        <v>0</v>
      </c>
      <c r="DB44" s="141">
        <f>IF(AND($D44&lt;&gt;0,DB$1&lt;&gt;0),IF(VLOOKUP($D44,$J$9:$DP$16,2+DB$1,FALSE)&lt;&gt;0,(COUNTIF('Présences, Excuses, et Tx P G'!$P43:DF43,$C44)/VLOOKUP($D44,$J$9:$DP$16,2+DB$1,FALSE)),),)</f>
        <v>0</v>
      </c>
      <c r="DC44" s="141">
        <f>IF(AND($D44&lt;&gt;0,DC$1&lt;&gt;0),IF(VLOOKUP($D44,$J$9:$DP$16,2+DC$1,FALSE)&lt;&gt;0,(COUNTIF('Présences, Excuses, et Tx P G'!$P43:DG43,$C44)/VLOOKUP($D44,$J$9:$DP$16,2+DC$1,FALSE)),),)</f>
        <v>0</v>
      </c>
      <c r="DD44" s="141">
        <f>IF(AND($D44&lt;&gt;0,DD$1&lt;&gt;0),IF(VLOOKUP($D44,$J$9:$DP$16,2+DD$1,FALSE)&lt;&gt;0,(COUNTIF('Présences, Excuses, et Tx P G'!$P43:DH43,$C44)/VLOOKUP($D44,$J$9:$DP$16,2+DD$1,FALSE)),),)</f>
        <v>0</v>
      </c>
      <c r="DE44" s="141">
        <f>IF(AND($D44&lt;&gt;0,DE$1&lt;&gt;0),IF(VLOOKUP($D44,$J$9:$DP$16,2+DE$1,FALSE)&lt;&gt;0,(COUNTIF('Présences, Excuses, et Tx P G'!$P43:DI43,$C44)/VLOOKUP($D44,$J$9:$DP$16,2+DE$1,FALSE)),),)</f>
        <v>0</v>
      </c>
      <c r="DF44" s="141">
        <f>IF(AND($D44&lt;&gt;0,DF$1&lt;&gt;0),IF(VLOOKUP($D44,$J$9:$DP$16,2+DF$1,FALSE)&lt;&gt;0,(COUNTIF('Présences, Excuses, et Tx P G'!$P43:DJ43,$C44)/VLOOKUP($D44,$J$9:$DP$16,2+DF$1,FALSE)),),)</f>
        <v>0</v>
      </c>
      <c r="DG44" s="141">
        <f>IF(AND($D44&lt;&gt;0,DG$1&lt;&gt;0),IF(VLOOKUP($D44,$J$9:$DP$16,2+DG$1,FALSE)&lt;&gt;0,(COUNTIF('Présences, Excuses, et Tx P G'!$P43:DK43,$C44)/VLOOKUP($D44,$J$9:$DP$16,2+DG$1,FALSE)),),)</f>
        <v>0</v>
      </c>
      <c r="DH44" s="141">
        <f>IF(AND($D44&lt;&gt;0,DH$1&lt;&gt;0),IF(VLOOKUP($D44,$J$9:$DP$16,2+DH$1,FALSE)&lt;&gt;0,(COUNTIF('Présences, Excuses, et Tx P G'!$P43:DL43,$C44)/VLOOKUP($D44,$J$9:$DP$16,2+DH$1,FALSE)),),)</f>
        <v>0</v>
      </c>
      <c r="DI44" s="141">
        <f>IF(AND($D44&lt;&gt;0,DI$1&lt;&gt;0),IF(VLOOKUP($D44,$J$9:$DP$16,2+DI$1,FALSE)&lt;&gt;0,(COUNTIF('Présences, Excuses, et Tx P G'!$P43:DM43,$C44)/VLOOKUP($D44,$J$9:$DP$16,2+DI$1,FALSE)),),)</f>
        <v>0</v>
      </c>
      <c r="DJ44" s="141">
        <f>IF(AND($D44&lt;&gt;0,DJ$1&lt;&gt;0),IF(VLOOKUP($D44,$J$9:$DP$16,2+DJ$1,FALSE)&lt;&gt;0,(COUNTIF('Présences, Excuses, et Tx P G'!$P43:DN43,$C44)/VLOOKUP($D44,$J$9:$DP$16,2+DJ$1,FALSE)),),)</f>
        <v>0</v>
      </c>
      <c r="DK44" s="141">
        <f>IF(AND($D44&lt;&gt;0,DK$1&lt;&gt;0),IF(VLOOKUP($D44,$J$9:$DP$16,2+DK$1,FALSE)&lt;&gt;0,(COUNTIF('Présences, Excuses, et Tx P G'!$P43:DO43,$C44)/VLOOKUP($D44,$J$9:$DP$16,2+DK$1,FALSE)),),)</f>
        <v>0</v>
      </c>
      <c r="DL44" s="141">
        <f>IF(AND($D44&lt;&gt;0,DL$1&lt;&gt;0),IF(VLOOKUP($D44,$J$9:$DP$16,2+DL$1,FALSE)&lt;&gt;0,(COUNTIF('Présences, Excuses, et Tx P G'!$P43:DP43,$C44)/VLOOKUP($D44,$J$9:$DP$16,2+DL$1,FALSE)),),)</f>
        <v>0</v>
      </c>
      <c r="DM44" s="141">
        <f>IF(AND($D44&lt;&gt;0,DM$1&lt;&gt;0),IF(VLOOKUP($D44,$J$9:$DP$16,2+DM$1,FALSE)&lt;&gt;0,(COUNTIF('Présences, Excuses, et Tx P G'!$P43:DQ43,$C44)/VLOOKUP($D44,$J$9:$DP$16,2+DM$1,FALSE)),),)</f>
        <v>0</v>
      </c>
      <c r="DN44" s="141">
        <f>IF(AND($D44&lt;&gt;0,DN$1&lt;&gt;0),IF(VLOOKUP($D44,$J$9:$DP$16,2+DN$1,FALSE)&lt;&gt;0,(COUNTIF('Présences, Excuses, et Tx P G'!$P43:DR43,$C44)/VLOOKUP($D44,$J$9:$DP$16,2+DN$1,FALSE)),),)</f>
        <v>0</v>
      </c>
      <c r="DO44" s="141">
        <f>IF(AND($D44&lt;&gt;0,DO$1&lt;&gt;0),IF(VLOOKUP($D44,$J$9:$DP$16,2+DO$1,FALSE)&lt;&gt;0,(COUNTIF('Présences, Excuses, et Tx P G'!$P43:DS43,$C44)/VLOOKUP($D44,$J$9:$DP$16,2+DO$1,FALSE)),),)</f>
        <v>0</v>
      </c>
      <c r="DP44" s="141">
        <f>IF(AND($D44&lt;&gt;0,DP$1&lt;&gt;0),IF(VLOOKUP($D44,$J$9:$DP$16,2+DP$1,FALSE)&lt;&gt;0,(COUNTIF('Présences, Excuses, et Tx P G'!$P43:DT43,$C44)/VLOOKUP($D44,$J$9:$DP$16,2+DP$1,FALSE)),),)</f>
        <v>0</v>
      </c>
      <c r="DR44" s="80" t="str">
        <f t="shared" si="34"/>
        <v>FOUCAUD Catherine</v>
      </c>
      <c r="DS44" s="26" t="str">
        <f t="shared" si="35"/>
        <v>S</v>
      </c>
      <c r="DT44" s="23">
        <f t="shared" si="36"/>
        <v>0.85365853658536583</v>
      </c>
    </row>
    <row r="45" spans="1:124" ht="14.4" customHeight="1">
      <c r="A45" s="17">
        <v>28</v>
      </c>
      <c r="B45" s="158" t="str">
        <f>Choristes!B29</f>
        <v>FOUQUES Emmanuelle</v>
      </c>
      <c r="C45" s="26" t="str">
        <f>Choristes!C29</f>
        <v>S</v>
      </c>
      <c r="D45" s="26" t="str">
        <f>Choristes!G29</f>
        <v>FR</v>
      </c>
      <c r="E45" s="26"/>
      <c r="F45" s="26"/>
      <c r="G45" s="15"/>
      <c r="H45" s="15"/>
      <c r="I45" s="23">
        <f t="shared" si="32"/>
        <v>0.65853658536585369</v>
      </c>
      <c r="J45" s="23" t="str">
        <f t="shared" si="33"/>
        <v>C</v>
      </c>
      <c r="K45" s="61"/>
      <c r="L45" s="141">
        <f>IF(AND($D45&lt;&gt;0,L$1&lt;&gt;0),IF(VLOOKUP($D45,$J$9:$DP$16,2+L$1,FALSE)&lt;&gt;0,(COUNTIF('Présences, Excuses, et Tx P G'!$P44:P44,$C45)/VLOOKUP($D45,$J$9:$DP$16,2+L$1,FALSE)),),)</f>
        <v>0</v>
      </c>
      <c r="M45" s="141">
        <f>IF(AND($D45&lt;&gt;0,M$1&lt;&gt;0),IF(VLOOKUP($D45,$J$9:$DP$16,2+M$1,FALSE)&lt;&gt;0,(COUNTIF('Présences, Excuses, et Tx P G'!$P44:Q44,$C45)/VLOOKUP($D45,$J$9:$DP$16,2+M$1,FALSE)),),)</f>
        <v>0</v>
      </c>
      <c r="N45" s="141">
        <f>IF(AND($D45&lt;&gt;0,N$1&lt;&gt;0),IF(VLOOKUP($D45,$J$9:$DP$16,2+N$1,FALSE)&lt;&gt;0,(COUNTIF('Présences, Excuses, et Tx P G'!$P44:R44,$C45)/VLOOKUP($D45,$J$9:$DP$16,2+N$1,FALSE)),),)</f>
        <v>0.33333333333333331</v>
      </c>
      <c r="O45" s="141">
        <f>IF(AND($D45&lt;&gt;0,O$1&lt;&gt;0),IF(VLOOKUP($D45,$J$9:$DP$16,2+O$1,FALSE)&lt;&gt;0,(COUNTIF('Présences, Excuses, et Tx P G'!$P44:S44,$C45)/VLOOKUP($D45,$J$9:$DP$16,2+O$1,FALSE)),),)</f>
        <v>0.33333333333333331</v>
      </c>
      <c r="P45" s="141">
        <f>IF(AND($D45&lt;&gt;0,P$1&lt;&gt;0),IF(VLOOKUP($D45,$J$9:$DP$16,2+P$1,FALSE)&lt;&gt;0,(COUNTIF('Présences, Excuses, et Tx P G'!$P44:T44,$C45)/VLOOKUP($D45,$J$9:$DP$16,2+P$1,FALSE)),),)</f>
        <v>0.5</v>
      </c>
      <c r="Q45" s="141">
        <f>IF(AND($D45&lt;&gt;0,Q$1&lt;&gt;0),IF(VLOOKUP($D45,$J$9:$DP$16,2+Q$1,FALSE)&lt;&gt;0,(COUNTIF('Présences, Excuses, et Tx P G'!$P44:U44,$C45)/VLOOKUP($D45,$J$9:$DP$16,2+Q$1,FALSE)),),)</f>
        <v>0.5</v>
      </c>
      <c r="R45" s="141">
        <f>IF(AND($D45&lt;&gt;0,R$1&lt;&gt;0),IF(VLOOKUP($D45,$J$9:$DP$16,2+R$1,FALSE)&lt;&gt;0,(COUNTIF('Présences, Excuses, et Tx P G'!$P44:V44,$C45)/VLOOKUP($D45,$J$9:$DP$16,2+R$1,FALSE)),),)</f>
        <v>0.4</v>
      </c>
      <c r="S45" s="141">
        <f>IF(AND($D45&lt;&gt;0,S$1&lt;&gt;0),IF(VLOOKUP($D45,$J$9:$DP$16,2+S$1,FALSE)&lt;&gt;0,(COUNTIF('Présences, Excuses, et Tx P G'!$P44:W44,$C45)/VLOOKUP($D45,$J$9:$DP$16,2+S$1,FALSE)),),)</f>
        <v>0.33333333333333331</v>
      </c>
      <c r="T45" s="141">
        <f>IF(AND($D45&lt;&gt;0,T$1&lt;&gt;0),IF(VLOOKUP($D45,$J$9:$DP$16,2+T$1,FALSE)&lt;&gt;0,(COUNTIF('Présences, Excuses, et Tx P G'!$P44:X44,$C45)/VLOOKUP($D45,$J$9:$DP$16,2+T$1,FALSE)),),)</f>
        <v>0.2857142857142857</v>
      </c>
      <c r="U45" s="141">
        <f>IF(AND($D45&lt;&gt;0,U$1&lt;&gt;0),IF(VLOOKUP($D45,$J$9:$DP$16,2+U$1,FALSE)&lt;&gt;0,(COUNTIF('Présences, Excuses, et Tx P G'!$P44:Y44,$C45)/VLOOKUP($D45,$J$9:$DP$16,2+U$1,FALSE)),),)</f>
        <v>0.375</v>
      </c>
      <c r="V45" s="141">
        <f>IF(AND($D45&lt;&gt;0,V$1&lt;&gt;0),IF(VLOOKUP($D45,$J$9:$DP$16,2+V$1,FALSE)&lt;&gt;0,(COUNTIF('Présences, Excuses, et Tx P G'!$P44:Z44,$C45)/VLOOKUP($D45,$J$9:$DP$16,2+V$1,FALSE)),),)</f>
        <v>0.375</v>
      </c>
      <c r="W45" s="141">
        <f>IF(AND($D45&lt;&gt;0,W$1&lt;&gt;0),IF(VLOOKUP($D45,$J$9:$DP$16,2+W$1,FALSE)&lt;&gt;0,(COUNTIF('Présences, Excuses, et Tx P G'!$P44:AA44,$C45)/VLOOKUP($D45,$J$9:$DP$16,2+W$1,FALSE)),),)</f>
        <v>0.44444444444444442</v>
      </c>
      <c r="X45" s="141">
        <f>IF(AND($D45&lt;&gt;0,X$1&lt;&gt;0),IF(VLOOKUP($D45,$J$9:$DP$16,2+X$1,FALSE)&lt;&gt;0,(COUNTIF('Présences, Excuses, et Tx P G'!$P44:AB44,$C45)/VLOOKUP($D45,$J$9:$DP$16,2+X$1,FALSE)),),)</f>
        <v>0.44444444444444442</v>
      </c>
      <c r="Y45" s="141">
        <f>IF(AND($D45&lt;&gt;0,Y$1&lt;&gt;0),IF(VLOOKUP($D45,$J$9:$DP$16,2+Y$1,FALSE)&lt;&gt;0,(COUNTIF('Présences, Excuses, et Tx P G'!$P44:AC44,$C45)/VLOOKUP($D45,$J$9:$DP$16,2+Y$1,FALSE)),),)</f>
        <v>0.4</v>
      </c>
      <c r="Z45" s="141">
        <f>IF(AND($D45&lt;&gt;0,Z$1&lt;&gt;0),IF(VLOOKUP($D45,$J$9:$DP$16,2+Z$1,FALSE)&lt;&gt;0,(COUNTIF('Présences, Excuses, et Tx P G'!$P44:AD44,$C45)/VLOOKUP($D45,$J$9:$DP$16,2+Z$1,FALSE)),),)</f>
        <v>0.4</v>
      </c>
      <c r="AA45" s="141">
        <f>IF(AND($D45&lt;&gt;0,AA$1&lt;&gt;0),IF(VLOOKUP($D45,$J$9:$DP$16,2+AA$1,FALSE)&lt;&gt;0,(COUNTIF('Présences, Excuses, et Tx P G'!$P44:AE44,$C45)/VLOOKUP($D45,$J$9:$DP$16,2+AA$1,FALSE)),),)</f>
        <v>0.4</v>
      </c>
      <c r="AB45" s="141">
        <f>IF(AND($D45&lt;&gt;0,AB$1&lt;&gt;0),IF(VLOOKUP($D45,$J$9:$DP$16,2+AB$1,FALSE)&lt;&gt;0,(COUNTIF('Présences, Excuses, et Tx P G'!$P44:AF44,$C45)/VLOOKUP($D45,$J$9:$DP$16,2+AB$1,FALSE)),),)</f>
        <v>0.45454545454545453</v>
      </c>
      <c r="AC45" s="141">
        <f>IF(AND($D45&lt;&gt;0,AC$1&lt;&gt;0),IF(VLOOKUP($D45,$J$9:$DP$16,2+AC$1,FALSE)&lt;&gt;0,(COUNTIF('Présences, Excuses, et Tx P G'!$P44:AG44,$C45)/VLOOKUP($D45,$J$9:$DP$16,2+AC$1,FALSE)),),)</f>
        <v>0.5</v>
      </c>
      <c r="AD45" s="141">
        <f>IF(AND($D45&lt;&gt;0,AD$1&lt;&gt;0),IF(VLOOKUP($D45,$J$9:$DP$16,2+AD$1,FALSE)&lt;&gt;0,(COUNTIF('Présences, Excuses, et Tx P G'!$P44:AH44,$C45)/VLOOKUP($D45,$J$9:$DP$16,2+AD$1,FALSE)),),)</f>
        <v>0.5</v>
      </c>
      <c r="AE45" s="141">
        <f>IF(AND($D45&lt;&gt;0,AE$1&lt;&gt;0),IF(VLOOKUP($D45,$J$9:$DP$16,2+AE$1,FALSE)&lt;&gt;0,(COUNTIF('Présences, Excuses, et Tx P G'!$P44:AI44,$C45)/VLOOKUP($D45,$J$9:$DP$16,2+AE$1,FALSE)),),)</f>
        <v>0.53846153846153844</v>
      </c>
      <c r="AF45" s="141">
        <f>IF(AND($D45&lt;&gt;0,AF$1&lt;&gt;0),IF(VLOOKUP($D45,$J$9:$DP$16,2+AF$1,FALSE)&lt;&gt;0,(COUNTIF('Présences, Excuses, et Tx P G'!$P44:AJ44,$C45)/VLOOKUP($D45,$J$9:$DP$16,2+AF$1,FALSE)),),)</f>
        <v>0.53846153846153844</v>
      </c>
      <c r="AG45" s="141">
        <f>IF(AND($D45&lt;&gt;0,AG$1&lt;&gt;0),IF(VLOOKUP($D45,$J$9:$DP$16,2+AG$1,FALSE)&lt;&gt;0,(COUNTIF('Présences, Excuses, et Tx P G'!$P44:AK44,$C45)/VLOOKUP($D45,$J$9:$DP$16,2+AG$1,FALSE)),),)</f>
        <v>0.53846153846153844</v>
      </c>
      <c r="AH45" s="141">
        <f>IF(AND($D45&lt;&gt;0,AH$1&lt;&gt;0),IF(VLOOKUP($D45,$J$9:$DP$16,2+AH$1,FALSE)&lt;&gt;0,(COUNTIF('Présences, Excuses, et Tx P G'!$P44:AL44,$C45)/VLOOKUP($D45,$J$9:$DP$16,2+AH$1,FALSE)),),)</f>
        <v>0.5714285714285714</v>
      </c>
      <c r="AI45" s="141">
        <f>IF(AND($D45&lt;&gt;0,AI$1&lt;&gt;0),IF(VLOOKUP($D45,$J$9:$DP$16,2+AI$1,FALSE)&lt;&gt;0,(COUNTIF('Présences, Excuses, et Tx P G'!$P44:AM44,$C45)/VLOOKUP($D45,$J$9:$DP$16,2+AI$1,FALSE)),),)</f>
        <v>0.6</v>
      </c>
      <c r="AJ45" s="141">
        <f>IF(AND($D45&lt;&gt;0,AJ$1&lt;&gt;0),IF(VLOOKUP($D45,$J$9:$DP$16,2+AJ$1,FALSE)&lt;&gt;0,(COUNTIF('Présences, Excuses, et Tx P G'!$P44:AN44,$C45)/VLOOKUP($D45,$J$9:$DP$16,2+AJ$1,FALSE)),),)</f>
        <v>0.5625</v>
      </c>
      <c r="AK45" s="141">
        <f>IF(AND($D45&lt;&gt;0,AK$1&lt;&gt;0),IF(VLOOKUP($D45,$J$9:$DP$16,2+AK$1,FALSE)&lt;&gt;0,(COUNTIF('Présences, Excuses, et Tx P G'!$P44:AO44,$C45)/VLOOKUP($D45,$J$9:$DP$16,2+AK$1,FALSE)),),)</f>
        <v>0.58823529411764708</v>
      </c>
      <c r="AL45" s="141">
        <f>IF(AND($D45&lt;&gt;0,AL$1&lt;&gt;0),IF(VLOOKUP($D45,$J$9:$DP$16,2+AL$1,FALSE)&lt;&gt;0,(COUNTIF('Présences, Excuses, et Tx P G'!$P44:AP44,$C45)/VLOOKUP($D45,$J$9:$DP$16,2+AL$1,FALSE)),),)</f>
        <v>0.58823529411764708</v>
      </c>
      <c r="AM45" s="141">
        <f>IF(AND($D45&lt;&gt;0,AM$1&lt;&gt;0),IF(VLOOKUP($D45,$J$9:$DP$16,2+AM$1,FALSE)&lt;&gt;0,(COUNTIF('Présences, Excuses, et Tx P G'!$P44:AQ44,$C45)/VLOOKUP($D45,$J$9:$DP$16,2+AM$1,FALSE)),),)</f>
        <v>0.55555555555555558</v>
      </c>
      <c r="AN45" s="141">
        <f>IF(AND($D45&lt;&gt;0,AN$1&lt;&gt;0),IF(VLOOKUP($D45,$J$9:$DP$16,2+AN$1,FALSE)&lt;&gt;0,(COUNTIF('Présences, Excuses, et Tx P G'!$P44:AR44,$C45)/VLOOKUP($D45,$J$9:$DP$16,2+AN$1,FALSE)),),)</f>
        <v>0.52631578947368418</v>
      </c>
      <c r="AO45" s="141">
        <f>IF(AND($D45&lt;&gt;0,AO$1&lt;&gt;0),IF(VLOOKUP($D45,$J$9:$DP$16,2+AO$1,FALSE)&lt;&gt;0,(COUNTIF('Présences, Excuses, et Tx P G'!$P44:AS44,$C45)/VLOOKUP($D45,$J$9:$DP$16,2+AO$1,FALSE)),),)</f>
        <v>0.5</v>
      </c>
      <c r="AP45" s="141">
        <f>IF(AND($D45&lt;&gt;0,AP$1&lt;&gt;0),IF(VLOOKUP($D45,$J$9:$DP$16,2+AP$1,FALSE)&lt;&gt;0,(COUNTIF('Présences, Excuses, et Tx P G'!$P44:AT44,$C45)/VLOOKUP($D45,$J$9:$DP$16,2+AP$1,FALSE)),),)</f>
        <v>0.47619047619047616</v>
      </c>
      <c r="AQ45" s="141">
        <f>IF(AND($D45&lt;&gt;0,AQ$1&lt;&gt;0),IF(VLOOKUP($D45,$J$9:$DP$16,2+AQ$1,FALSE)&lt;&gt;0,(COUNTIF('Présences, Excuses, et Tx P G'!$P44:AU44,$C45)/VLOOKUP($D45,$J$9:$DP$16,2+AQ$1,FALSE)),),)</f>
        <v>0.5</v>
      </c>
      <c r="AR45" s="141">
        <f>IF(AND($D45&lt;&gt;0,AR$1&lt;&gt;0),IF(VLOOKUP($D45,$J$9:$DP$16,2+AR$1,FALSE)&lt;&gt;0,(COUNTIF('Présences, Excuses, et Tx P G'!$P44:AV44,$C45)/VLOOKUP($D45,$J$9:$DP$16,2+AR$1,FALSE)),),)</f>
        <v>0.5</v>
      </c>
      <c r="AS45" s="141">
        <f>IF(AND($D45&lt;&gt;0,AS$1&lt;&gt;0),IF(VLOOKUP($D45,$J$9:$DP$16,2+AS$1,FALSE)&lt;&gt;0,(COUNTIF('Présences, Excuses, et Tx P G'!$P44:AW44,$C45)/VLOOKUP($D45,$J$9:$DP$16,2+AS$1,FALSE)),),)</f>
        <v>0.5</v>
      </c>
      <c r="AT45" s="141">
        <f>IF(AND($D45&lt;&gt;0,AT$1&lt;&gt;0),IF(VLOOKUP($D45,$J$9:$DP$16,2+AT$1,FALSE)&lt;&gt;0,(COUNTIF('Présences, Excuses, et Tx P G'!$P44:AX44,$C45)/VLOOKUP($D45,$J$9:$DP$16,2+AT$1,FALSE)),),)</f>
        <v>0.52173913043478259</v>
      </c>
      <c r="AU45" s="141">
        <f>IF(AND($D45&lt;&gt;0,AU$1&lt;&gt;0),IF(VLOOKUP($D45,$J$9:$DP$16,2+AU$1,FALSE)&lt;&gt;0,(COUNTIF('Présences, Excuses, et Tx P G'!$P44:AY44,$C45)/VLOOKUP($D45,$J$9:$DP$16,2+AU$1,FALSE)),),)</f>
        <v>0.52173913043478259</v>
      </c>
      <c r="AV45" s="141">
        <f>IF(AND($D45&lt;&gt;0,AV$1&lt;&gt;0),IF(VLOOKUP($D45,$J$9:$DP$16,2+AV$1,FALSE)&lt;&gt;0,(COUNTIF('Présences, Excuses, et Tx P G'!$P44:AZ44,$C45)/VLOOKUP($D45,$J$9:$DP$16,2+AV$1,FALSE)),),)</f>
        <v>0.54166666666666663</v>
      </c>
      <c r="AW45" s="141">
        <f>IF(AND($D45&lt;&gt;0,AW$1&lt;&gt;0),IF(VLOOKUP($D45,$J$9:$DP$16,2+AW$1,FALSE)&lt;&gt;0,(COUNTIF('Présences, Excuses, et Tx P G'!$P44:BA44,$C45)/VLOOKUP($D45,$J$9:$DP$16,2+AW$1,FALSE)),),)</f>
        <v>0.54166666666666663</v>
      </c>
      <c r="AX45" s="141">
        <f>IF(AND($D45&lt;&gt;0,AX$1&lt;&gt;0),IF(VLOOKUP($D45,$J$9:$DP$16,2+AX$1,FALSE)&lt;&gt;0,(COUNTIF('Présences, Excuses, et Tx P G'!$P44:BB44,$C45)/VLOOKUP($D45,$J$9:$DP$16,2+AX$1,FALSE)),),)</f>
        <v>0.56000000000000005</v>
      </c>
      <c r="AY45" s="141">
        <f>IF(AND($D45&lt;&gt;0,AY$1&lt;&gt;0),IF(VLOOKUP($D45,$J$9:$DP$16,2+AY$1,FALSE)&lt;&gt;0,(COUNTIF('Présences, Excuses, et Tx P G'!$P44:BC44,$C45)/VLOOKUP($D45,$J$9:$DP$16,2+AY$1,FALSE)),),)</f>
        <v>0.56000000000000005</v>
      </c>
      <c r="AZ45" s="141">
        <f>IF(AND($D45&lt;&gt;0,AZ$1&lt;&gt;0),IF(VLOOKUP($D45,$J$9:$DP$16,2+AZ$1,FALSE)&lt;&gt;0,(COUNTIF('Présences, Excuses, et Tx P G'!$P44:BD44,$C45)/VLOOKUP($D45,$J$9:$DP$16,2+AZ$1,FALSE)),),)</f>
        <v>0.57692307692307687</v>
      </c>
      <c r="BA45" s="141">
        <f>IF(AND($D45&lt;&gt;0,BA$1&lt;&gt;0),IF(VLOOKUP($D45,$J$9:$DP$16,2+BA$1,FALSE)&lt;&gt;0,(COUNTIF('Présences, Excuses, et Tx P G'!$P44:BE44,$C45)/VLOOKUP($D45,$J$9:$DP$16,2+BA$1,FALSE)),),)</f>
        <v>0.57692307692307687</v>
      </c>
      <c r="BB45" s="141">
        <f>IF(AND($D45&lt;&gt;0,BB$1&lt;&gt;0),IF(VLOOKUP($D45,$J$9:$DP$16,2+BB$1,FALSE)&lt;&gt;0,(COUNTIF('Présences, Excuses, et Tx P G'!$P44:BF44,$C45)/VLOOKUP($D45,$J$9:$DP$16,2+BB$1,FALSE)),),)</f>
        <v>0.59259259259259256</v>
      </c>
      <c r="BC45" s="141">
        <f>IF(AND($D45&lt;&gt;0,BC$1&lt;&gt;0),IF(VLOOKUP($D45,$J$9:$DP$16,2+BC$1,FALSE)&lt;&gt;0,(COUNTIF('Présences, Excuses, et Tx P G'!$P44:BG44,$C45)/VLOOKUP($D45,$J$9:$DP$16,2+BC$1,FALSE)),),)</f>
        <v>0.5714285714285714</v>
      </c>
      <c r="BD45" s="141">
        <f>IF(AND($D45&lt;&gt;0,BD$1&lt;&gt;0),IF(VLOOKUP($D45,$J$9:$DP$16,2+BD$1,FALSE)&lt;&gt;0,(COUNTIF('Présences, Excuses, et Tx P G'!$P44:BH44,$C45)/VLOOKUP($D45,$J$9:$DP$16,2+BD$1,FALSE)),),)</f>
        <v>0.58620689655172409</v>
      </c>
      <c r="BE45" s="141">
        <f>IF(AND($D45&lt;&gt;0,BE$1&lt;&gt;0),IF(VLOOKUP($D45,$J$9:$DP$16,2+BE$1,FALSE)&lt;&gt;0,(COUNTIF('Présences, Excuses, et Tx P G'!$P44:BI44,$C45)/VLOOKUP($D45,$J$9:$DP$16,2+BE$1,FALSE)),),)</f>
        <v>0.6</v>
      </c>
      <c r="BF45" s="141">
        <f>IF(AND($D45&lt;&gt;0,BF$1&lt;&gt;0),IF(VLOOKUP($D45,$J$9:$DP$16,2+BF$1,FALSE)&lt;&gt;0,(COUNTIF('Présences, Excuses, et Tx P G'!$P44:BJ44,$C45)/VLOOKUP($D45,$J$9:$DP$16,2+BF$1,FALSE)),),)</f>
        <v>0.6</v>
      </c>
      <c r="BG45" s="141">
        <f>IF(AND($D45&lt;&gt;0,BG$1&lt;&gt;0),IF(VLOOKUP($D45,$J$9:$DP$16,2+BG$1,FALSE)&lt;&gt;0,(COUNTIF('Présences, Excuses, et Tx P G'!$P44:BK44,$C45)/VLOOKUP($D45,$J$9:$DP$16,2+BG$1,FALSE)),),)</f>
        <v>0.61290322580645162</v>
      </c>
      <c r="BH45" s="141">
        <f>IF(AND($D45&lt;&gt;0,BH$1&lt;&gt;0),IF(VLOOKUP($D45,$J$9:$DP$16,2+BH$1,FALSE)&lt;&gt;0,(COUNTIF('Présences, Excuses, et Tx P G'!$P44:BL44,$C45)/VLOOKUP($D45,$J$9:$DP$16,2+BH$1,FALSE)),),)</f>
        <v>0.61290322580645162</v>
      </c>
      <c r="BI45" s="141">
        <f>IF(AND($D45&lt;&gt;0,BI$1&lt;&gt;0),IF(VLOOKUP($D45,$J$9:$DP$16,2+BI$1,FALSE)&lt;&gt;0,(COUNTIF('Présences, Excuses, et Tx P G'!$P44:BM44,$C45)/VLOOKUP($D45,$J$9:$DP$16,2+BI$1,FALSE)),),)</f>
        <v>0.59375</v>
      </c>
      <c r="BJ45" s="141">
        <f>IF(AND($D45&lt;&gt;0,BJ$1&lt;&gt;0),IF(VLOOKUP($D45,$J$9:$DP$16,2+BJ$1,FALSE)&lt;&gt;0,(COUNTIF('Présences, Excuses, et Tx P G'!$P44:BN44,$C45)/VLOOKUP($D45,$J$9:$DP$16,2+BJ$1,FALSE)),),)</f>
        <v>0.60606060606060608</v>
      </c>
      <c r="BK45" s="141">
        <f>IF(AND($D45&lt;&gt;0,BK$1&lt;&gt;0),IF(VLOOKUP($D45,$J$9:$DP$16,2+BK$1,FALSE)&lt;&gt;0,(COUNTIF('Présences, Excuses, et Tx P G'!$P44:BO44,$C45)/VLOOKUP($D45,$J$9:$DP$16,2+BK$1,FALSE)),),)</f>
        <v>0.60606060606060608</v>
      </c>
      <c r="BL45" s="141">
        <f>IF(AND($D45&lt;&gt;0,BL$1&lt;&gt;0),IF(VLOOKUP($D45,$J$9:$DP$16,2+BL$1,FALSE)&lt;&gt;0,(COUNTIF('Présences, Excuses, et Tx P G'!$P44:BP44,$C45)/VLOOKUP($D45,$J$9:$DP$16,2+BL$1,FALSE)),),)</f>
        <v>0.60606060606060608</v>
      </c>
      <c r="BM45" s="141">
        <f>IF(AND($D45&lt;&gt;0,BM$1&lt;&gt;0),IF(VLOOKUP($D45,$J$9:$DP$16,2+BM$1,FALSE)&lt;&gt;0,(COUNTIF('Présences, Excuses, et Tx P G'!$P44:BQ44,$C45)/VLOOKUP($D45,$J$9:$DP$16,2+BM$1,FALSE)),),)</f>
        <v>0.60606060606060608</v>
      </c>
      <c r="BN45" s="141">
        <f>IF(AND($D45&lt;&gt;0,BN$1&lt;&gt;0),IF(VLOOKUP($D45,$J$9:$DP$16,2+BN$1,FALSE)&lt;&gt;0,(COUNTIF('Présences, Excuses, et Tx P G'!$P44:BR44,$C45)/VLOOKUP($D45,$J$9:$DP$16,2+BN$1,FALSE)),),)</f>
        <v>0.61764705882352944</v>
      </c>
      <c r="BO45" s="141">
        <f>IF(AND($D45&lt;&gt;0,BO$1&lt;&gt;0),IF(VLOOKUP($D45,$J$9:$DP$16,2+BO$1,FALSE)&lt;&gt;0,(COUNTIF('Présences, Excuses, et Tx P G'!$P44:BS44,$C45)/VLOOKUP($D45,$J$9:$DP$16,2+BO$1,FALSE)),),)</f>
        <v>0.62857142857142856</v>
      </c>
      <c r="BP45" s="141">
        <f>IF(AND($D45&lt;&gt;0,BP$1&lt;&gt;0),IF(VLOOKUP($D45,$J$9:$DP$16,2+BP$1,FALSE)&lt;&gt;0,(COUNTIF('Présences, Excuses, et Tx P G'!$P44:BT44,$C45)/VLOOKUP($D45,$J$9:$DP$16,2+BP$1,FALSE)),),)</f>
        <v>0.63888888888888884</v>
      </c>
      <c r="BQ45" s="141">
        <f>IF(AND($D45&lt;&gt;0,BQ$1&lt;&gt;0),IF(VLOOKUP($D45,$J$9:$DP$16,2+BQ$1,FALSE)&lt;&gt;0,(COUNTIF('Présences, Excuses, et Tx P G'!$P44:BU44,$C45)/VLOOKUP($D45,$J$9:$DP$16,2+BQ$1,FALSE)),),)</f>
        <v>0.64864864864864868</v>
      </c>
      <c r="BR45" s="141">
        <f>IF(AND($D45&lt;&gt;0,BR$1&lt;&gt;0),IF(VLOOKUP($D45,$J$9:$DP$16,2+BR$1,FALSE)&lt;&gt;0,(COUNTIF('Présences, Excuses, et Tx P G'!$P44:BV44,$C45)/VLOOKUP($D45,$J$9:$DP$16,2+BR$1,FALSE)),),)</f>
        <v>0.64864864864864868</v>
      </c>
      <c r="BS45" s="141">
        <f>IF(AND($D45&lt;&gt;0,BS$1&lt;&gt;0),IF(VLOOKUP($D45,$J$9:$DP$16,2+BS$1,FALSE)&lt;&gt;0,(COUNTIF('Présences, Excuses, et Tx P G'!$P44:BW44,$C45)/VLOOKUP($D45,$J$9:$DP$16,2+BS$1,FALSE)),),)</f>
        <v>0.64864864864864868</v>
      </c>
      <c r="BT45" s="141">
        <f>IF(AND($D45&lt;&gt;0,BT$1&lt;&gt;0),IF(VLOOKUP($D45,$J$9:$DP$16,2+BT$1,FALSE)&lt;&gt;0,(COUNTIF('Présences, Excuses, et Tx P G'!$P44:BX44,$C45)/VLOOKUP($D45,$J$9:$DP$16,2+BT$1,FALSE)),),)</f>
        <v>0.64864864864864868</v>
      </c>
      <c r="BU45" s="141">
        <f>IF(AND($D45&lt;&gt;0,BU$1&lt;&gt;0),IF(VLOOKUP($D45,$J$9:$DP$16,2+BU$1,FALSE)&lt;&gt;0,(COUNTIF('Présences, Excuses, et Tx P G'!$P44:BY44,$C45)/VLOOKUP($D45,$J$9:$DP$16,2+BU$1,FALSE)),),)</f>
        <v>0.65789473684210531</v>
      </c>
      <c r="BV45" s="141">
        <f>IF(AND($D45&lt;&gt;0,BV$1&lt;&gt;0),IF(VLOOKUP($D45,$J$9:$DP$16,2+BV$1,FALSE)&lt;&gt;0,(COUNTIF('Présences, Excuses, et Tx P G'!$P44:BZ44,$C45)/VLOOKUP($D45,$J$9:$DP$16,2+BV$1,FALSE)),),)</f>
        <v>0.66666666666666663</v>
      </c>
      <c r="BW45" s="141">
        <f>IF(AND($D45&lt;&gt;0,BW$1&lt;&gt;0),IF(VLOOKUP($D45,$J$9:$DP$16,2+BW$1,FALSE)&lt;&gt;0,(COUNTIF('Présences, Excuses, et Tx P G'!$P44:CA44,$C45)/VLOOKUP($D45,$J$9:$DP$16,2+BW$1,FALSE)),),)</f>
        <v>0.67500000000000004</v>
      </c>
      <c r="BX45" s="141">
        <f>IF(AND($D45&lt;&gt;0,BX$1&lt;&gt;0),IF(VLOOKUP($D45,$J$9:$DP$16,2+BX$1,FALSE)&lt;&gt;0,(COUNTIF('Présences, Excuses, et Tx P G'!$P44:CB44,$C45)/VLOOKUP($D45,$J$9:$DP$16,2+BX$1,FALSE)),),)</f>
        <v>0.65853658536585369</v>
      </c>
      <c r="BY45" s="141">
        <f>IF(AND($D45&lt;&gt;0,BY$1&lt;&gt;0),IF(VLOOKUP($D45,$J$9:$DP$16,2+BY$1,FALSE)&lt;&gt;0,(COUNTIF('Présences, Excuses, et Tx P G'!$P44:CC44,$C45)/VLOOKUP($D45,$J$9:$DP$16,2+BY$1,FALSE)),),)</f>
        <v>0.65853658536585369</v>
      </c>
      <c r="BZ45" s="141">
        <f>IF(AND($D45&lt;&gt;0,BZ$1&lt;&gt;0),IF(VLOOKUP($D45,$J$9:$DP$16,2+BZ$1,FALSE)&lt;&gt;0,(COUNTIF('Présences, Excuses, et Tx P G'!$P44:CD44,$C45)/VLOOKUP($D45,$J$9:$DP$16,2+BZ$1,FALSE)),),)</f>
        <v>0.66666666666666663</v>
      </c>
      <c r="CA45" s="141">
        <f>IF(AND($D45&lt;&gt;0,CA$1&lt;&gt;0),IF(VLOOKUP($D45,$J$9:$DP$16,2+CA$1,FALSE)&lt;&gt;0,(COUNTIF('Présences, Excuses, et Tx P G'!$P44:CE44,$C45)/VLOOKUP($D45,$J$9:$DP$16,2+CA$1,FALSE)),),)</f>
        <v>0.65116279069767447</v>
      </c>
      <c r="CB45" s="141">
        <f>IF(AND($D45&lt;&gt;0,CB$1&lt;&gt;0),IF(VLOOKUP($D45,$J$9:$DP$16,2+CB$1,FALSE)&lt;&gt;0,(COUNTIF('Présences, Excuses, et Tx P G'!$P44:CF44,$C45)/VLOOKUP($D45,$J$9:$DP$16,2+CB$1,FALSE)),),)</f>
        <v>0</v>
      </c>
      <c r="CC45" s="141">
        <f>IF(AND($D45&lt;&gt;0,CC$1&lt;&gt;0),IF(VLOOKUP($D45,$J$9:$DP$16,2+CC$1,FALSE)&lt;&gt;0,(COUNTIF('Présences, Excuses, et Tx P G'!$P44:CG44,$C45)/VLOOKUP($D45,$J$9:$DP$16,2+CC$1,FALSE)),),)</f>
        <v>0</v>
      </c>
      <c r="CD45" s="141">
        <f>IF(AND($D45&lt;&gt;0,CD$1&lt;&gt;0),IF(VLOOKUP($D45,$J$9:$DP$16,2+CD$1,FALSE)&lt;&gt;0,(COUNTIF('Présences, Excuses, et Tx P G'!$P44:CH44,$C45)/VLOOKUP($D45,$J$9:$DP$16,2+CD$1,FALSE)),),)</f>
        <v>0</v>
      </c>
      <c r="CE45" s="141">
        <f>IF(AND($D45&lt;&gt;0,CE$1&lt;&gt;0),IF(VLOOKUP($D45,$J$9:$DP$16,2+CE$1,FALSE)&lt;&gt;0,(COUNTIF('Présences, Excuses, et Tx P G'!$P44:CI44,$C45)/VLOOKUP($D45,$J$9:$DP$16,2+CE$1,FALSE)),),)</f>
        <v>0</v>
      </c>
      <c r="CF45" s="141">
        <f>IF(AND($D45&lt;&gt;0,CF$1&lt;&gt;0),IF(VLOOKUP($D45,$J$9:$DP$16,2+CF$1,FALSE)&lt;&gt;0,(COUNTIF('Présences, Excuses, et Tx P G'!$P44:CJ44,$C45)/VLOOKUP($D45,$J$9:$DP$16,2+CF$1,FALSE)),),)</f>
        <v>0</v>
      </c>
      <c r="CG45" s="141">
        <f>IF(AND($D45&lt;&gt;0,CG$1&lt;&gt;0),IF(VLOOKUP($D45,$J$9:$DP$16,2+CG$1,FALSE)&lt;&gt;0,(COUNTIF('Présences, Excuses, et Tx P G'!$P44:CK44,$C45)/VLOOKUP($D45,$J$9:$DP$16,2+CG$1,FALSE)),),)</f>
        <v>0</v>
      </c>
      <c r="CH45" s="141">
        <f>IF(AND($D45&lt;&gt;0,CH$1&lt;&gt;0),IF(VLOOKUP($D45,$J$9:$DP$16,2+CH$1,FALSE)&lt;&gt;0,(COUNTIF('Présences, Excuses, et Tx P G'!$P44:CL44,$C45)/VLOOKUP($D45,$J$9:$DP$16,2+CH$1,FALSE)),),)</f>
        <v>0</v>
      </c>
      <c r="CI45" s="141">
        <f>IF(AND($D45&lt;&gt;0,CI$1&lt;&gt;0),IF(VLOOKUP($D45,$J$9:$DP$16,2+CI$1,FALSE)&lt;&gt;0,(COUNTIF('Présences, Excuses, et Tx P G'!$P44:CM44,$C45)/VLOOKUP($D45,$J$9:$DP$16,2+CI$1,FALSE)),),)</f>
        <v>0</v>
      </c>
      <c r="CJ45" s="141">
        <f>IF(AND($D45&lt;&gt;0,CJ$1&lt;&gt;0),IF(VLOOKUP($D45,$J$9:$DP$16,2+CJ$1,FALSE)&lt;&gt;0,(COUNTIF('Présences, Excuses, et Tx P G'!$P44:CO44,$C45)/VLOOKUP($D45,$J$9:$DP$16,2+CJ$1,FALSE)),),)</f>
        <v>0</v>
      </c>
      <c r="CK45" s="141">
        <f>IF(AND($D45&lt;&gt;0,CK$1&lt;&gt;0),IF(VLOOKUP($D45,$J$9:$DP$16,2+CK$1,FALSE)&lt;&gt;0,(COUNTIF('Présences, Excuses, et Tx P G'!$P44:CP44,$C45)/VLOOKUP($D45,$J$9:$DP$16,2+CK$1,FALSE)),),)</f>
        <v>0</v>
      </c>
      <c r="CL45" s="141">
        <f>IF(AND($D45&lt;&gt;0,CL$1&lt;&gt;0),IF(VLOOKUP($D45,$J$9:$DP$16,2+CL$1,FALSE)&lt;&gt;0,(COUNTIF('Présences, Excuses, et Tx P G'!$P44:CQ44,$C45)/VLOOKUP($D45,$J$9:$DP$16,2+CL$1,FALSE)),),)</f>
        <v>0</v>
      </c>
      <c r="CM45" s="141">
        <f>IF(AND($D45&lt;&gt;0,CM$1&lt;&gt;0),IF(VLOOKUP($D45,$J$9:$DP$16,2+CM$1,FALSE)&lt;&gt;0,(COUNTIF('Présences, Excuses, et Tx P G'!$P44:CR44,$C45)/VLOOKUP($D45,$J$9:$DP$16,2+CM$1,FALSE)),),)</f>
        <v>0</v>
      </c>
      <c r="CN45" s="141">
        <f>IF(AND($D45&lt;&gt;0,CN$1&lt;&gt;0),IF(VLOOKUP($D45,$J$9:$DP$16,2+CN$1,FALSE)&lt;&gt;0,(COUNTIF('Présences, Excuses, et Tx P G'!$P44:CS44,$C45)/VLOOKUP($D45,$J$9:$DP$16,2+CN$1,FALSE)),),)</f>
        <v>0</v>
      </c>
      <c r="CO45" s="141">
        <f>IF(AND($D45&lt;&gt;0,CO$1&lt;&gt;0),IF(VLOOKUP($D45,$J$9:$DP$16,2+CO$1,FALSE)&lt;&gt;0,(COUNTIF('Présences, Excuses, et Tx P G'!$P44:CT44,$C45)/VLOOKUP($D45,$J$9:$DP$16,2+CO$1,FALSE)),),)</f>
        <v>0</v>
      </c>
      <c r="CP45" s="141">
        <f>IF(AND($D45&lt;&gt;0,CP$1&lt;&gt;0),IF(VLOOKUP($D45,$J$9:$DP$16,2+CP$1,FALSE)&lt;&gt;0,(COUNTIF('Présences, Excuses, et Tx P G'!$P44:CU44,$C45)/VLOOKUP($D45,$J$9:$DP$16,2+CP$1,FALSE)),),)</f>
        <v>0</v>
      </c>
      <c r="CQ45" s="141">
        <f>IF(AND($D45&lt;&gt;0,CQ$1&lt;&gt;0),IF(VLOOKUP($D45,$J$9:$DP$16,2+CQ$1,FALSE)&lt;&gt;0,(COUNTIF('Présences, Excuses, et Tx P G'!$P44:CU44,$C45)/VLOOKUP($D45,$J$9:$DP$16,2+CQ$1,FALSE)),),)</f>
        <v>0</v>
      </c>
      <c r="CR45" s="141">
        <f>IF(AND($D45&lt;&gt;0,CR$1&lt;&gt;0),IF(VLOOKUP($D45,$J$9:$DP$16,2+CR$1,FALSE)&lt;&gt;0,(COUNTIF('Présences, Excuses, et Tx P G'!$P44:CV44,$C45)/VLOOKUP($D45,$J$9:$DP$16,2+CR$1,FALSE)),),)</f>
        <v>0</v>
      </c>
      <c r="CS45" s="141">
        <f>IF(AND($D45&lt;&gt;0,CS$1&lt;&gt;0),IF(VLOOKUP($D45,$J$9:$DP$16,2+CS$1,FALSE)&lt;&gt;0,(COUNTIF('Présences, Excuses, et Tx P G'!$P44:CW44,$C45)/VLOOKUP($D45,$J$9:$DP$16,2+CS$1,FALSE)),),)</f>
        <v>0</v>
      </c>
      <c r="CT45" s="141">
        <f>IF(AND($D45&lt;&gt;0,CT$1&lt;&gt;0),IF(VLOOKUP($D45,$J$9:$DP$16,2+CT$1,FALSE)&lt;&gt;0,(COUNTIF('Présences, Excuses, et Tx P G'!$P44:CX44,$C45)/VLOOKUP($D45,$J$9:$DP$16,2+CT$1,FALSE)),),)</f>
        <v>0</v>
      </c>
      <c r="CU45" s="141">
        <f>IF(AND($D45&lt;&gt;0,CU$1&lt;&gt;0),IF(VLOOKUP($D45,$J$9:$DP$16,2+CU$1,FALSE)&lt;&gt;0,(COUNTIF('Présences, Excuses, et Tx P G'!$P44:CY44,$C45)/VLOOKUP($D45,$J$9:$DP$16,2+CU$1,FALSE)),),)</f>
        <v>0</v>
      </c>
      <c r="CV45" s="141">
        <f>IF(AND($D45&lt;&gt;0,CV$1&lt;&gt;0),IF(VLOOKUP($D45,$J$9:$DP$16,2+CV$1,FALSE)&lt;&gt;0,(COUNTIF('Présences, Excuses, et Tx P G'!$P44:CZ44,$C45)/VLOOKUP($D45,$J$9:$DP$16,2+CV$1,FALSE)),),)</f>
        <v>0</v>
      </c>
      <c r="CW45" s="141">
        <f>IF(AND($D45&lt;&gt;0,CW$1&lt;&gt;0),IF(VLOOKUP($D45,$J$9:$DP$16,2+CW$1,FALSE)&lt;&gt;0,(COUNTIF('Présences, Excuses, et Tx P G'!$P44:DA44,$C45)/VLOOKUP($D45,$J$9:$DP$16,2+CW$1,FALSE)),),)</f>
        <v>0</v>
      </c>
      <c r="CX45" s="141">
        <f>IF(AND($D45&lt;&gt;0,CX$1&lt;&gt;0),IF(VLOOKUP($D45,$J$9:$DP$16,2+CX$1,FALSE)&lt;&gt;0,(COUNTIF('Présences, Excuses, et Tx P G'!$P44:DB44,$C45)/VLOOKUP($D45,$J$9:$DP$16,2+CX$1,FALSE)),),)</f>
        <v>0</v>
      </c>
      <c r="CY45" s="141">
        <f>IF(AND($D45&lt;&gt;0,CY$1&lt;&gt;0),IF(VLOOKUP($D45,$J$9:$DP$16,2+CY$1,FALSE)&lt;&gt;0,(COUNTIF('Présences, Excuses, et Tx P G'!$P44:DC44,$C45)/VLOOKUP($D45,$J$9:$DP$16,2+CY$1,FALSE)),),)</f>
        <v>0</v>
      </c>
      <c r="CZ45" s="141">
        <f>IF(AND($D45&lt;&gt;0,CZ$1&lt;&gt;0),IF(VLOOKUP($D45,$J$9:$DP$16,2+CZ$1,FALSE)&lt;&gt;0,(COUNTIF('Présences, Excuses, et Tx P G'!$P44:DD44,$C45)/VLOOKUP($D45,$J$9:$DP$16,2+CZ$1,FALSE)),),)</f>
        <v>0</v>
      </c>
      <c r="DA45" s="141">
        <f>IF(AND($D45&lt;&gt;0,DA$1&lt;&gt;0),IF(VLOOKUP($D45,$J$9:$DP$16,2+DA$1,FALSE)&lt;&gt;0,(COUNTIF('Présences, Excuses, et Tx P G'!$P44:DE44,$C45)/VLOOKUP($D45,$J$9:$DP$16,2+DA$1,FALSE)),),)</f>
        <v>0</v>
      </c>
      <c r="DB45" s="141">
        <f>IF(AND($D45&lt;&gt;0,DB$1&lt;&gt;0),IF(VLOOKUP($D45,$J$9:$DP$16,2+DB$1,FALSE)&lt;&gt;0,(COUNTIF('Présences, Excuses, et Tx P G'!$P44:DF44,$C45)/VLOOKUP($D45,$J$9:$DP$16,2+DB$1,FALSE)),),)</f>
        <v>0</v>
      </c>
      <c r="DC45" s="141">
        <f>IF(AND($D45&lt;&gt;0,DC$1&lt;&gt;0),IF(VLOOKUP($D45,$J$9:$DP$16,2+DC$1,FALSE)&lt;&gt;0,(COUNTIF('Présences, Excuses, et Tx P G'!$P44:DG44,$C45)/VLOOKUP($D45,$J$9:$DP$16,2+DC$1,FALSE)),),)</f>
        <v>0</v>
      </c>
      <c r="DD45" s="141">
        <f>IF(AND($D45&lt;&gt;0,DD$1&lt;&gt;0),IF(VLOOKUP($D45,$J$9:$DP$16,2+DD$1,FALSE)&lt;&gt;0,(COUNTIF('Présences, Excuses, et Tx P G'!$P44:DH44,$C45)/VLOOKUP($D45,$J$9:$DP$16,2+DD$1,FALSE)),),)</f>
        <v>0</v>
      </c>
      <c r="DE45" s="141">
        <f>IF(AND($D45&lt;&gt;0,DE$1&lt;&gt;0),IF(VLOOKUP($D45,$J$9:$DP$16,2+DE$1,FALSE)&lt;&gt;0,(COUNTIF('Présences, Excuses, et Tx P G'!$P44:DI44,$C45)/VLOOKUP($D45,$J$9:$DP$16,2+DE$1,FALSE)),),)</f>
        <v>0</v>
      </c>
      <c r="DF45" s="141">
        <f>IF(AND($D45&lt;&gt;0,DF$1&lt;&gt;0),IF(VLOOKUP($D45,$J$9:$DP$16,2+DF$1,FALSE)&lt;&gt;0,(COUNTIF('Présences, Excuses, et Tx P G'!$P44:DJ44,$C45)/VLOOKUP($D45,$J$9:$DP$16,2+DF$1,FALSE)),),)</f>
        <v>0</v>
      </c>
      <c r="DG45" s="141">
        <f>IF(AND($D45&lt;&gt;0,DG$1&lt;&gt;0),IF(VLOOKUP($D45,$J$9:$DP$16,2+DG$1,FALSE)&lt;&gt;0,(COUNTIF('Présences, Excuses, et Tx P G'!$P44:DK44,$C45)/VLOOKUP($D45,$J$9:$DP$16,2+DG$1,FALSE)),),)</f>
        <v>0</v>
      </c>
      <c r="DH45" s="141">
        <f>IF(AND($D45&lt;&gt;0,DH$1&lt;&gt;0),IF(VLOOKUP($D45,$J$9:$DP$16,2+DH$1,FALSE)&lt;&gt;0,(COUNTIF('Présences, Excuses, et Tx P G'!$P44:DL44,$C45)/VLOOKUP($D45,$J$9:$DP$16,2+DH$1,FALSE)),),)</f>
        <v>0</v>
      </c>
      <c r="DI45" s="141">
        <f>IF(AND($D45&lt;&gt;0,DI$1&lt;&gt;0),IF(VLOOKUP($D45,$J$9:$DP$16,2+DI$1,FALSE)&lt;&gt;0,(COUNTIF('Présences, Excuses, et Tx P G'!$P44:DM44,$C45)/VLOOKUP($D45,$J$9:$DP$16,2+DI$1,FALSE)),),)</f>
        <v>0</v>
      </c>
      <c r="DJ45" s="141">
        <f>IF(AND($D45&lt;&gt;0,DJ$1&lt;&gt;0),IF(VLOOKUP($D45,$J$9:$DP$16,2+DJ$1,FALSE)&lt;&gt;0,(COUNTIF('Présences, Excuses, et Tx P G'!$P44:DN44,$C45)/VLOOKUP($D45,$J$9:$DP$16,2+DJ$1,FALSE)),),)</f>
        <v>0</v>
      </c>
      <c r="DK45" s="141">
        <f>IF(AND($D45&lt;&gt;0,DK$1&lt;&gt;0),IF(VLOOKUP($D45,$J$9:$DP$16,2+DK$1,FALSE)&lt;&gt;0,(COUNTIF('Présences, Excuses, et Tx P G'!$P44:DO44,$C45)/VLOOKUP($D45,$J$9:$DP$16,2+DK$1,FALSE)),),)</f>
        <v>0</v>
      </c>
      <c r="DL45" s="141">
        <f>IF(AND($D45&lt;&gt;0,DL$1&lt;&gt;0),IF(VLOOKUP($D45,$J$9:$DP$16,2+DL$1,FALSE)&lt;&gt;0,(COUNTIF('Présences, Excuses, et Tx P G'!$P44:DP44,$C45)/VLOOKUP($D45,$J$9:$DP$16,2+DL$1,FALSE)),),)</f>
        <v>0</v>
      </c>
      <c r="DM45" s="141">
        <f>IF(AND($D45&lt;&gt;0,DM$1&lt;&gt;0),IF(VLOOKUP($D45,$J$9:$DP$16,2+DM$1,FALSE)&lt;&gt;0,(COUNTIF('Présences, Excuses, et Tx P G'!$P44:DQ44,$C45)/VLOOKUP($D45,$J$9:$DP$16,2+DM$1,FALSE)),),)</f>
        <v>0</v>
      </c>
      <c r="DN45" s="141">
        <f>IF(AND($D45&lt;&gt;0,DN$1&lt;&gt;0),IF(VLOOKUP($D45,$J$9:$DP$16,2+DN$1,FALSE)&lt;&gt;0,(COUNTIF('Présences, Excuses, et Tx P G'!$P44:DR44,$C45)/VLOOKUP($D45,$J$9:$DP$16,2+DN$1,FALSE)),),)</f>
        <v>0</v>
      </c>
      <c r="DO45" s="141">
        <f>IF(AND($D45&lt;&gt;0,DO$1&lt;&gt;0),IF(VLOOKUP($D45,$J$9:$DP$16,2+DO$1,FALSE)&lt;&gt;0,(COUNTIF('Présences, Excuses, et Tx P G'!$P44:DS44,$C45)/VLOOKUP($D45,$J$9:$DP$16,2+DO$1,FALSE)),),)</f>
        <v>0</v>
      </c>
      <c r="DP45" s="141">
        <f>IF(AND($D45&lt;&gt;0,DP$1&lt;&gt;0),IF(VLOOKUP($D45,$J$9:$DP$16,2+DP$1,FALSE)&lt;&gt;0,(COUNTIF('Présences, Excuses, et Tx P G'!$P44:DT44,$C45)/VLOOKUP($D45,$J$9:$DP$16,2+DP$1,FALSE)),),)</f>
        <v>0</v>
      </c>
      <c r="DR45" s="80" t="str">
        <f t="shared" si="34"/>
        <v>FOUQUES Emmanuelle</v>
      </c>
      <c r="DS45" s="26" t="str">
        <f t="shared" si="35"/>
        <v>S</v>
      </c>
      <c r="DT45" s="23">
        <f t="shared" si="36"/>
        <v>0.65853658536585369</v>
      </c>
    </row>
    <row r="46" spans="1:124" ht="14.4" customHeight="1">
      <c r="A46" s="17">
        <v>29</v>
      </c>
      <c r="B46" s="158" t="str">
        <f>Choristes!B30</f>
        <v>GADÉ Luc</v>
      </c>
      <c r="C46" s="26" t="str">
        <f>Choristes!C30</f>
        <v>T</v>
      </c>
      <c r="D46" s="26" t="str">
        <f>Choristes!G30</f>
        <v>HR</v>
      </c>
      <c r="E46" s="26"/>
      <c r="F46" s="26"/>
      <c r="G46" s="15"/>
      <c r="H46" s="15"/>
      <c r="I46" s="23">
        <f t="shared" si="32"/>
        <v>0.90697674418604646</v>
      </c>
      <c r="J46" s="23" t="str">
        <f t="shared" si="33"/>
        <v>B</v>
      </c>
      <c r="K46" s="61"/>
      <c r="L46" s="141">
        <f>IF(AND($D46&lt;&gt;0,L$1&lt;&gt;0),IF(VLOOKUP($D46,$J$9:$DP$16,2+L$1,FALSE)&lt;&gt;0,(COUNTIF('Présences, Excuses, et Tx P G'!$P45:P45,$C46)/VLOOKUP($D46,$J$9:$DP$16,2+L$1,FALSE)),),)</f>
        <v>1</v>
      </c>
      <c r="M46" s="141">
        <f>IF(AND($D46&lt;&gt;0,M$1&lt;&gt;0),IF(VLOOKUP($D46,$J$9:$DP$16,2+M$1,FALSE)&lt;&gt;0,(COUNTIF('Présences, Excuses, et Tx P G'!$P45:Q45,$C46)/VLOOKUP($D46,$J$9:$DP$16,2+M$1,FALSE)),),)</f>
        <v>1</v>
      </c>
      <c r="N46" s="141">
        <f>IF(AND($D46&lt;&gt;0,N$1&lt;&gt;0),IF(VLOOKUP($D46,$J$9:$DP$16,2+N$1,FALSE)&lt;&gt;0,(COUNTIF('Présences, Excuses, et Tx P G'!$P45:R45,$C46)/VLOOKUP($D46,$J$9:$DP$16,2+N$1,FALSE)),),)</f>
        <v>1</v>
      </c>
      <c r="O46" s="141">
        <f>IF(AND($D46&lt;&gt;0,O$1&lt;&gt;0),IF(VLOOKUP($D46,$J$9:$DP$16,2+O$1,FALSE)&lt;&gt;0,(COUNTIF('Présences, Excuses, et Tx P G'!$P45:S45,$C46)/VLOOKUP($D46,$J$9:$DP$16,2+O$1,FALSE)),),)</f>
        <v>1</v>
      </c>
      <c r="P46" s="141">
        <f>IF(AND($D46&lt;&gt;0,P$1&lt;&gt;0),IF(VLOOKUP($D46,$J$9:$DP$16,2+P$1,FALSE)&lt;&gt;0,(COUNTIF('Présences, Excuses, et Tx P G'!$P45:T45,$C46)/VLOOKUP($D46,$J$9:$DP$16,2+P$1,FALSE)),),)</f>
        <v>1</v>
      </c>
      <c r="Q46" s="141">
        <f>IF(AND($D46&lt;&gt;0,Q$1&lt;&gt;0),IF(VLOOKUP($D46,$J$9:$DP$16,2+Q$1,FALSE)&lt;&gt;0,(COUNTIF('Présences, Excuses, et Tx P G'!$P45:U45,$C46)/VLOOKUP($D46,$J$9:$DP$16,2+Q$1,FALSE)),),)</f>
        <v>1</v>
      </c>
      <c r="R46" s="141">
        <f>IF(AND($D46&lt;&gt;0,R$1&lt;&gt;0),IF(VLOOKUP($D46,$J$9:$DP$16,2+R$1,FALSE)&lt;&gt;0,(COUNTIF('Présences, Excuses, et Tx P G'!$P45:V45,$C46)/VLOOKUP($D46,$J$9:$DP$16,2+R$1,FALSE)),),)</f>
        <v>1</v>
      </c>
      <c r="S46" s="141">
        <f>IF(AND($D46&lt;&gt;0,S$1&lt;&gt;0),IF(VLOOKUP($D46,$J$9:$DP$16,2+S$1,FALSE)&lt;&gt;0,(COUNTIF('Présences, Excuses, et Tx P G'!$P45:W45,$C46)/VLOOKUP($D46,$J$9:$DP$16,2+S$1,FALSE)),),)</f>
        <v>1</v>
      </c>
      <c r="T46" s="141">
        <f>IF(AND($D46&lt;&gt;0,T$1&lt;&gt;0),IF(VLOOKUP($D46,$J$9:$DP$16,2+T$1,FALSE)&lt;&gt;0,(COUNTIF('Présences, Excuses, et Tx P G'!$P45:X45,$C46)/VLOOKUP($D46,$J$9:$DP$16,2+T$1,FALSE)),),)</f>
        <v>1</v>
      </c>
      <c r="U46" s="141">
        <f>IF(AND($D46&lt;&gt;0,U$1&lt;&gt;0),IF(VLOOKUP($D46,$J$9:$DP$16,2+U$1,FALSE)&lt;&gt;0,(COUNTIF('Présences, Excuses, et Tx P G'!$P45:Y45,$C46)/VLOOKUP($D46,$J$9:$DP$16,2+U$1,FALSE)),),)</f>
        <v>1</v>
      </c>
      <c r="V46" s="141">
        <f>IF(AND($D46&lt;&gt;0,V$1&lt;&gt;0),IF(VLOOKUP($D46,$J$9:$DP$16,2+V$1,FALSE)&lt;&gt;0,(COUNTIF('Présences, Excuses, et Tx P G'!$P45:Z45,$C46)/VLOOKUP($D46,$J$9:$DP$16,2+V$1,FALSE)),),)</f>
        <v>1</v>
      </c>
      <c r="W46" s="141">
        <f>IF(AND($D46&lt;&gt;0,W$1&lt;&gt;0),IF(VLOOKUP($D46,$J$9:$DP$16,2+W$1,FALSE)&lt;&gt;0,(COUNTIF('Présences, Excuses, et Tx P G'!$P45:AA45,$C46)/VLOOKUP($D46,$J$9:$DP$16,2+W$1,FALSE)),),)</f>
        <v>1</v>
      </c>
      <c r="X46" s="141">
        <f>IF(AND($D46&lt;&gt;0,X$1&lt;&gt;0),IF(VLOOKUP($D46,$J$9:$DP$16,2+X$1,FALSE)&lt;&gt;0,(COUNTIF('Présences, Excuses, et Tx P G'!$P45:AB45,$C46)/VLOOKUP($D46,$J$9:$DP$16,2+X$1,FALSE)),),)</f>
        <v>1</v>
      </c>
      <c r="Y46" s="141">
        <f>IF(AND($D46&lt;&gt;0,Y$1&lt;&gt;0),IF(VLOOKUP($D46,$J$9:$DP$16,2+Y$1,FALSE)&lt;&gt;0,(COUNTIF('Présences, Excuses, et Tx P G'!$P45:AC45,$C46)/VLOOKUP($D46,$J$9:$DP$16,2+Y$1,FALSE)),),)</f>
        <v>1</v>
      </c>
      <c r="Z46" s="141">
        <f>IF(AND($D46&lt;&gt;0,Z$1&lt;&gt;0),IF(VLOOKUP($D46,$J$9:$DP$16,2+Z$1,FALSE)&lt;&gt;0,(COUNTIF('Présences, Excuses, et Tx P G'!$P45:AD45,$C46)/VLOOKUP($D46,$J$9:$DP$16,2+Z$1,FALSE)),),)</f>
        <v>1</v>
      </c>
      <c r="AA46" s="141">
        <f>IF(AND($D46&lt;&gt;0,AA$1&lt;&gt;0),IF(VLOOKUP($D46,$J$9:$DP$16,2+AA$1,FALSE)&lt;&gt;0,(COUNTIF('Présences, Excuses, et Tx P G'!$P45:AE45,$C46)/VLOOKUP($D46,$J$9:$DP$16,2+AA$1,FALSE)),),)</f>
        <v>1</v>
      </c>
      <c r="AB46" s="141">
        <f>IF(AND($D46&lt;&gt;0,AB$1&lt;&gt;0),IF(VLOOKUP($D46,$J$9:$DP$16,2+AB$1,FALSE)&lt;&gt;0,(COUNTIF('Présences, Excuses, et Tx P G'!$P45:AF45,$C46)/VLOOKUP($D46,$J$9:$DP$16,2+AB$1,FALSE)),),)</f>
        <v>1</v>
      </c>
      <c r="AC46" s="141">
        <f>IF(AND($D46&lt;&gt;0,AC$1&lt;&gt;0),IF(VLOOKUP($D46,$J$9:$DP$16,2+AC$1,FALSE)&lt;&gt;0,(COUNTIF('Présences, Excuses, et Tx P G'!$P45:AG45,$C46)/VLOOKUP($D46,$J$9:$DP$16,2+AC$1,FALSE)),),)</f>
        <v>1</v>
      </c>
      <c r="AD46" s="141">
        <f>IF(AND($D46&lt;&gt;0,AD$1&lt;&gt;0),IF(VLOOKUP($D46,$J$9:$DP$16,2+AD$1,FALSE)&lt;&gt;0,(COUNTIF('Présences, Excuses, et Tx P G'!$P45:AH45,$C46)/VLOOKUP($D46,$J$9:$DP$16,2+AD$1,FALSE)),),)</f>
        <v>1</v>
      </c>
      <c r="AE46" s="141">
        <f>IF(AND($D46&lt;&gt;0,AE$1&lt;&gt;0),IF(VLOOKUP($D46,$J$9:$DP$16,2+AE$1,FALSE)&lt;&gt;0,(COUNTIF('Présences, Excuses, et Tx P G'!$P45:AI45,$C46)/VLOOKUP($D46,$J$9:$DP$16,2+AE$1,FALSE)),),)</f>
        <v>1</v>
      </c>
      <c r="AF46" s="141">
        <f>IF(AND($D46&lt;&gt;0,AF$1&lt;&gt;0),IF(VLOOKUP($D46,$J$9:$DP$16,2+AF$1,FALSE)&lt;&gt;0,(COUNTIF('Présences, Excuses, et Tx P G'!$P45:AJ45,$C46)/VLOOKUP($D46,$J$9:$DP$16,2+AF$1,FALSE)),),)</f>
        <v>1</v>
      </c>
      <c r="AG46" s="141">
        <f>IF(AND($D46&lt;&gt;0,AG$1&lt;&gt;0),IF(VLOOKUP($D46,$J$9:$DP$16,2+AG$1,FALSE)&lt;&gt;0,(COUNTIF('Présences, Excuses, et Tx P G'!$P45:AK45,$C46)/VLOOKUP($D46,$J$9:$DP$16,2+AG$1,FALSE)),),)</f>
        <v>1</v>
      </c>
      <c r="AH46" s="141">
        <f>IF(AND($D46&lt;&gt;0,AH$1&lt;&gt;0),IF(VLOOKUP($D46,$J$9:$DP$16,2+AH$1,FALSE)&lt;&gt;0,(COUNTIF('Présences, Excuses, et Tx P G'!$P45:AL45,$C46)/VLOOKUP($D46,$J$9:$DP$16,2+AH$1,FALSE)),),)</f>
        <v>1</v>
      </c>
      <c r="AI46" s="141">
        <f>IF(AND($D46&lt;&gt;0,AI$1&lt;&gt;0),IF(VLOOKUP($D46,$J$9:$DP$16,2+AI$1,FALSE)&lt;&gt;0,(COUNTIF('Présences, Excuses, et Tx P G'!$P45:AM45,$C46)/VLOOKUP($D46,$J$9:$DP$16,2+AI$1,FALSE)),),)</f>
        <v>0.94117647058823528</v>
      </c>
      <c r="AJ46" s="141">
        <f>IF(AND($D46&lt;&gt;0,AJ$1&lt;&gt;0),IF(VLOOKUP($D46,$J$9:$DP$16,2+AJ$1,FALSE)&lt;&gt;0,(COUNTIF('Présences, Excuses, et Tx P G'!$P45:AN45,$C46)/VLOOKUP($D46,$J$9:$DP$16,2+AJ$1,FALSE)),),)</f>
        <v>0.88888888888888884</v>
      </c>
      <c r="AK46" s="141">
        <f>IF(AND($D46&lt;&gt;0,AK$1&lt;&gt;0),IF(VLOOKUP($D46,$J$9:$DP$16,2+AK$1,FALSE)&lt;&gt;0,(COUNTIF('Présences, Excuses, et Tx P G'!$P45:AO45,$C46)/VLOOKUP($D46,$J$9:$DP$16,2+AK$1,FALSE)),),)</f>
        <v>0.89473684210526316</v>
      </c>
      <c r="AL46" s="141">
        <f>IF(AND($D46&lt;&gt;0,AL$1&lt;&gt;0),IF(VLOOKUP($D46,$J$9:$DP$16,2+AL$1,FALSE)&lt;&gt;0,(COUNTIF('Présences, Excuses, et Tx P G'!$P45:AP45,$C46)/VLOOKUP($D46,$J$9:$DP$16,2+AL$1,FALSE)),),)</f>
        <v>0.89473684210526316</v>
      </c>
      <c r="AM46" s="141">
        <f>IF(AND($D46&lt;&gt;0,AM$1&lt;&gt;0),IF(VLOOKUP($D46,$J$9:$DP$16,2+AM$1,FALSE)&lt;&gt;0,(COUNTIF('Présences, Excuses, et Tx P G'!$P45:AQ45,$C46)/VLOOKUP($D46,$J$9:$DP$16,2+AM$1,FALSE)),),)</f>
        <v>0.9</v>
      </c>
      <c r="AN46" s="141">
        <f>IF(AND($D46&lt;&gt;0,AN$1&lt;&gt;0),IF(VLOOKUP($D46,$J$9:$DP$16,2+AN$1,FALSE)&lt;&gt;0,(COUNTIF('Présences, Excuses, et Tx P G'!$P45:AR45,$C46)/VLOOKUP($D46,$J$9:$DP$16,2+AN$1,FALSE)),),)</f>
        <v>0.90476190476190477</v>
      </c>
      <c r="AO46" s="141">
        <f>IF(AND($D46&lt;&gt;0,AO$1&lt;&gt;0),IF(VLOOKUP($D46,$J$9:$DP$16,2+AO$1,FALSE)&lt;&gt;0,(COUNTIF('Présences, Excuses, et Tx P G'!$P45:AS45,$C46)/VLOOKUP($D46,$J$9:$DP$16,2+AO$1,FALSE)),),)</f>
        <v>0.90909090909090906</v>
      </c>
      <c r="AP46" s="141">
        <f>IF(AND($D46&lt;&gt;0,AP$1&lt;&gt;0),IF(VLOOKUP($D46,$J$9:$DP$16,2+AP$1,FALSE)&lt;&gt;0,(COUNTIF('Présences, Excuses, et Tx P G'!$P45:AT45,$C46)/VLOOKUP($D46,$J$9:$DP$16,2+AP$1,FALSE)),),)</f>
        <v>0.91304347826086951</v>
      </c>
      <c r="AQ46" s="141">
        <f>IF(AND($D46&lt;&gt;0,AQ$1&lt;&gt;0),IF(VLOOKUP($D46,$J$9:$DP$16,2+AQ$1,FALSE)&lt;&gt;0,(COUNTIF('Présences, Excuses, et Tx P G'!$P45:AU45,$C46)/VLOOKUP($D46,$J$9:$DP$16,2+AQ$1,FALSE)),),)</f>
        <v>0.91666666666666663</v>
      </c>
      <c r="AR46" s="141">
        <f>IF(AND($D46&lt;&gt;0,AR$1&lt;&gt;0),IF(VLOOKUP($D46,$J$9:$DP$16,2+AR$1,FALSE)&lt;&gt;0,(COUNTIF('Présences, Excuses, et Tx P G'!$P45:AV45,$C46)/VLOOKUP($D46,$J$9:$DP$16,2+AR$1,FALSE)),),)</f>
        <v>0.91666666666666663</v>
      </c>
      <c r="AS46" s="141">
        <f>IF(AND($D46&lt;&gt;0,AS$1&lt;&gt;0),IF(VLOOKUP($D46,$J$9:$DP$16,2+AS$1,FALSE)&lt;&gt;0,(COUNTIF('Présences, Excuses, et Tx P G'!$P45:AW45,$C46)/VLOOKUP($D46,$J$9:$DP$16,2+AS$1,FALSE)),),)</f>
        <v>0.91666666666666663</v>
      </c>
      <c r="AT46" s="141">
        <f>IF(AND($D46&lt;&gt;0,AT$1&lt;&gt;0),IF(VLOOKUP($D46,$J$9:$DP$16,2+AT$1,FALSE)&lt;&gt;0,(COUNTIF('Présences, Excuses, et Tx P G'!$P45:AX45,$C46)/VLOOKUP($D46,$J$9:$DP$16,2+AT$1,FALSE)),),)</f>
        <v>0.92</v>
      </c>
      <c r="AU46" s="141">
        <f>IF(AND($D46&lt;&gt;0,AU$1&lt;&gt;0),IF(VLOOKUP($D46,$J$9:$DP$16,2+AU$1,FALSE)&lt;&gt;0,(COUNTIF('Présences, Excuses, et Tx P G'!$P45:AY45,$C46)/VLOOKUP($D46,$J$9:$DP$16,2+AU$1,FALSE)),),)</f>
        <v>0.92</v>
      </c>
      <c r="AV46" s="141">
        <f>IF(AND($D46&lt;&gt;0,AV$1&lt;&gt;0),IF(VLOOKUP($D46,$J$9:$DP$16,2+AV$1,FALSE)&lt;&gt;0,(COUNTIF('Présences, Excuses, et Tx P G'!$P45:AZ45,$C46)/VLOOKUP($D46,$J$9:$DP$16,2+AV$1,FALSE)),),)</f>
        <v>0.92307692307692313</v>
      </c>
      <c r="AW46" s="141">
        <f>IF(AND($D46&lt;&gt;0,AW$1&lt;&gt;0),IF(VLOOKUP($D46,$J$9:$DP$16,2+AW$1,FALSE)&lt;&gt;0,(COUNTIF('Présences, Excuses, et Tx P G'!$P45:BA45,$C46)/VLOOKUP($D46,$J$9:$DP$16,2+AW$1,FALSE)),),)</f>
        <v>0.92307692307692313</v>
      </c>
      <c r="AX46" s="141">
        <f>IF(AND($D46&lt;&gt;0,AX$1&lt;&gt;0),IF(VLOOKUP($D46,$J$9:$DP$16,2+AX$1,FALSE)&lt;&gt;0,(COUNTIF('Présences, Excuses, et Tx P G'!$P45:BB45,$C46)/VLOOKUP($D46,$J$9:$DP$16,2+AX$1,FALSE)),),)</f>
        <v>0.92592592592592593</v>
      </c>
      <c r="AY46" s="141">
        <f>IF(AND($D46&lt;&gt;0,AY$1&lt;&gt;0),IF(VLOOKUP($D46,$J$9:$DP$16,2+AY$1,FALSE)&lt;&gt;0,(COUNTIF('Présences, Excuses, et Tx P G'!$P45:BC45,$C46)/VLOOKUP($D46,$J$9:$DP$16,2+AY$1,FALSE)),),)</f>
        <v>0.92592592592592593</v>
      </c>
      <c r="AZ46" s="141">
        <f>IF(AND($D46&lt;&gt;0,AZ$1&lt;&gt;0),IF(VLOOKUP($D46,$J$9:$DP$16,2+AZ$1,FALSE)&lt;&gt;0,(COUNTIF('Présences, Excuses, et Tx P G'!$P45:BD45,$C46)/VLOOKUP($D46,$J$9:$DP$16,2+AZ$1,FALSE)),),)</f>
        <v>0.9285714285714286</v>
      </c>
      <c r="BA46" s="141">
        <f>IF(AND($D46&lt;&gt;0,BA$1&lt;&gt;0),IF(VLOOKUP($D46,$J$9:$DP$16,2+BA$1,FALSE)&lt;&gt;0,(COUNTIF('Présences, Excuses, et Tx P G'!$P45:BE45,$C46)/VLOOKUP($D46,$J$9:$DP$16,2+BA$1,FALSE)),),)</f>
        <v>0.9285714285714286</v>
      </c>
      <c r="BB46" s="141">
        <f>IF(AND($D46&lt;&gt;0,BB$1&lt;&gt;0),IF(VLOOKUP($D46,$J$9:$DP$16,2+BB$1,FALSE)&lt;&gt;0,(COUNTIF('Présences, Excuses, et Tx P G'!$P45:BF45,$C46)/VLOOKUP($D46,$J$9:$DP$16,2+BB$1,FALSE)),),)</f>
        <v>0.93103448275862066</v>
      </c>
      <c r="BC46" s="141">
        <f>IF(AND($D46&lt;&gt;0,BC$1&lt;&gt;0),IF(VLOOKUP($D46,$J$9:$DP$16,2+BC$1,FALSE)&lt;&gt;0,(COUNTIF('Présences, Excuses, et Tx P G'!$P45:BG45,$C46)/VLOOKUP($D46,$J$9:$DP$16,2+BC$1,FALSE)),),)</f>
        <v>0.93333333333333335</v>
      </c>
      <c r="BD46" s="141">
        <f>IF(AND($D46&lt;&gt;0,BD$1&lt;&gt;0),IF(VLOOKUP($D46,$J$9:$DP$16,2+BD$1,FALSE)&lt;&gt;0,(COUNTIF('Présences, Excuses, et Tx P G'!$P45:BH45,$C46)/VLOOKUP($D46,$J$9:$DP$16,2+BD$1,FALSE)),),)</f>
        <v>0.93548387096774188</v>
      </c>
      <c r="BE46" s="141">
        <f>IF(AND($D46&lt;&gt;0,BE$1&lt;&gt;0),IF(VLOOKUP($D46,$J$9:$DP$16,2+BE$1,FALSE)&lt;&gt;0,(COUNTIF('Présences, Excuses, et Tx P G'!$P45:BI45,$C46)/VLOOKUP($D46,$J$9:$DP$16,2+BE$1,FALSE)),),)</f>
        <v>0.9375</v>
      </c>
      <c r="BF46" s="141">
        <f>IF(AND($D46&lt;&gt;0,BF$1&lt;&gt;0),IF(VLOOKUP($D46,$J$9:$DP$16,2+BF$1,FALSE)&lt;&gt;0,(COUNTIF('Présences, Excuses, et Tx P G'!$P45:BJ45,$C46)/VLOOKUP($D46,$J$9:$DP$16,2+BF$1,FALSE)),),)</f>
        <v>0.9375</v>
      </c>
      <c r="BG46" s="141">
        <f>IF(AND($D46&lt;&gt;0,BG$1&lt;&gt;0),IF(VLOOKUP($D46,$J$9:$DP$16,2+BG$1,FALSE)&lt;&gt;0,(COUNTIF('Présences, Excuses, et Tx P G'!$P45:BK45,$C46)/VLOOKUP($D46,$J$9:$DP$16,2+BG$1,FALSE)),),)</f>
        <v>0.93939393939393945</v>
      </c>
      <c r="BH46" s="141">
        <f>IF(AND($D46&lt;&gt;0,BH$1&lt;&gt;0),IF(VLOOKUP($D46,$J$9:$DP$16,2+BH$1,FALSE)&lt;&gt;0,(COUNTIF('Présences, Excuses, et Tx P G'!$P45:BL45,$C46)/VLOOKUP($D46,$J$9:$DP$16,2+BH$1,FALSE)),),)</f>
        <v>0.93939393939393945</v>
      </c>
      <c r="BI46" s="141">
        <f>IF(AND($D46&lt;&gt;0,BI$1&lt;&gt;0),IF(VLOOKUP($D46,$J$9:$DP$16,2+BI$1,FALSE)&lt;&gt;0,(COUNTIF('Présences, Excuses, et Tx P G'!$P45:BM45,$C46)/VLOOKUP($D46,$J$9:$DP$16,2+BI$1,FALSE)),),)</f>
        <v>0.91176470588235292</v>
      </c>
      <c r="BJ46" s="141">
        <f>IF(AND($D46&lt;&gt;0,BJ$1&lt;&gt;0),IF(VLOOKUP($D46,$J$9:$DP$16,2+BJ$1,FALSE)&lt;&gt;0,(COUNTIF('Présences, Excuses, et Tx P G'!$P45:BN45,$C46)/VLOOKUP($D46,$J$9:$DP$16,2+BJ$1,FALSE)),),)</f>
        <v>0.91428571428571426</v>
      </c>
      <c r="BK46" s="141">
        <f>IF(AND($D46&lt;&gt;0,BK$1&lt;&gt;0),IF(VLOOKUP($D46,$J$9:$DP$16,2+BK$1,FALSE)&lt;&gt;0,(COUNTIF('Présences, Excuses, et Tx P G'!$P45:BO45,$C46)/VLOOKUP($D46,$J$9:$DP$16,2+BK$1,FALSE)),),)</f>
        <v>0.91428571428571426</v>
      </c>
      <c r="BL46" s="141">
        <f>IF(AND($D46&lt;&gt;0,BL$1&lt;&gt;0),IF(VLOOKUP($D46,$J$9:$DP$16,2+BL$1,FALSE)&lt;&gt;0,(COUNTIF('Présences, Excuses, et Tx P G'!$P45:BP45,$C46)/VLOOKUP($D46,$J$9:$DP$16,2+BL$1,FALSE)),),)</f>
        <v>0.91428571428571426</v>
      </c>
      <c r="BM46" s="141">
        <f>IF(AND($D46&lt;&gt;0,BM$1&lt;&gt;0),IF(VLOOKUP($D46,$J$9:$DP$16,2+BM$1,FALSE)&lt;&gt;0,(COUNTIF('Présences, Excuses, et Tx P G'!$P45:BQ45,$C46)/VLOOKUP($D46,$J$9:$DP$16,2+BM$1,FALSE)),),)</f>
        <v>0.91428571428571426</v>
      </c>
      <c r="BN46" s="141">
        <f>IF(AND($D46&lt;&gt;0,BN$1&lt;&gt;0),IF(VLOOKUP($D46,$J$9:$DP$16,2+BN$1,FALSE)&lt;&gt;0,(COUNTIF('Présences, Excuses, et Tx P G'!$P45:BR45,$C46)/VLOOKUP($D46,$J$9:$DP$16,2+BN$1,FALSE)),),)</f>
        <v>0.91666666666666663</v>
      </c>
      <c r="BO46" s="141">
        <f>IF(AND($D46&lt;&gt;0,BO$1&lt;&gt;0),IF(VLOOKUP($D46,$J$9:$DP$16,2+BO$1,FALSE)&lt;&gt;0,(COUNTIF('Présences, Excuses, et Tx P G'!$P45:BS45,$C46)/VLOOKUP($D46,$J$9:$DP$16,2+BO$1,FALSE)),),)</f>
        <v>0.91891891891891897</v>
      </c>
      <c r="BP46" s="141">
        <f>IF(AND($D46&lt;&gt;0,BP$1&lt;&gt;0),IF(VLOOKUP($D46,$J$9:$DP$16,2+BP$1,FALSE)&lt;&gt;0,(COUNTIF('Présences, Excuses, et Tx P G'!$P45:BT45,$C46)/VLOOKUP($D46,$J$9:$DP$16,2+BP$1,FALSE)),),)</f>
        <v>0.92105263157894735</v>
      </c>
      <c r="BQ46" s="141">
        <f>IF(AND($D46&lt;&gt;0,BQ$1&lt;&gt;0),IF(VLOOKUP($D46,$J$9:$DP$16,2+BQ$1,FALSE)&lt;&gt;0,(COUNTIF('Présences, Excuses, et Tx P G'!$P45:BU45,$C46)/VLOOKUP($D46,$J$9:$DP$16,2+BQ$1,FALSE)),),)</f>
        <v>0.92307692307692313</v>
      </c>
      <c r="BR46" s="141">
        <f>IF(AND($D46&lt;&gt;0,BR$1&lt;&gt;0),IF(VLOOKUP($D46,$J$9:$DP$16,2+BR$1,FALSE)&lt;&gt;0,(COUNTIF('Présences, Excuses, et Tx P G'!$P45:BV45,$C46)/VLOOKUP($D46,$J$9:$DP$16,2+BR$1,FALSE)),),)</f>
        <v>0.92307692307692313</v>
      </c>
      <c r="BS46" s="141">
        <f>IF(AND($D46&lt;&gt;0,BS$1&lt;&gt;0),IF(VLOOKUP($D46,$J$9:$DP$16,2+BS$1,FALSE)&lt;&gt;0,(COUNTIF('Présences, Excuses, et Tx P G'!$P45:BW45,$C46)/VLOOKUP($D46,$J$9:$DP$16,2+BS$1,FALSE)),),)</f>
        <v>0.92307692307692313</v>
      </c>
      <c r="BT46" s="141">
        <f>IF(AND($D46&lt;&gt;0,BT$1&lt;&gt;0),IF(VLOOKUP($D46,$J$9:$DP$16,2+BT$1,FALSE)&lt;&gt;0,(COUNTIF('Présences, Excuses, et Tx P G'!$P45:BX45,$C46)/VLOOKUP($D46,$J$9:$DP$16,2+BT$1,FALSE)),),)</f>
        <v>0.92307692307692313</v>
      </c>
      <c r="BU46" s="141">
        <f>IF(AND($D46&lt;&gt;0,BU$1&lt;&gt;0),IF(VLOOKUP($D46,$J$9:$DP$16,2+BU$1,FALSE)&lt;&gt;0,(COUNTIF('Présences, Excuses, et Tx P G'!$P45:BY45,$C46)/VLOOKUP($D46,$J$9:$DP$16,2+BU$1,FALSE)),),)</f>
        <v>0.92500000000000004</v>
      </c>
      <c r="BV46" s="141">
        <f>IF(AND($D46&lt;&gt;0,BV$1&lt;&gt;0),IF(VLOOKUP($D46,$J$9:$DP$16,2+BV$1,FALSE)&lt;&gt;0,(COUNTIF('Présences, Excuses, et Tx P G'!$P45:BZ45,$C46)/VLOOKUP($D46,$J$9:$DP$16,2+BV$1,FALSE)),),)</f>
        <v>0.92682926829268297</v>
      </c>
      <c r="BW46" s="141">
        <f>IF(AND($D46&lt;&gt;0,BW$1&lt;&gt;0),IF(VLOOKUP($D46,$J$9:$DP$16,2+BW$1,FALSE)&lt;&gt;0,(COUNTIF('Présences, Excuses, et Tx P G'!$P45:CA45,$C46)/VLOOKUP($D46,$J$9:$DP$16,2+BW$1,FALSE)),),)</f>
        <v>0.9285714285714286</v>
      </c>
      <c r="BX46" s="141">
        <f>IF(AND($D46&lt;&gt;0,BX$1&lt;&gt;0),IF(VLOOKUP($D46,$J$9:$DP$16,2+BX$1,FALSE)&lt;&gt;0,(COUNTIF('Présences, Excuses, et Tx P G'!$P45:CB45,$C46)/VLOOKUP($D46,$J$9:$DP$16,2+BX$1,FALSE)),),)</f>
        <v>0.90697674418604646</v>
      </c>
      <c r="BY46" s="141">
        <f>IF(AND($D46&lt;&gt;0,BY$1&lt;&gt;0),IF(VLOOKUP($D46,$J$9:$DP$16,2+BY$1,FALSE)&lt;&gt;0,(COUNTIF('Présences, Excuses, et Tx P G'!$P45:CC45,$C46)/VLOOKUP($D46,$J$9:$DP$16,2+BY$1,FALSE)),),)</f>
        <v>0.90697674418604646</v>
      </c>
      <c r="BZ46" s="141">
        <f>IF(AND($D46&lt;&gt;0,BZ$1&lt;&gt;0),IF(VLOOKUP($D46,$J$9:$DP$16,2+BZ$1,FALSE)&lt;&gt;0,(COUNTIF('Présences, Excuses, et Tx P G'!$P45:CD45,$C46)/VLOOKUP($D46,$J$9:$DP$16,2+BZ$1,FALSE)),),)</f>
        <v>0.90909090909090906</v>
      </c>
      <c r="CA46" s="141">
        <f>IF(AND($D46&lt;&gt;0,CA$1&lt;&gt;0),IF(VLOOKUP($D46,$J$9:$DP$16,2+CA$1,FALSE)&lt;&gt;0,(COUNTIF('Présences, Excuses, et Tx P G'!$P45:CE45,$C46)/VLOOKUP($D46,$J$9:$DP$16,2+CA$1,FALSE)),),)</f>
        <v>0.88888888888888884</v>
      </c>
      <c r="CB46" s="141">
        <f>IF(AND($D46&lt;&gt;0,CB$1&lt;&gt;0),IF(VLOOKUP($D46,$J$9:$DP$16,2+CB$1,FALSE)&lt;&gt;0,(COUNTIF('Présences, Excuses, et Tx P G'!$P45:CF45,$C46)/VLOOKUP($D46,$J$9:$DP$16,2+CB$1,FALSE)),),)</f>
        <v>0</v>
      </c>
      <c r="CC46" s="141">
        <f>IF(AND($D46&lt;&gt;0,CC$1&lt;&gt;0),IF(VLOOKUP($D46,$J$9:$DP$16,2+CC$1,FALSE)&lt;&gt;0,(COUNTIF('Présences, Excuses, et Tx P G'!$P45:CG45,$C46)/VLOOKUP($D46,$J$9:$DP$16,2+CC$1,FALSE)),),)</f>
        <v>0</v>
      </c>
      <c r="CD46" s="141">
        <f>IF(AND($D46&lt;&gt;0,CD$1&lt;&gt;0),IF(VLOOKUP($D46,$J$9:$DP$16,2+CD$1,FALSE)&lt;&gt;0,(COUNTIF('Présences, Excuses, et Tx P G'!$P45:CH45,$C46)/VLOOKUP($D46,$J$9:$DP$16,2+CD$1,FALSE)),),)</f>
        <v>0</v>
      </c>
      <c r="CE46" s="141">
        <f>IF(AND($D46&lt;&gt;0,CE$1&lt;&gt;0),IF(VLOOKUP($D46,$J$9:$DP$16,2+CE$1,FALSE)&lt;&gt;0,(COUNTIF('Présences, Excuses, et Tx P G'!$P45:CI45,$C46)/VLOOKUP($D46,$J$9:$DP$16,2+CE$1,FALSE)),),)</f>
        <v>0</v>
      </c>
      <c r="CF46" s="141">
        <f>IF(AND($D46&lt;&gt;0,CF$1&lt;&gt;0),IF(VLOOKUP($D46,$J$9:$DP$16,2+CF$1,FALSE)&lt;&gt;0,(COUNTIF('Présences, Excuses, et Tx P G'!$P45:CJ45,$C46)/VLOOKUP($D46,$J$9:$DP$16,2+CF$1,FALSE)),),)</f>
        <v>0</v>
      </c>
      <c r="CG46" s="141">
        <f>IF(AND($D46&lt;&gt;0,CG$1&lt;&gt;0),IF(VLOOKUP($D46,$J$9:$DP$16,2+CG$1,FALSE)&lt;&gt;0,(COUNTIF('Présences, Excuses, et Tx P G'!$P45:CK45,$C46)/VLOOKUP($D46,$J$9:$DP$16,2+CG$1,FALSE)),),)</f>
        <v>0</v>
      </c>
      <c r="CH46" s="141">
        <f>IF(AND($D46&lt;&gt;0,CH$1&lt;&gt;0),IF(VLOOKUP($D46,$J$9:$DP$16,2+CH$1,FALSE)&lt;&gt;0,(COUNTIF('Présences, Excuses, et Tx P G'!$P45:CL45,$C46)/VLOOKUP($D46,$J$9:$DP$16,2+CH$1,FALSE)),),)</f>
        <v>0</v>
      </c>
      <c r="CI46" s="141">
        <f>IF(AND($D46&lt;&gt;0,CI$1&lt;&gt;0),IF(VLOOKUP($D46,$J$9:$DP$16,2+CI$1,FALSE)&lt;&gt;0,(COUNTIF('Présences, Excuses, et Tx P G'!$P45:CM45,$C46)/VLOOKUP($D46,$J$9:$DP$16,2+CI$1,FALSE)),),)</f>
        <v>0</v>
      </c>
      <c r="CJ46" s="141">
        <f>IF(AND($D46&lt;&gt;0,CJ$1&lt;&gt;0),IF(VLOOKUP($D46,$J$9:$DP$16,2+CJ$1,FALSE)&lt;&gt;0,(COUNTIF('Présences, Excuses, et Tx P G'!$P45:CO45,$C46)/VLOOKUP($D46,$J$9:$DP$16,2+CJ$1,FALSE)),),)</f>
        <v>0</v>
      </c>
      <c r="CK46" s="141">
        <f>IF(AND($D46&lt;&gt;0,CK$1&lt;&gt;0),IF(VLOOKUP($D46,$J$9:$DP$16,2+CK$1,FALSE)&lt;&gt;0,(COUNTIF('Présences, Excuses, et Tx P G'!$P45:CP45,$C46)/VLOOKUP($D46,$J$9:$DP$16,2+CK$1,FALSE)),),)</f>
        <v>0</v>
      </c>
      <c r="CL46" s="141">
        <f>IF(AND($D46&lt;&gt;0,CL$1&lt;&gt;0),IF(VLOOKUP($D46,$J$9:$DP$16,2+CL$1,FALSE)&lt;&gt;0,(COUNTIF('Présences, Excuses, et Tx P G'!$P45:CQ45,$C46)/VLOOKUP($D46,$J$9:$DP$16,2+CL$1,FALSE)),),)</f>
        <v>0</v>
      </c>
      <c r="CM46" s="141">
        <f>IF(AND($D46&lt;&gt;0,CM$1&lt;&gt;0),IF(VLOOKUP($D46,$J$9:$DP$16,2+CM$1,FALSE)&lt;&gt;0,(COUNTIF('Présences, Excuses, et Tx P G'!$P45:CR45,$C46)/VLOOKUP($D46,$J$9:$DP$16,2+CM$1,FALSE)),),)</f>
        <v>0</v>
      </c>
      <c r="CN46" s="141">
        <f>IF(AND($D46&lt;&gt;0,CN$1&lt;&gt;0),IF(VLOOKUP($D46,$J$9:$DP$16,2+CN$1,FALSE)&lt;&gt;0,(COUNTIF('Présences, Excuses, et Tx P G'!$P45:CS45,$C46)/VLOOKUP($D46,$J$9:$DP$16,2+CN$1,FALSE)),),)</f>
        <v>0</v>
      </c>
      <c r="CO46" s="141">
        <f>IF(AND($D46&lt;&gt;0,CO$1&lt;&gt;0),IF(VLOOKUP($D46,$J$9:$DP$16,2+CO$1,FALSE)&lt;&gt;0,(COUNTIF('Présences, Excuses, et Tx P G'!$P45:CT45,$C46)/VLOOKUP($D46,$J$9:$DP$16,2+CO$1,FALSE)),),)</f>
        <v>0</v>
      </c>
      <c r="CP46" s="141">
        <f>IF(AND($D46&lt;&gt;0,CP$1&lt;&gt;0),IF(VLOOKUP($D46,$J$9:$DP$16,2+CP$1,FALSE)&lt;&gt;0,(COUNTIF('Présences, Excuses, et Tx P G'!$P45:CU45,$C46)/VLOOKUP($D46,$J$9:$DP$16,2+CP$1,FALSE)),),)</f>
        <v>0</v>
      </c>
      <c r="CQ46" s="141">
        <f>IF(AND($D46&lt;&gt;0,CQ$1&lt;&gt;0),IF(VLOOKUP($D46,$J$9:$DP$16,2+CQ$1,FALSE)&lt;&gt;0,(COUNTIF('Présences, Excuses, et Tx P G'!$P45:CU45,$C46)/VLOOKUP($D46,$J$9:$DP$16,2+CQ$1,FALSE)),),)</f>
        <v>0</v>
      </c>
      <c r="CR46" s="141">
        <f>IF(AND($D46&lt;&gt;0,CR$1&lt;&gt;0),IF(VLOOKUP($D46,$J$9:$DP$16,2+CR$1,FALSE)&lt;&gt;0,(COUNTIF('Présences, Excuses, et Tx P G'!$P45:CV45,$C46)/VLOOKUP($D46,$J$9:$DP$16,2+CR$1,FALSE)),),)</f>
        <v>0</v>
      </c>
      <c r="CS46" s="141">
        <f>IF(AND($D46&lt;&gt;0,CS$1&lt;&gt;0),IF(VLOOKUP($D46,$J$9:$DP$16,2+CS$1,FALSE)&lt;&gt;0,(COUNTIF('Présences, Excuses, et Tx P G'!$P45:CW45,$C46)/VLOOKUP($D46,$J$9:$DP$16,2+CS$1,FALSE)),),)</f>
        <v>0</v>
      </c>
      <c r="CT46" s="141">
        <f>IF(AND($D46&lt;&gt;0,CT$1&lt;&gt;0),IF(VLOOKUP($D46,$J$9:$DP$16,2+CT$1,FALSE)&lt;&gt;0,(COUNTIF('Présences, Excuses, et Tx P G'!$P45:CX45,$C46)/VLOOKUP($D46,$J$9:$DP$16,2+CT$1,FALSE)),),)</f>
        <v>0</v>
      </c>
      <c r="CU46" s="141">
        <f>IF(AND($D46&lt;&gt;0,CU$1&lt;&gt;0),IF(VLOOKUP($D46,$J$9:$DP$16,2+CU$1,FALSE)&lt;&gt;0,(COUNTIF('Présences, Excuses, et Tx P G'!$P45:CY45,$C46)/VLOOKUP($D46,$J$9:$DP$16,2+CU$1,FALSE)),),)</f>
        <v>0</v>
      </c>
      <c r="CV46" s="141">
        <f>IF(AND($D46&lt;&gt;0,CV$1&lt;&gt;0),IF(VLOOKUP($D46,$J$9:$DP$16,2+CV$1,FALSE)&lt;&gt;0,(COUNTIF('Présences, Excuses, et Tx P G'!$P45:CZ45,$C46)/VLOOKUP($D46,$J$9:$DP$16,2+CV$1,FALSE)),),)</f>
        <v>0</v>
      </c>
      <c r="CW46" s="141">
        <f>IF(AND($D46&lt;&gt;0,CW$1&lt;&gt;0),IF(VLOOKUP($D46,$J$9:$DP$16,2+CW$1,FALSE)&lt;&gt;0,(COUNTIF('Présences, Excuses, et Tx P G'!$P45:DA45,$C46)/VLOOKUP($D46,$J$9:$DP$16,2+CW$1,FALSE)),),)</f>
        <v>0</v>
      </c>
      <c r="CX46" s="141">
        <f>IF(AND($D46&lt;&gt;0,CX$1&lt;&gt;0),IF(VLOOKUP($D46,$J$9:$DP$16,2+CX$1,FALSE)&lt;&gt;0,(COUNTIF('Présences, Excuses, et Tx P G'!$P45:DB45,$C46)/VLOOKUP($D46,$J$9:$DP$16,2+CX$1,FALSE)),),)</f>
        <v>0</v>
      </c>
      <c r="CY46" s="141">
        <f>IF(AND($D46&lt;&gt;0,CY$1&lt;&gt;0),IF(VLOOKUP($D46,$J$9:$DP$16,2+CY$1,FALSE)&lt;&gt;0,(COUNTIF('Présences, Excuses, et Tx P G'!$P45:DC45,$C46)/VLOOKUP($D46,$J$9:$DP$16,2+CY$1,FALSE)),),)</f>
        <v>0</v>
      </c>
      <c r="CZ46" s="141">
        <f>IF(AND($D46&lt;&gt;0,CZ$1&lt;&gt;0),IF(VLOOKUP($D46,$J$9:$DP$16,2+CZ$1,FALSE)&lt;&gt;0,(COUNTIF('Présences, Excuses, et Tx P G'!$P45:DD45,$C46)/VLOOKUP($D46,$J$9:$DP$16,2+CZ$1,FALSE)),),)</f>
        <v>0</v>
      </c>
      <c r="DA46" s="141">
        <f>IF(AND($D46&lt;&gt;0,DA$1&lt;&gt;0),IF(VLOOKUP($D46,$J$9:$DP$16,2+DA$1,FALSE)&lt;&gt;0,(COUNTIF('Présences, Excuses, et Tx P G'!$P45:DE45,$C46)/VLOOKUP($D46,$J$9:$DP$16,2+DA$1,FALSE)),),)</f>
        <v>0</v>
      </c>
      <c r="DB46" s="141">
        <f>IF(AND($D46&lt;&gt;0,DB$1&lt;&gt;0),IF(VLOOKUP($D46,$J$9:$DP$16,2+DB$1,FALSE)&lt;&gt;0,(COUNTIF('Présences, Excuses, et Tx P G'!$P45:DF45,$C46)/VLOOKUP($D46,$J$9:$DP$16,2+DB$1,FALSE)),),)</f>
        <v>0</v>
      </c>
      <c r="DC46" s="141">
        <f>IF(AND($D46&lt;&gt;0,DC$1&lt;&gt;0),IF(VLOOKUP($D46,$J$9:$DP$16,2+DC$1,FALSE)&lt;&gt;0,(COUNTIF('Présences, Excuses, et Tx P G'!$P45:DG45,$C46)/VLOOKUP($D46,$J$9:$DP$16,2+DC$1,FALSE)),),)</f>
        <v>0</v>
      </c>
      <c r="DD46" s="141">
        <f>IF(AND($D46&lt;&gt;0,DD$1&lt;&gt;0),IF(VLOOKUP($D46,$J$9:$DP$16,2+DD$1,FALSE)&lt;&gt;0,(COUNTIF('Présences, Excuses, et Tx P G'!$P45:DH45,$C46)/VLOOKUP($D46,$J$9:$DP$16,2+DD$1,FALSE)),),)</f>
        <v>0</v>
      </c>
      <c r="DE46" s="141">
        <f>IF(AND($D46&lt;&gt;0,DE$1&lt;&gt;0),IF(VLOOKUP($D46,$J$9:$DP$16,2+DE$1,FALSE)&lt;&gt;0,(COUNTIF('Présences, Excuses, et Tx P G'!$P45:DI45,$C46)/VLOOKUP($D46,$J$9:$DP$16,2+DE$1,FALSE)),),)</f>
        <v>0</v>
      </c>
      <c r="DF46" s="141">
        <f>IF(AND($D46&lt;&gt;0,DF$1&lt;&gt;0),IF(VLOOKUP($D46,$J$9:$DP$16,2+DF$1,FALSE)&lt;&gt;0,(COUNTIF('Présences, Excuses, et Tx P G'!$P45:DJ45,$C46)/VLOOKUP($D46,$J$9:$DP$16,2+DF$1,FALSE)),),)</f>
        <v>0</v>
      </c>
      <c r="DG46" s="141">
        <f>IF(AND($D46&lt;&gt;0,DG$1&lt;&gt;0),IF(VLOOKUP($D46,$J$9:$DP$16,2+DG$1,FALSE)&lt;&gt;0,(COUNTIF('Présences, Excuses, et Tx P G'!$P45:DK45,$C46)/VLOOKUP($D46,$J$9:$DP$16,2+DG$1,FALSE)),),)</f>
        <v>0</v>
      </c>
      <c r="DH46" s="141">
        <f>IF(AND($D46&lt;&gt;0,DH$1&lt;&gt;0),IF(VLOOKUP($D46,$J$9:$DP$16,2+DH$1,FALSE)&lt;&gt;0,(COUNTIF('Présences, Excuses, et Tx P G'!$P45:DL45,$C46)/VLOOKUP($D46,$J$9:$DP$16,2+DH$1,FALSE)),),)</f>
        <v>0</v>
      </c>
      <c r="DI46" s="141">
        <f>IF(AND($D46&lt;&gt;0,DI$1&lt;&gt;0),IF(VLOOKUP($D46,$J$9:$DP$16,2+DI$1,FALSE)&lt;&gt;0,(COUNTIF('Présences, Excuses, et Tx P G'!$P45:DM45,$C46)/VLOOKUP($D46,$J$9:$DP$16,2+DI$1,FALSE)),),)</f>
        <v>0</v>
      </c>
      <c r="DJ46" s="141">
        <f>IF(AND($D46&lt;&gt;0,DJ$1&lt;&gt;0),IF(VLOOKUP($D46,$J$9:$DP$16,2+DJ$1,FALSE)&lt;&gt;0,(COUNTIF('Présences, Excuses, et Tx P G'!$P45:DN45,$C46)/VLOOKUP($D46,$J$9:$DP$16,2+DJ$1,FALSE)),),)</f>
        <v>0</v>
      </c>
      <c r="DK46" s="141">
        <f>IF(AND($D46&lt;&gt;0,DK$1&lt;&gt;0),IF(VLOOKUP($D46,$J$9:$DP$16,2+DK$1,FALSE)&lt;&gt;0,(COUNTIF('Présences, Excuses, et Tx P G'!$P45:DO45,$C46)/VLOOKUP($D46,$J$9:$DP$16,2+DK$1,FALSE)),),)</f>
        <v>0</v>
      </c>
      <c r="DL46" s="141">
        <f>IF(AND($D46&lt;&gt;0,DL$1&lt;&gt;0),IF(VLOOKUP($D46,$J$9:$DP$16,2+DL$1,FALSE)&lt;&gt;0,(COUNTIF('Présences, Excuses, et Tx P G'!$P45:DP45,$C46)/VLOOKUP($D46,$J$9:$DP$16,2+DL$1,FALSE)),),)</f>
        <v>0</v>
      </c>
      <c r="DM46" s="141">
        <f>IF(AND($D46&lt;&gt;0,DM$1&lt;&gt;0),IF(VLOOKUP($D46,$J$9:$DP$16,2+DM$1,FALSE)&lt;&gt;0,(COUNTIF('Présences, Excuses, et Tx P G'!$P45:DQ45,$C46)/VLOOKUP($D46,$J$9:$DP$16,2+DM$1,FALSE)),),)</f>
        <v>0</v>
      </c>
      <c r="DN46" s="141">
        <f>IF(AND($D46&lt;&gt;0,DN$1&lt;&gt;0),IF(VLOOKUP($D46,$J$9:$DP$16,2+DN$1,FALSE)&lt;&gt;0,(COUNTIF('Présences, Excuses, et Tx P G'!$P45:DR45,$C46)/VLOOKUP($D46,$J$9:$DP$16,2+DN$1,FALSE)),),)</f>
        <v>0</v>
      </c>
      <c r="DO46" s="141">
        <f>IF(AND($D46&lt;&gt;0,DO$1&lt;&gt;0),IF(VLOOKUP($D46,$J$9:$DP$16,2+DO$1,FALSE)&lt;&gt;0,(COUNTIF('Présences, Excuses, et Tx P G'!$P45:DS45,$C46)/VLOOKUP($D46,$J$9:$DP$16,2+DO$1,FALSE)),),)</f>
        <v>0</v>
      </c>
      <c r="DP46" s="141">
        <f>IF(AND($D46&lt;&gt;0,DP$1&lt;&gt;0),IF(VLOOKUP($D46,$J$9:$DP$16,2+DP$1,FALSE)&lt;&gt;0,(COUNTIF('Présences, Excuses, et Tx P G'!$P45:DT45,$C46)/VLOOKUP($D46,$J$9:$DP$16,2+DP$1,FALSE)),),)</f>
        <v>0</v>
      </c>
      <c r="DR46" s="80" t="str">
        <f t="shared" si="34"/>
        <v>GADÉ Luc</v>
      </c>
      <c r="DS46" s="26" t="str">
        <f t="shared" si="35"/>
        <v>T</v>
      </c>
      <c r="DT46" s="23">
        <f t="shared" si="36"/>
        <v>0.90697674418604646</v>
      </c>
    </row>
    <row r="47" spans="1:124" ht="14.4" customHeight="1">
      <c r="A47" s="17">
        <v>30</v>
      </c>
      <c r="B47" s="158" t="str">
        <f>Choristes!B31</f>
        <v>GALASSO Pierre</v>
      </c>
      <c r="C47" s="26" t="str">
        <f>Choristes!C31</f>
        <v>B</v>
      </c>
      <c r="D47" s="26" t="str">
        <f>Choristes!G31</f>
        <v>HS</v>
      </c>
      <c r="E47" s="26"/>
      <c r="F47" s="26"/>
      <c r="G47" s="15"/>
      <c r="H47" s="15"/>
      <c r="I47" s="23">
        <f t="shared" si="32"/>
        <v>0.93023255813953487</v>
      </c>
      <c r="J47" s="23" t="str">
        <f t="shared" si="33"/>
        <v>B</v>
      </c>
      <c r="K47" s="61"/>
      <c r="L47" s="141">
        <f>IF(AND($D47&lt;&gt;0,L$1&lt;&gt;0),IF(VLOOKUP($D47,$J$9:$DP$16,2+L$1,FALSE)&lt;&gt;0,(COUNTIF('Présences, Excuses, et Tx P G'!$P46:P46,$C47)/VLOOKUP($D47,$J$9:$DP$16,2+L$1,FALSE)),),)</f>
        <v>1</v>
      </c>
      <c r="M47" s="141">
        <f>IF(AND($D47&lt;&gt;0,M$1&lt;&gt;0),IF(VLOOKUP($D47,$J$9:$DP$16,2+M$1,FALSE)&lt;&gt;0,(COUNTIF('Présences, Excuses, et Tx P G'!$P46:Q46,$C47)/VLOOKUP($D47,$J$9:$DP$16,2+M$1,FALSE)),),)</f>
        <v>1</v>
      </c>
      <c r="N47" s="141">
        <f>IF(AND($D47&lt;&gt;0,N$1&lt;&gt;0),IF(VLOOKUP($D47,$J$9:$DP$16,2+N$1,FALSE)&lt;&gt;0,(COUNTIF('Présences, Excuses, et Tx P G'!$P46:R46,$C47)/VLOOKUP($D47,$J$9:$DP$16,2+N$1,FALSE)),),)</f>
        <v>1</v>
      </c>
      <c r="O47" s="141">
        <f>IF(AND($D47&lt;&gt;0,O$1&lt;&gt;0),IF(VLOOKUP($D47,$J$9:$DP$16,2+O$1,FALSE)&lt;&gt;0,(COUNTIF('Présences, Excuses, et Tx P G'!$P46:S46,$C47)/VLOOKUP($D47,$J$9:$DP$16,2+O$1,FALSE)),),)</f>
        <v>1</v>
      </c>
      <c r="P47" s="141">
        <f>IF(AND($D47&lt;&gt;0,P$1&lt;&gt;0),IF(VLOOKUP($D47,$J$9:$DP$16,2+P$1,FALSE)&lt;&gt;0,(COUNTIF('Présences, Excuses, et Tx P G'!$P46:T46,$C47)/VLOOKUP($D47,$J$9:$DP$16,2+P$1,FALSE)),),)</f>
        <v>1</v>
      </c>
      <c r="Q47" s="141">
        <f>IF(AND($D47&lt;&gt;0,Q$1&lt;&gt;0),IF(VLOOKUP($D47,$J$9:$DP$16,2+Q$1,FALSE)&lt;&gt;0,(COUNTIF('Présences, Excuses, et Tx P G'!$P46:U46,$C47)/VLOOKUP($D47,$J$9:$DP$16,2+Q$1,FALSE)),),)</f>
        <v>1</v>
      </c>
      <c r="R47" s="141">
        <f>IF(AND($D47&lt;&gt;0,R$1&lt;&gt;0),IF(VLOOKUP($D47,$J$9:$DP$16,2+R$1,FALSE)&lt;&gt;0,(COUNTIF('Présences, Excuses, et Tx P G'!$P46:V46,$C47)/VLOOKUP($D47,$J$9:$DP$16,2+R$1,FALSE)),),)</f>
        <v>0.8</v>
      </c>
      <c r="S47" s="141">
        <f>IF(AND($D47&lt;&gt;0,S$1&lt;&gt;0),IF(VLOOKUP($D47,$J$9:$DP$16,2+S$1,FALSE)&lt;&gt;0,(COUNTIF('Présences, Excuses, et Tx P G'!$P46:W46,$C47)/VLOOKUP($D47,$J$9:$DP$16,2+S$1,FALSE)),),)</f>
        <v>0.83333333333333337</v>
      </c>
      <c r="T47" s="141">
        <f>IF(AND($D47&lt;&gt;0,T$1&lt;&gt;0),IF(VLOOKUP($D47,$J$9:$DP$16,2+T$1,FALSE)&lt;&gt;0,(COUNTIF('Présences, Excuses, et Tx P G'!$P46:X46,$C47)/VLOOKUP($D47,$J$9:$DP$16,2+T$1,FALSE)),),)</f>
        <v>0.8571428571428571</v>
      </c>
      <c r="U47" s="141">
        <f>IF(AND($D47&lt;&gt;0,U$1&lt;&gt;0),IF(VLOOKUP($D47,$J$9:$DP$16,2+U$1,FALSE)&lt;&gt;0,(COUNTIF('Présences, Excuses, et Tx P G'!$P46:Y46,$C47)/VLOOKUP($D47,$J$9:$DP$16,2+U$1,FALSE)),),)</f>
        <v>0.8571428571428571</v>
      </c>
      <c r="V47" s="141">
        <f>IF(AND($D47&lt;&gt;0,V$1&lt;&gt;0),IF(VLOOKUP($D47,$J$9:$DP$16,2+V$1,FALSE)&lt;&gt;0,(COUNTIF('Présences, Excuses, et Tx P G'!$P46:Z46,$C47)/VLOOKUP($D47,$J$9:$DP$16,2+V$1,FALSE)),),)</f>
        <v>0.875</v>
      </c>
      <c r="W47" s="141">
        <f>IF(AND($D47&lt;&gt;0,W$1&lt;&gt;0),IF(VLOOKUP($D47,$J$9:$DP$16,2+W$1,FALSE)&lt;&gt;0,(COUNTIF('Présences, Excuses, et Tx P G'!$P46:AA46,$C47)/VLOOKUP($D47,$J$9:$DP$16,2+W$1,FALSE)),),)</f>
        <v>0.875</v>
      </c>
      <c r="X47" s="141">
        <f>IF(AND($D47&lt;&gt;0,X$1&lt;&gt;0),IF(VLOOKUP($D47,$J$9:$DP$16,2+X$1,FALSE)&lt;&gt;0,(COUNTIF('Présences, Excuses, et Tx P G'!$P46:AB46,$C47)/VLOOKUP($D47,$J$9:$DP$16,2+X$1,FALSE)),),)</f>
        <v>0.88888888888888884</v>
      </c>
      <c r="Y47" s="141">
        <f>IF(AND($D47&lt;&gt;0,Y$1&lt;&gt;0),IF(VLOOKUP($D47,$J$9:$DP$16,2+Y$1,FALSE)&lt;&gt;0,(COUNTIF('Présences, Excuses, et Tx P G'!$P46:AC46,$C47)/VLOOKUP($D47,$J$9:$DP$16,2+Y$1,FALSE)),),)</f>
        <v>0.88888888888888884</v>
      </c>
      <c r="Z47" s="141">
        <f>IF(AND($D47&lt;&gt;0,Z$1&lt;&gt;0),IF(VLOOKUP($D47,$J$9:$DP$16,2+Z$1,FALSE)&lt;&gt;0,(COUNTIF('Présences, Excuses, et Tx P G'!$P46:AD46,$C47)/VLOOKUP($D47,$J$9:$DP$16,2+Z$1,FALSE)),),)</f>
        <v>0.9</v>
      </c>
      <c r="AA47" s="141">
        <f>IF(AND($D47&lt;&gt;0,AA$1&lt;&gt;0),IF(VLOOKUP($D47,$J$9:$DP$16,2+AA$1,FALSE)&lt;&gt;0,(COUNTIF('Présences, Excuses, et Tx P G'!$P46:AE46,$C47)/VLOOKUP($D47,$J$9:$DP$16,2+AA$1,FALSE)),),)</f>
        <v>0.9</v>
      </c>
      <c r="AB47" s="141">
        <f>IF(AND($D47&lt;&gt;0,AB$1&lt;&gt;0),IF(VLOOKUP($D47,$J$9:$DP$16,2+AB$1,FALSE)&lt;&gt;0,(COUNTIF('Présences, Excuses, et Tx P G'!$P46:AF46,$C47)/VLOOKUP($D47,$J$9:$DP$16,2+AB$1,FALSE)),),)</f>
        <v>0.90909090909090906</v>
      </c>
      <c r="AC47" s="141">
        <f>IF(AND($D47&lt;&gt;0,AC$1&lt;&gt;0),IF(VLOOKUP($D47,$J$9:$DP$16,2+AC$1,FALSE)&lt;&gt;0,(COUNTIF('Présences, Excuses, et Tx P G'!$P46:AG46,$C47)/VLOOKUP($D47,$J$9:$DP$16,2+AC$1,FALSE)),),)</f>
        <v>0.91666666666666663</v>
      </c>
      <c r="AD47" s="141">
        <f>IF(AND($D47&lt;&gt;0,AD$1&lt;&gt;0),IF(VLOOKUP($D47,$J$9:$DP$16,2+AD$1,FALSE)&lt;&gt;0,(COUNTIF('Présences, Excuses, et Tx P G'!$P46:AH46,$C47)/VLOOKUP($D47,$J$9:$DP$16,2+AD$1,FALSE)),),)</f>
        <v>0.92307692307692313</v>
      </c>
      <c r="AE47" s="141">
        <f>IF(AND($D47&lt;&gt;0,AE$1&lt;&gt;0),IF(VLOOKUP($D47,$J$9:$DP$16,2+AE$1,FALSE)&lt;&gt;0,(COUNTIF('Présences, Excuses, et Tx P G'!$P46:AI46,$C47)/VLOOKUP($D47,$J$9:$DP$16,2+AE$1,FALSE)),),)</f>
        <v>0.92307692307692313</v>
      </c>
      <c r="AF47" s="141">
        <f>IF(AND($D47&lt;&gt;0,AF$1&lt;&gt;0),IF(VLOOKUP($D47,$J$9:$DP$16,2+AF$1,FALSE)&lt;&gt;0,(COUNTIF('Présences, Excuses, et Tx P G'!$P46:AJ46,$C47)/VLOOKUP($D47,$J$9:$DP$16,2+AF$1,FALSE)),),)</f>
        <v>0.9285714285714286</v>
      </c>
      <c r="AG47" s="141">
        <f>IF(AND($D47&lt;&gt;0,AG$1&lt;&gt;0),IF(VLOOKUP($D47,$J$9:$DP$16,2+AG$1,FALSE)&lt;&gt;0,(COUNTIF('Présences, Excuses, et Tx P G'!$P46:AK46,$C47)/VLOOKUP($D47,$J$9:$DP$16,2+AG$1,FALSE)),),)</f>
        <v>0.8666666666666667</v>
      </c>
      <c r="AH47" s="141">
        <f>IF(AND($D47&lt;&gt;0,AH$1&lt;&gt;0),IF(VLOOKUP($D47,$J$9:$DP$16,2+AH$1,FALSE)&lt;&gt;0,(COUNTIF('Présences, Excuses, et Tx P G'!$P46:AL46,$C47)/VLOOKUP($D47,$J$9:$DP$16,2+AH$1,FALSE)),),)</f>
        <v>0.875</v>
      </c>
      <c r="AI47" s="141">
        <f>IF(AND($D47&lt;&gt;0,AI$1&lt;&gt;0),IF(VLOOKUP($D47,$J$9:$DP$16,2+AI$1,FALSE)&lt;&gt;0,(COUNTIF('Présences, Excuses, et Tx P G'!$P46:AM46,$C47)/VLOOKUP($D47,$J$9:$DP$16,2+AI$1,FALSE)),),)</f>
        <v>0.88235294117647056</v>
      </c>
      <c r="AJ47" s="141">
        <f>IF(AND($D47&lt;&gt;0,AJ$1&lt;&gt;0),IF(VLOOKUP($D47,$J$9:$DP$16,2+AJ$1,FALSE)&lt;&gt;0,(COUNTIF('Présences, Excuses, et Tx P G'!$P46:AN46,$C47)/VLOOKUP($D47,$J$9:$DP$16,2+AJ$1,FALSE)),),)</f>
        <v>0.88888888888888884</v>
      </c>
      <c r="AK47" s="141">
        <f>IF(AND($D47&lt;&gt;0,AK$1&lt;&gt;0),IF(VLOOKUP($D47,$J$9:$DP$16,2+AK$1,FALSE)&lt;&gt;0,(COUNTIF('Présences, Excuses, et Tx P G'!$P46:AO46,$C47)/VLOOKUP($D47,$J$9:$DP$16,2+AK$1,FALSE)),),)</f>
        <v>0.88888888888888884</v>
      </c>
      <c r="AL47" s="141">
        <f>IF(AND($D47&lt;&gt;0,AL$1&lt;&gt;0),IF(VLOOKUP($D47,$J$9:$DP$16,2+AL$1,FALSE)&lt;&gt;0,(COUNTIF('Présences, Excuses, et Tx P G'!$P46:AP46,$C47)/VLOOKUP($D47,$J$9:$DP$16,2+AL$1,FALSE)),),)</f>
        <v>0.89473684210526316</v>
      </c>
      <c r="AM47" s="141">
        <f>IF(AND($D47&lt;&gt;0,AM$1&lt;&gt;0),IF(VLOOKUP($D47,$J$9:$DP$16,2+AM$1,FALSE)&lt;&gt;0,(COUNTIF('Présences, Excuses, et Tx P G'!$P46:AQ46,$C47)/VLOOKUP($D47,$J$9:$DP$16,2+AM$1,FALSE)),),)</f>
        <v>0.9</v>
      </c>
      <c r="AN47" s="141">
        <f>IF(AND($D47&lt;&gt;0,AN$1&lt;&gt;0),IF(VLOOKUP($D47,$J$9:$DP$16,2+AN$1,FALSE)&lt;&gt;0,(COUNTIF('Présences, Excuses, et Tx P G'!$P46:AR46,$C47)/VLOOKUP($D47,$J$9:$DP$16,2+AN$1,FALSE)),),)</f>
        <v>0.90476190476190477</v>
      </c>
      <c r="AO47" s="141">
        <f>IF(AND($D47&lt;&gt;0,AO$1&lt;&gt;0),IF(VLOOKUP($D47,$J$9:$DP$16,2+AO$1,FALSE)&lt;&gt;0,(COUNTIF('Présences, Excuses, et Tx P G'!$P46:AS46,$C47)/VLOOKUP($D47,$J$9:$DP$16,2+AO$1,FALSE)),),)</f>
        <v>0.90909090909090906</v>
      </c>
      <c r="AP47" s="141">
        <f>IF(AND($D47&lt;&gt;0,AP$1&lt;&gt;0),IF(VLOOKUP($D47,$J$9:$DP$16,2+AP$1,FALSE)&lt;&gt;0,(COUNTIF('Présences, Excuses, et Tx P G'!$P46:AT46,$C47)/VLOOKUP($D47,$J$9:$DP$16,2+AP$1,FALSE)),),)</f>
        <v>0.91304347826086951</v>
      </c>
      <c r="AQ47" s="141">
        <f>IF(AND($D47&lt;&gt;0,AQ$1&lt;&gt;0),IF(VLOOKUP($D47,$J$9:$DP$16,2+AQ$1,FALSE)&lt;&gt;0,(COUNTIF('Présences, Excuses, et Tx P G'!$P46:AU46,$C47)/VLOOKUP($D47,$J$9:$DP$16,2+AQ$1,FALSE)),),)</f>
        <v>0.91304347826086951</v>
      </c>
      <c r="AR47" s="141">
        <f>IF(AND($D47&lt;&gt;0,AR$1&lt;&gt;0),IF(VLOOKUP($D47,$J$9:$DP$16,2+AR$1,FALSE)&lt;&gt;0,(COUNTIF('Présences, Excuses, et Tx P G'!$P46:AV46,$C47)/VLOOKUP($D47,$J$9:$DP$16,2+AR$1,FALSE)),),)</f>
        <v>0.91666666666666663</v>
      </c>
      <c r="AS47" s="141">
        <f>IF(AND($D47&lt;&gt;0,AS$1&lt;&gt;0),IF(VLOOKUP($D47,$J$9:$DP$16,2+AS$1,FALSE)&lt;&gt;0,(COUNTIF('Présences, Excuses, et Tx P G'!$P46:AW46,$C47)/VLOOKUP($D47,$J$9:$DP$16,2+AS$1,FALSE)),),)</f>
        <v>0.91666666666666663</v>
      </c>
      <c r="AT47" s="141">
        <f>IF(AND($D47&lt;&gt;0,AT$1&lt;&gt;0),IF(VLOOKUP($D47,$J$9:$DP$16,2+AT$1,FALSE)&lt;&gt;0,(COUNTIF('Présences, Excuses, et Tx P G'!$P46:AX46,$C47)/VLOOKUP($D47,$J$9:$DP$16,2+AT$1,FALSE)),),)</f>
        <v>0.88</v>
      </c>
      <c r="AU47" s="141">
        <f>IF(AND($D47&lt;&gt;0,AU$1&lt;&gt;0),IF(VLOOKUP($D47,$J$9:$DP$16,2+AU$1,FALSE)&lt;&gt;0,(COUNTIF('Présences, Excuses, et Tx P G'!$P46:AY46,$C47)/VLOOKUP($D47,$J$9:$DP$16,2+AU$1,FALSE)),),)</f>
        <v>0.88</v>
      </c>
      <c r="AV47" s="141">
        <f>IF(AND($D47&lt;&gt;0,AV$1&lt;&gt;0),IF(VLOOKUP($D47,$J$9:$DP$16,2+AV$1,FALSE)&lt;&gt;0,(COUNTIF('Présences, Excuses, et Tx P G'!$P46:AZ46,$C47)/VLOOKUP($D47,$J$9:$DP$16,2+AV$1,FALSE)),),)</f>
        <v>0.88461538461538458</v>
      </c>
      <c r="AW47" s="141">
        <f>IF(AND($D47&lt;&gt;0,AW$1&lt;&gt;0),IF(VLOOKUP($D47,$J$9:$DP$16,2+AW$1,FALSE)&lt;&gt;0,(COUNTIF('Présences, Excuses, et Tx P G'!$P46:BA46,$C47)/VLOOKUP($D47,$J$9:$DP$16,2+AW$1,FALSE)),),)</f>
        <v>0.88461538461538458</v>
      </c>
      <c r="AX47" s="141">
        <f>IF(AND($D47&lt;&gt;0,AX$1&lt;&gt;0),IF(VLOOKUP($D47,$J$9:$DP$16,2+AX$1,FALSE)&lt;&gt;0,(COUNTIF('Présences, Excuses, et Tx P G'!$P46:BB46,$C47)/VLOOKUP($D47,$J$9:$DP$16,2+AX$1,FALSE)),),)</f>
        <v>0.88461538461538458</v>
      </c>
      <c r="AY47" s="141">
        <f>IF(AND($D47&lt;&gt;0,AY$1&lt;&gt;0),IF(VLOOKUP($D47,$J$9:$DP$16,2+AY$1,FALSE)&lt;&gt;0,(COUNTIF('Présences, Excuses, et Tx P G'!$P46:BC46,$C47)/VLOOKUP($D47,$J$9:$DP$16,2+AY$1,FALSE)),),)</f>
        <v>0.88888888888888884</v>
      </c>
      <c r="AZ47" s="141">
        <f>IF(AND($D47&lt;&gt;0,AZ$1&lt;&gt;0),IF(VLOOKUP($D47,$J$9:$DP$16,2+AZ$1,FALSE)&lt;&gt;0,(COUNTIF('Présences, Excuses, et Tx P G'!$P46:BD46,$C47)/VLOOKUP($D47,$J$9:$DP$16,2+AZ$1,FALSE)),),)</f>
        <v>0.88888888888888884</v>
      </c>
      <c r="BA47" s="141">
        <f>IF(AND($D47&lt;&gt;0,BA$1&lt;&gt;0),IF(VLOOKUP($D47,$J$9:$DP$16,2+BA$1,FALSE)&lt;&gt;0,(COUNTIF('Présences, Excuses, et Tx P G'!$P46:BE46,$C47)/VLOOKUP($D47,$J$9:$DP$16,2+BA$1,FALSE)),),)</f>
        <v>0.8928571428571429</v>
      </c>
      <c r="BB47" s="141">
        <f>IF(AND($D47&lt;&gt;0,BB$1&lt;&gt;0),IF(VLOOKUP($D47,$J$9:$DP$16,2+BB$1,FALSE)&lt;&gt;0,(COUNTIF('Présences, Excuses, et Tx P G'!$P46:BF46,$C47)/VLOOKUP($D47,$J$9:$DP$16,2+BB$1,FALSE)),),)</f>
        <v>0.89655172413793105</v>
      </c>
      <c r="BC47" s="141">
        <f>IF(AND($D47&lt;&gt;0,BC$1&lt;&gt;0),IF(VLOOKUP($D47,$J$9:$DP$16,2+BC$1,FALSE)&lt;&gt;0,(COUNTIF('Présences, Excuses, et Tx P G'!$P46:BG46,$C47)/VLOOKUP($D47,$J$9:$DP$16,2+BC$1,FALSE)),),)</f>
        <v>0.9</v>
      </c>
      <c r="BD47" s="141">
        <f>IF(AND($D47&lt;&gt;0,BD$1&lt;&gt;0),IF(VLOOKUP($D47,$J$9:$DP$16,2+BD$1,FALSE)&lt;&gt;0,(COUNTIF('Présences, Excuses, et Tx P G'!$P46:BH46,$C47)/VLOOKUP($D47,$J$9:$DP$16,2+BD$1,FALSE)),),)</f>
        <v>0.90322580645161288</v>
      </c>
      <c r="BE47" s="141">
        <f>IF(AND($D47&lt;&gt;0,BE$1&lt;&gt;0),IF(VLOOKUP($D47,$J$9:$DP$16,2+BE$1,FALSE)&lt;&gt;0,(COUNTIF('Présences, Excuses, et Tx P G'!$P46:BI46,$C47)/VLOOKUP($D47,$J$9:$DP$16,2+BE$1,FALSE)),),)</f>
        <v>0.90625</v>
      </c>
      <c r="BF47" s="141">
        <f>IF(AND($D47&lt;&gt;0,BF$1&lt;&gt;0),IF(VLOOKUP($D47,$J$9:$DP$16,2+BF$1,FALSE)&lt;&gt;0,(COUNTIF('Présences, Excuses, et Tx P G'!$P46:BJ46,$C47)/VLOOKUP($D47,$J$9:$DP$16,2+BF$1,FALSE)),),)</f>
        <v>0.90625</v>
      </c>
      <c r="BG47" s="141">
        <f>IF(AND($D47&lt;&gt;0,BG$1&lt;&gt;0),IF(VLOOKUP($D47,$J$9:$DP$16,2+BG$1,FALSE)&lt;&gt;0,(COUNTIF('Présences, Excuses, et Tx P G'!$P46:BK46,$C47)/VLOOKUP($D47,$J$9:$DP$16,2+BG$1,FALSE)),),)</f>
        <v>0.90625</v>
      </c>
      <c r="BH47" s="141">
        <f>IF(AND($D47&lt;&gt;0,BH$1&lt;&gt;0),IF(VLOOKUP($D47,$J$9:$DP$16,2+BH$1,FALSE)&lt;&gt;0,(COUNTIF('Présences, Excuses, et Tx P G'!$P46:BL46,$C47)/VLOOKUP($D47,$J$9:$DP$16,2+BH$1,FALSE)),),)</f>
        <v>0.90909090909090906</v>
      </c>
      <c r="BI47" s="141">
        <f>IF(AND($D47&lt;&gt;0,BI$1&lt;&gt;0),IF(VLOOKUP($D47,$J$9:$DP$16,2+BI$1,FALSE)&lt;&gt;0,(COUNTIF('Présences, Excuses, et Tx P G'!$P46:BM46,$C47)/VLOOKUP($D47,$J$9:$DP$16,2+BI$1,FALSE)),),)</f>
        <v>0.91176470588235292</v>
      </c>
      <c r="BJ47" s="141">
        <f>IF(AND($D47&lt;&gt;0,BJ$1&lt;&gt;0),IF(VLOOKUP($D47,$J$9:$DP$16,2+BJ$1,FALSE)&lt;&gt;0,(COUNTIF('Présences, Excuses, et Tx P G'!$P46:BN46,$C47)/VLOOKUP($D47,$J$9:$DP$16,2+BJ$1,FALSE)),),)</f>
        <v>0.91176470588235292</v>
      </c>
      <c r="BK47" s="141">
        <f>IF(AND($D47&lt;&gt;0,BK$1&lt;&gt;0),IF(VLOOKUP($D47,$J$9:$DP$16,2+BK$1,FALSE)&lt;&gt;0,(COUNTIF('Présences, Excuses, et Tx P G'!$P46:BO46,$C47)/VLOOKUP($D47,$J$9:$DP$16,2+BK$1,FALSE)),),)</f>
        <v>0.91428571428571426</v>
      </c>
      <c r="BL47" s="141">
        <f>IF(AND($D47&lt;&gt;0,BL$1&lt;&gt;0),IF(VLOOKUP($D47,$J$9:$DP$16,2+BL$1,FALSE)&lt;&gt;0,(COUNTIF('Présences, Excuses, et Tx P G'!$P46:BP46,$C47)/VLOOKUP($D47,$J$9:$DP$16,2+BL$1,FALSE)),),)</f>
        <v>0.91428571428571426</v>
      </c>
      <c r="BM47" s="141">
        <f>IF(AND($D47&lt;&gt;0,BM$1&lt;&gt;0),IF(VLOOKUP($D47,$J$9:$DP$16,2+BM$1,FALSE)&lt;&gt;0,(COUNTIF('Présences, Excuses, et Tx P G'!$P46:BQ46,$C47)/VLOOKUP($D47,$J$9:$DP$16,2+BM$1,FALSE)),),)</f>
        <v>0.91428571428571426</v>
      </c>
      <c r="BN47" s="141">
        <f>IF(AND($D47&lt;&gt;0,BN$1&lt;&gt;0),IF(VLOOKUP($D47,$J$9:$DP$16,2+BN$1,FALSE)&lt;&gt;0,(COUNTIF('Présences, Excuses, et Tx P G'!$P46:BR46,$C47)/VLOOKUP($D47,$J$9:$DP$16,2+BN$1,FALSE)),),)</f>
        <v>0.91666666666666663</v>
      </c>
      <c r="BO47" s="141">
        <f>IF(AND($D47&lt;&gt;0,BO$1&lt;&gt;0),IF(VLOOKUP($D47,$J$9:$DP$16,2+BO$1,FALSE)&lt;&gt;0,(COUNTIF('Présences, Excuses, et Tx P G'!$P46:BS46,$C47)/VLOOKUP($D47,$J$9:$DP$16,2+BO$1,FALSE)),),)</f>
        <v>0.91891891891891897</v>
      </c>
      <c r="BP47" s="141">
        <f>IF(AND($D47&lt;&gt;0,BP$1&lt;&gt;0),IF(VLOOKUP($D47,$J$9:$DP$16,2+BP$1,FALSE)&lt;&gt;0,(COUNTIF('Présences, Excuses, et Tx P G'!$P46:BT46,$C47)/VLOOKUP($D47,$J$9:$DP$16,2+BP$1,FALSE)),),)</f>
        <v>0.92105263157894735</v>
      </c>
      <c r="BQ47" s="141">
        <f>IF(AND($D47&lt;&gt;0,BQ$1&lt;&gt;0),IF(VLOOKUP($D47,$J$9:$DP$16,2+BQ$1,FALSE)&lt;&gt;0,(COUNTIF('Présences, Excuses, et Tx P G'!$P46:BU46,$C47)/VLOOKUP($D47,$J$9:$DP$16,2+BQ$1,FALSE)),),)</f>
        <v>0.92105263157894735</v>
      </c>
      <c r="BR47" s="141">
        <f>IF(AND($D47&lt;&gt;0,BR$1&lt;&gt;0),IF(VLOOKUP($D47,$J$9:$DP$16,2+BR$1,FALSE)&lt;&gt;0,(COUNTIF('Présences, Excuses, et Tx P G'!$P46:BV46,$C47)/VLOOKUP($D47,$J$9:$DP$16,2+BR$1,FALSE)),),)</f>
        <v>0.92307692307692313</v>
      </c>
      <c r="BS47" s="141">
        <f>IF(AND($D47&lt;&gt;0,BS$1&lt;&gt;0),IF(VLOOKUP($D47,$J$9:$DP$16,2+BS$1,FALSE)&lt;&gt;0,(COUNTIF('Présences, Excuses, et Tx P G'!$P46:BW46,$C47)/VLOOKUP($D47,$J$9:$DP$16,2+BS$1,FALSE)),),)</f>
        <v>0.92307692307692313</v>
      </c>
      <c r="BT47" s="141">
        <f>IF(AND($D47&lt;&gt;0,BT$1&lt;&gt;0),IF(VLOOKUP($D47,$J$9:$DP$16,2+BT$1,FALSE)&lt;&gt;0,(COUNTIF('Présences, Excuses, et Tx P G'!$P46:BX46,$C47)/VLOOKUP($D47,$J$9:$DP$16,2+BT$1,FALSE)),),)</f>
        <v>0.92307692307692313</v>
      </c>
      <c r="BU47" s="141">
        <f>IF(AND($D47&lt;&gt;0,BU$1&lt;&gt;0),IF(VLOOKUP($D47,$J$9:$DP$16,2+BU$1,FALSE)&lt;&gt;0,(COUNTIF('Présences, Excuses, et Tx P G'!$P46:BY46,$C47)/VLOOKUP($D47,$J$9:$DP$16,2+BU$1,FALSE)),),)</f>
        <v>0.92500000000000004</v>
      </c>
      <c r="BV47" s="141">
        <f>IF(AND($D47&lt;&gt;0,BV$1&lt;&gt;0),IF(VLOOKUP($D47,$J$9:$DP$16,2+BV$1,FALSE)&lt;&gt;0,(COUNTIF('Présences, Excuses, et Tx P G'!$P46:BZ46,$C47)/VLOOKUP($D47,$J$9:$DP$16,2+BV$1,FALSE)),),)</f>
        <v>0.92682926829268297</v>
      </c>
      <c r="BW47" s="141">
        <f>IF(AND($D47&lt;&gt;0,BW$1&lt;&gt;0),IF(VLOOKUP($D47,$J$9:$DP$16,2+BW$1,FALSE)&lt;&gt;0,(COUNTIF('Présences, Excuses, et Tx P G'!$P46:CA46,$C47)/VLOOKUP($D47,$J$9:$DP$16,2+BW$1,FALSE)),),)</f>
        <v>0.9285714285714286</v>
      </c>
      <c r="BX47" s="141">
        <f>IF(AND($D47&lt;&gt;0,BX$1&lt;&gt;0),IF(VLOOKUP($D47,$J$9:$DP$16,2+BX$1,FALSE)&lt;&gt;0,(COUNTIF('Présences, Excuses, et Tx P G'!$P46:CB46,$C47)/VLOOKUP($D47,$J$9:$DP$16,2+BX$1,FALSE)),),)</f>
        <v>0.9285714285714286</v>
      </c>
      <c r="BY47" s="141">
        <f>IF(AND($D47&lt;&gt;0,BY$1&lt;&gt;0),IF(VLOOKUP($D47,$J$9:$DP$16,2+BY$1,FALSE)&lt;&gt;0,(COUNTIF('Présences, Excuses, et Tx P G'!$P46:CC46,$C47)/VLOOKUP($D47,$J$9:$DP$16,2+BY$1,FALSE)),),)</f>
        <v>0.93023255813953487</v>
      </c>
      <c r="BZ47" s="141">
        <f>IF(AND($D47&lt;&gt;0,BZ$1&lt;&gt;0),IF(VLOOKUP($D47,$J$9:$DP$16,2+BZ$1,FALSE)&lt;&gt;0,(COUNTIF('Présences, Excuses, et Tx P G'!$P46:CD46,$C47)/VLOOKUP($D47,$J$9:$DP$16,2+BZ$1,FALSE)),),)</f>
        <v>0.93181818181818177</v>
      </c>
      <c r="CA47" s="141">
        <f>IF(AND($D47&lt;&gt;0,CA$1&lt;&gt;0),IF(VLOOKUP($D47,$J$9:$DP$16,2+CA$1,FALSE)&lt;&gt;0,(COUNTIF('Présences, Excuses, et Tx P G'!$P46:CE46,$C47)/VLOOKUP($D47,$J$9:$DP$16,2+CA$1,FALSE)),),)</f>
        <v>0.91111111111111109</v>
      </c>
      <c r="CB47" s="141">
        <f>IF(AND($D47&lt;&gt;0,CB$1&lt;&gt;0),IF(VLOOKUP($D47,$J$9:$DP$16,2+CB$1,FALSE)&lt;&gt;0,(COUNTIF('Présences, Excuses, et Tx P G'!$P46:CF46,$C47)/VLOOKUP($D47,$J$9:$DP$16,2+CB$1,FALSE)),),)</f>
        <v>0</v>
      </c>
      <c r="CC47" s="141">
        <f>IF(AND($D47&lt;&gt;0,CC$1&lt;&gt;0),IF(VLOOKUP($D47,$J$9:$DP$16,2+CC$1,FALSE)&lt;&gt;0,(COUNTIF('Présences, Excuses, et Tx P G'!$P46:CG46,$C47)/VLOOKUP($D47,$J$9:$DP$16,2+CC$1,FALSE)),),)</f>
        <v>0</v>
      </c>
      <c r="CD47" s="141">
        <f>IF(AND($D47&lt;&gt;0,CD$1&lt;&gt;0),IF(VLOOKUP($D47,$J$9:$DP$16,2+CD$1,FALSE)&lt;&gt;0,(COUNTIF('Présences, Excuses, et Tx P G'!$P46:CH46,$C47)/VLOOKUP($D47,$J$9:$DP$16,2+CD$1,FALSE)),),)</f>
        <v>0</v>
      </c>
      <c r="CE47" s="141">
        <f>IF(AND($D47&lt;&gt;0,CE$1&lt;&gt;0),IF(VLOOKUP($D47,$J$9:$DP$16,2+CE$1,FALSE)&lt;&gt;0,(COUNTIF('Présences, Excuses, et Tx P G'!$P46:CI46,$C47)/VLOOKUP($D47,$J$9:$DP$16,2+CE$1,FALSE)),),)</f>
        <v>0</v>
      </c>
      <c r="CF47" s="141">
        <f>IF(AND($D47&lt;&gt;0,CF$1&lt;&gt;0),IF(VLOOKUP($D47,$J$9:$DP$16,2+CF$1,FALSE)&lt;&gt;0,(COUNTIF('Présences, Excuses, et Tx P G'!$P46:CJ46,$C47)/VLOOKUP($D47,$J$9:$DP$16,2+CF$1,FALSE)),),)</f>
        <v>0</v>
      </c>
      <c r="CG47" s="141">
        <f>IF(AND($D47&lt;&gt;0,CG$1&lt;&gt;0),IF(VLOOKUP($D47,$J$9:$DP$16,2+CG$1,FALSE)&lt;&gt;0,(COUNTIF('Présences, Excuses, et Tx P G'!$P46:CK46,$C47)/VLOOKUP($D47,$J$9:$DP$16,2+CG$1,FALSE)),),)</f>
        <v>0</v>
      </c>
      <c r="CH47" s="141">
        <f>IF(AND($D47&lt;&gt;0,CH$1&lt;&gt;0),IF(VLOOKUP($D47,$J$9:$DP$16,2+CH$1,FALSE)&lt;&gt;0,(COUNTIF('Présences, Excuses, et Tx P G'!$P46:CL46,$C47)/VLOOKUP($D47,$J$9:$DP$16,2+CH$1,FALSE)),),)</f>
        <v>0</v>
      </c>
      <c r="CI47" s="141">
        <f>IF(AND($D47&lt;&gt;0,CI$1&lt;&gt;0),IF(VLOOKUP($D47,$J$9:$DP$16,2+CI$1,FALSE)&lt;&gt;0,(COUNTIF('Présences, Excuses, et Tx P G'!$P46:CM46,$C47)/VLOOKUP($D47,$J$9:$DP$16,2+CI$1,FALSE)),),)</f>
        <v>0</v>
      </c>
      <c r="CJ47" s="141">
        <f>IF(AND($D47&lt;&gt;0,CJ$1&lt;&gt;0),IF(VLOOKUP($D47,$J$9:$DP$16,2+CJ$1,FALSE)&lt;&gt;0,(COUNTIF('Présences, Excuses, et Tx P G'!$P46:CO46,$C47)/VLOOKUP($D47,$J$9:$DP$16,2+CJ$1,FALSE)),),)</f>
        <v>0</v>
      </c>
      <c r="CK47" s="141">
        <f>IF(AND($D47&lt;&gt;0,CK$1&lt;&gt;0),IF(VLOOKUP($D47,$J$9:$DP$16,2+CK$1,FALSE)&lt;&gt;0,(COUNTIF('Présences, Excuses, et Tx P G'!$P46:CP46,$C47)/VLOOKUP($D47,$J$9:$DP$16,2+CK$1,FALSE)),),)</f>
        <v>0</v>
      </c>
      <c r="CL47" s="141">
        <f>IF(AND($D47&lt;&gt;0,CL$1&lt;&gt;0),IF(VLOOKUP($D47,$J$9:$DP$16,2+CL$1,FALSE)&lt;&gt;0,(COUNTIF('Présences, Excuses, et Tx P G'!$P46:CQ46,$C47)/VLOOKUP($D47,$J$9:$DP$16,2+CL$1,FALSE)),),)</f>
        <v>0</v>
      </c>
      <c r="CM47" s="141">
        <f>IF(AND($D47&lt;&gt;0,CM$1&lt;&gt;0),IF(VLOOKUP($D47,$J$9:$DP$16,2+CM$1,FALSE)&lt;&gt;0,(COUNTIF('Présences, Excuses, et Tx P G'!$P46:CR46,$C47)/VLOOKUP($D47,$J$9:$DP$16,2+CM$1,FALSE)),),)</f>
        <v>0</v>
      </c>
      <c r="CN47" s="141">
        <f>IF(AND($D47&lt;&gt;0,CN$1&lt;&gt;0),IF(VLOOKUP($D47,$J$9:$DP$16,2+CN$1,FALSE)&lt;&gt;0,(COUNTIF('Présences, Excuses, et Tx P G'!$P46:CS46,$C47)/VLOOKUP($D47,$J$9:$DP$16,2+CN$1,FALSE)),),)</f>
        <v>0</v>
      </c>
      <c r="CO47" s="141">
        <f>IF(AND($D47&lt;&gt;0,CO$1&lt;&gt;0),IF(VLOOKUP($D47,$J$9:$DP$16,2+CO$1,FALSE)&lt;&gt;0,(COUNTIF('Présences, Excuses, et Tx P G'!$P46:CT46,$C47)/VLOOKUP($D47,$J$9:$DP$16,2+CO$1,FALSE)),),)</f>
        <v>0</v>
      </c>
      <c r="CP47" s="141">
        <f>IF(AND($D47&lt;&gt;0,CP$1&lt;&gt;0),IF(VLOOKUP($D47,$J$9:$DP$16,2+CP$1,FALSE)&lt;&gt;0,(COUNTIF('Présences, Excuses, et Tx P G'!$P46:CU46,$C47)/VLOOKUP($D47,$J$9:$DP$16,2+CP$1,FALSE)),),)</f>
        <v>0</v>
      </c>
      <c r="CQ47" s="141">
        <f>IF(AND($D47&lt;&gt;0,CQ$1&lt;&gt;0),IF(VLOOKUP($D47,$J$9:$DP$16,2+CQ$1,FALSE)&lt;&gt;0,(COUNTIF('Présences, Excuses, et Tx P G'!$P46:CU46,$C47)/VLOOKUP($D47,$J$9:$DP$16,2+CQ$1,FALSE)),),)</f>
        <v>0</v>
      </c>
      <c r="CR47" s="141">
        <f>IF(AND($D47&lt;&gt;0,CR$1&lt;&gt;0),IF(VLOOKUP($D47,$J$9:$DP$16,2+CR$1,FALSE)&lt;&gt;0,(COUNTIF('Présences, Excuses, et Tx P G'!$P46:CV46,$C47)/VLOOKUP($D47,$J$9:$DP$16,2+CR$1,FALSE)),),)</f>
        <v>0</v>
      </c>
      <c r="CS47" s="141">
        <f>IF(AND($D47&lt;&gt;0,CS$1&lt;&gt;0),IF(VLOOKUP($D47,$J$9:$DP$16,2+CS$1,FALSE)&lt;&gt;0,(COUNTIF('Présences, Excuses, et Tx P G'!$P46:CW46,$C47)/VLOOKUP($D47,$J$9:$DP$16,2+CS$1,FALSE)),),)</f>
        <v>0</v>
      </c>
      <c r="CT47" s="141">
        <f>IF(AND($D47&lt;&gt;0,CT$1&lt;&gt;0),IF(VLOOKUP($D47,$J$9:$DP$16,2+CT$1,FALSE)&lt;&gt;0,(COUNTIF('Présences, Excuses, et Tx P G'!$P46:CX46,$C47)/VLOOKUP($D47,$J$9:$DP$16,2+CT$1,FALSE)),),)</f>
        <v>0</v>
      </c>
      <c r="CU47" s="141">
        <f>IF(AND($D47&lt;&gt;0,CU$1&lt;&gt;0),IF(VLOOKUP($D47,$J$9:$DP$16,2+CU$1,FALSE)&lt;&gt;0,(COUNTIF('Présences, Excuses, et Tx P G'!$P46:CY46,$C47)/VLOOKUP($D47,$J$9:$DP$16,2+CU$1,FALSE)),),)</f>
        <v>0</v>
      </c>
      <c r="CV47" s="141">
        <f>IF(AND($D47&lt;&gt;0,CV$1&lt;&gt;0),IF(VLOOKUP($D47,$J$9:$DP$16,2+CV$1,FALSE)&lt;&gt;0,(COUNTIF('Présences, Excuses, et Tx P G'!$P46:CZ46,$C47)/VLOOKUP($D47,$J$9:$DP$16,2+CV$1,FALSE)),),)</f>
        <v>0</v>
      </c>
      <c r="CW47" s="141">
        <f>IF(AND($D47&lt;&gt;0,CW$1&lt;&gt;0),IF(VLOOKUP($D47,$J$9:$DP$16,2+CW$1,FALSE)&lt;&gt;0,(COUNTIF('Présences, Excuses, et Tx P G'!$P46:DA46,$C47)/VLOOKUP($D47,$J$9:$DP$16,2+CW$1,FALSE)),),)</f>
        <v>0</v>
      </c>
      <c r="CX47" s="141">
        <f>IF(AND($D47&lt;&gt;0,CX$1&lt;&gt;0),IF(VLOOKUP($D47,$J$9:$DP$16,2+CX$1,FALSE)&lt;&gt;0,(COUNTIF('Présences, Excuses, et Tx P G'!$P46:DB46,$C47)/VLOOKUP($D47,$J$9:$DP$16,2+CX$1,FALSE)),),)</f>
        <v>0</v>
      </c>
      <c r="CY47" s="141">
        <f>IF(AND($D47&lt;&gt;0,CY$1&lt;&gt;0),IF(VLOOKUP($D47,$J$9:$DP$16,2+CY$1,FALSE)&lt;&gt;0,(COUNTIF('Présences, Excuses, et Tx P G'!$P46:DC46,$C47)/VLOOKUP($D47,$J$9:$DP$16,2+CY$1,FALSE)),),)</f>
        <v>0</v>
      </c>
      <c r="CZ47" s="141">
        <f>IF(AND($D47&lt;&gt;0,CZ$1&lt;&gt;0),IF(VLOOKUP($D47,$J$9:$DP$16,2+CZ$1,FALSE)&lt;&gt;0,(COUNTIF('Présences, Excuses, et Tx P G'!$P46:DD46,$C47)/VLOOKUP($D47,$J$9:$DP$16,2+CZ$1,FALSE)),),)</f>
        <v>0</v>
      </c>
      <c r="DA47" s="141">
        <f>IF(AND($D47&lt;&gt;0,DA$1&lt;&gt;0),IF(VLOOKUP($D47,$J$9:$DP$16,2+DA$1,FALSE)&lt;&gt;0,(COUNTIF('Présences, Excuses, et Tx P G'!$P46:DE46,$C47)/VLOOKUP($D47,$J$9:$DP$16,2+DA$1,FALSE)),),)</f>
        <v>0</v>
      </c>
      <c r="DB47" s="141">
        <f>IF(AND($D47&lt;&gt;0,DB$1&lt;&gt;0),IF(VLOOKUP($D47,$J$9:$DP$16,2+DB$1,FALSE)&lt;&gt;0,(COUNTIF('Présences, Excuses, et Tx P G'!$P46:DF46,$C47)/VLOOKUP($D47,$J$9:$DP$16,2+DB$1,FALSE)),),)</f>
        <v>0</v>
      </c>
      <c r="DC47" s="141">
        <f>IF(AND($D47&lt;&gt;0,DC$1&lt;&gt;0),IF(VLOOKUP($D47,$J$9:$DP$16,2+DC$1,FALSE)&lt;&gt;0,(COUNTIF('Présences, Excuses, et Tx P G'!$P46:DG46,$C47)/VLOOKUP($D47,$J$9:$DP$16,2+DC$1,FALSE)),),)</f>
        <v>0</v>
      </c>
      <c r="DD47" s="141">
        <f>IF(AND($D47&lt;&gt;0,DD$1&lt;&gt;0),IF(VLOOKUP($D47,$J$9:$DP$16,2+DD$1,FALSE)&lt;&gt;0,(COUNTIF('Présences, Excuses, et Tx P G'!$P46:DH46,$C47)/VLOOKUP($D47,$J$9:$DP$16,2+DD$1,FALSE)),),)</f>
        <v>0</v>
      </c>
      <c r="DE47" s="141">
        <f>IF(AND($D47&lt;&gt;0,DE$1&lt;&gt;0),IF(VLOOKUP($D47,$J$9:$DP$16,2+DE$1,FALSE)&lt;&gt;0,(COUNTIF('Présences, Excuses, et Tx P G'!$P46:DI46,$C47)/VLOOKUP($D47,$J$9:$DP$16,2+DE$1,FALSE)),),)</f>
        <v>0</v>
      </c>
      <c r="DF47" s="141">
        <f>IF(AND($D47&lt;&gt;0,DF$1&lt;&gt;0),IF(VLOOKUP($D47,$J$9:$DP$16,2+DF$1,FALSE)&lt;&gt;0,(COUNTIF('Présences, Excuses, et Tx P G'!$P46:DJ46,$C47)/VLOOKUP($D47,$J$9:$DP$16,2+DF$1,FALSE)),),)</f>
        <v>0</v>
      </c>
      <c r="DG47" s="141">
        <f>IF(AND($D47&lt;&gt;0,DG$1&lt;&gt;0),IF(VLOOKUP($D47,$J$9:$DP$16,2+DG$1,FALSE)&lt;&gt;0,(COUNTIF('Présences, Excuses, et Tx P G'!$P46:DK46,$C47)/VLOOKUP($D47,$J$9:$DP$16,2+DG$1,FALSE)),),)</f>
        <v>0</v>
      </c>
      <c r="DH47" s="141">
        <f>IF(AND($D47&lt;&gt;0,DH$1&lt;&gt;0),IF(VLOOKUP($D47,$J$9:$DP$16,2+DH$1,FALSE)&lt;&gt;0,(COUNTIF('Présences, Excuses, et Tx P G'!$P46:DL46,$C47)/VLOOKUP($D47,$J$9:$DP$16,2+DH$1,FALSE)),),)</f>
        <v>0</v>
      </c>
      <c r="DI47" s="141">
        <f>IF(AND($D47&lt;&gt;0,DI$1&lt;&gt;0),IF(VLOOKUP($D47,$J$9:$DP$16,2+DI$1,FALSE)&lt;&gt;0,(COUNTIF('Présences, Excuses, et Tx P G'!$P46:DM46,$C47)/VLOOKUP($D47,$J$9:$DP$16,2+DI$1,FALSE)),),)</f>
        <v>0</v>
      </c>
      <c r="DJ47" s="141">
        <f>IF(AND($D47&lt;&gt;0,DJ$1&lt;&gt;0),IF(VLOOKUP($D47,$J$9:$DP$16,2+DJ$1,FALSE)&lt;&gt;0,(COUNTIF('Présences, Excuses, et Tx P G'!$P46:DN46,$C47)/VLOOKUP($D47,$J$9:$DP$16,2+DJ$1,FALSE)),),)</f>
        <v>0</v>
      </c>
      <c r="DK47" s="141">
        <f>IF(AND($D47&lt;&gt;0,DK$1&lt;&gt;0),IF(VLOOKUP($D47,$J$9:$DP$16,2+DK$1,FALSE)&lt;&gt;0,(COUNTIF('Présences, Excuses, et Tx P G'!$P46:DO46,$C47)/VLOOKUP($D47,$J$9:$DP$16,2+DK$1,FALSE)),),)</f>
        <v>0</v>
      </c>
      <c r="DL47" s="141">
        <f>IF(AND($D47&lt;&gt;0,DL$1&lt;&gt;0),IF(VLOOKUP($D47,$J$9:$DP$16,2+DL$1,FALSE)&lt;&gt;0,(COUNTIF('Présences, Excuses, et Tx P G'!$P46:DP46,$C47)/VLOOKUP($D47,$J$9:$DP$16,2+DL$1,FALSE)),),)</f>
        <v>0</v>
      </c>
      <c r="DM47" s="141">
        <f>IF(AND($D47&lt;&gt;0,DM$1&lt;&gt;0),IF(VLOOKUP($D47,$J$9:$DP$16,2+DM$1,FALSE)&lt;&gt;0,(COUNTIF('Présences, Excuses, et Tx P G'!$P46:DQ46,$C47)/VLOOKUP($D47,$J$9:$DP$16,2+DM$1,FALSE)),),)</f>
        <v>0</v>
      </c>
      <c r="DN47" s="141">
        <f>IF(AND($D47&lt;&gt;0,DN$1&lt;&gt;0),IF(VLOOKUP($D47,$J$9:$DP$16,2+DN$1,FALSE)&lt;&gt;0,(COUNTIF('Présences, Excuses, et Tx P G'!$P46:DR46,$C47)/VLOOKUP($D47,$J$9:$DP$16,2+DN$1,FALSE)),),)</f>
        <v>0</v>
      </c>
      <c r="DO47" s="141">
        <f>IF(AND($D47&lt;&gt;0,DO$1&lt;&gt;0),IF(VLOOKUP($D47,$J$9:$DP$16,2+DO$1,FALSE)&lt;&gt;0,(COUNTIF('Présences, Excuses, et Tx P G'!$P46:DS46,$C47)/VLOOKUP($D47,$J$9:$DP$16,2+DO$1,FALSE)),),)</f>
        <v>0</v>
      </c>
      <c r="DP47" s="141">
        <f>IF(AND($D47&lt;&gt;0,DP$1&lt;&gt;0),IF(VLOOKUP($D47,$J$9:$DP$16,2+DP$1,FALSE)&lt;&gt;0,(COUNTIF('Présences, Excuses, et Tx P G'!$P46:DT46,$C47)/VLOOKUP($D47,$J$9:$DP$16,2+DP$1,FALSE)),),)</f>
        <v>0</v>
      </c>
      <c r="DR47" s="158" t="str">
        <f t="shared" si="34"/>
        <v>GALASSO Pierre</v>
      </c>
      <c r="DS47" s="26" t="str">
        <f t="shared" si="35"/>
        <v>B</v>
      </c>
      <c r="DT47" s="23">
        <f t="shared" si="36"/>
        <v>0.93023255813953487</v>
      </c>
    </row>
    <row r="48" spans="1:124" ht="14.4" customHeight="1">
      <c r="A48" s="17">
        <v>31</v>
      </c>
      <c r="B48" s="158" t="str">
        <f>Choristes!B32</f>
        <v>GANDRIAU Marie-Andrée</v>
      </c>
      <c r="C48" s="26" t="str">
        <f>Choristes!C32</f>
        <v>A</v>
      </c>
      <c r="D48" s="26" t="str">
        <f>Choristes!G32</f>
        <v>FR</v>
      </c>
      <c r="E48" s="26"/>
      <c r="F48" s="26"/>
      <c r="G48" s="15"/>
      <c r="H48" s="15"/>
      <c r="I48" s="23">
        <f t="shared" si="32"/>
        <v>0.82926829268292679</v>
      </c>
      <c r="J48" s="23" t="str">
        <f t="shared" si="33"/>
        <v>B</v>
      </c>
      <c r="K48" s="61"/>
      <c r="L48" s="141">
        <f>IF(AND($D48&lt;&gt;0,L$1&lt;&gt;0),IF(VLOOKUP($D48,$J$9:$DP$16,2+L$1,FALSE)&lt;&gt;0,(COUNTIF('Présences, Excuses, et Tx P G'!$P47:P47,$C48)/VLOOKUP($D48,$J$9:$DP$16,2+L$1,FALSE)),),)</f>
        <v>0</v>
      </c>
      <c r="M48" s="141">
        <f>IF(AND($D48&lt;&gt;0,M$1&lt;&gt;0),IF(VLOOKUP($D48,$J$9:$DP$16,2+M$1,FALSE)&lt;&gt;0,(COUNTIF('Présences, Excuses, et Tx P G'!$P47:Q47,$C48)/VLOOKUP($D48,$J$9:$DP$16,2+M$1,FALSE)),),)</f>
        <v>0</v>
      </c>
      <c r="N48" s="141">
        <f>IF(AND($D48&lt;&gt;0,N$1&lt;&gt;0),IF(VLOOKUP($D48,$J$9:$DP$16,2+N$1,FALSE)&lt;&gt;0,(COUNTIF('Présences, Excuses, et Tx P G'!$P47:R47,$C48)/VLOOKUP($D48,$J$9:$DP$16,2+N$1,FALSE)),),)</f>
        <v>0</v>
      </c>
      <c r="O48" s="141">
        <f>IF(AND($D48&lt;&gt;0,O$1&lt;&gt;0),IF(VLOOKUP($D48,$J$9:$DP$16,2+O$1,FALSE)&lt;&gt;0,(COUNTIF('Présences, Excuses, et Tx P G'!$P47:S47,$C48)/VLOOKUP($D48,$J$9:$DP$16,2+O$1,FALSE)),),)</f>
        <v>0</v>
      </c>
      <c r="P48" s="141">
        <f>IF(AND($D48&lt;&gt;0,P$1&lt;&gt;0),IF(VLOOKUP($D48,$J$9:$DP$16,2+P$1,FALSE)&lt;&gt;0,(COUNTIF('Présences, Excuses, et Tx P G'!$P47:T47,$C48)/VLOOKUP($D48,$J$9:$DP$16,2+P$1,FALSE)),),)</f>
        <v>0.25</v>
      </c>
      <c r="Q48" s="141">
        <f>IF(AND($D48&lt;&gt;0,Q$1&lt;&gt;0),IF(VLOOKUP($D48,$J$9:$DP$16,2+Q$1,FALSE)&lt;&gt;0,(COUNTIF('Présences, Excuses, et Tx P G'!$P47:U47,$C48)/VLOOKUP($D48,$J$9:$DP$16,2+Q$1,FALSE)),),)</f>
        <v>0.25</v>
      </c>
      <c r="R48" s="141">
        <f>IF(AND($D48&lt;&gt;0,R$1&lt;&gt;0),IF(VLOOKUP($D48,$J$9:$DP$16,2+R$1,FALSE)&lt;&gt;0,(COUNTIF('Présences, Excuses, et Tx P G'!$P47:V47,$C48)/VLOOKUP($D48,$J$9:$DP$16,2+R$1,FALSE)),),)</f>
        <v>0.2</v>
      </c>
      <c r="S48" s="141">
        <f>IF(AND($D48&lt;&gt;0,S$1&lt;&gt;0),IF(VLOOKUP($D48,$J$9:$DP$16,2+S$1,FALSE)&lt;&gt;0,(COUNTIF('Présences, Excuses, et Tx P G'!$P47:W47,$C48)/VLOOKUP($D48,$J$9:$DP$16,2+S$1,FALSE)),),)</f>
        <v>0.16666666666666666</v>
      </c>
      <c r="T48" s="141">
        <f>IF(AND($D48&lt;&gt;0,T$1&lt;&gt;0),IF(VLOOKUP($D48,$J$9:$DP$16,2+T$1,FALSE)&lt;&gt;0,(COUNTIF('Présences, Excuses, et Tx P G'!$P47:X47,$C48)/VLOOKUP($D48,$J$9:$DP$16,2+T$1,FALSE)),),)</f>
        <v>0.14285714285714285</v>
      </c>
      <c r="U48" s="141">
        <f>IF(AND($D48&lt;&gt;0,U$1&lt;&gt;0),IF(VLOOKUP($D48,$J$9:$DP$16,2+U$1,FALSE)&lt;&gt;0,(COUNTIF('Présences, Excuses, et Tx P G'!$P47:Y47,$C48)/VLOOKUP($D48,$J$9:$DP$16,2+U$1,FALSE)),),)</f>
        <v>0.25</v>
      </c>
      <c r="V48" s="141">
        <f>IF(AND($D48&lt;&gt;0,V$1&lt;&gt;0),IF(VLOOKUP($D48,$J$9:$DP$16,2+V$1,FALSE)&lt;&gt;0,(COUNTIF('Présences, Excuses, et Tx P G'!$P47:Z47,$C48)/VLOOKUP($D48,$J$9:$DP$16,2+V$1,FALSE)),),)</f>
        <v>0.25</v>
      </c>
      <c r="W48" s="141">
        <f>IF(AND($D48&lt;&gt;0,W$1&lt;&gt;0),IF(VLOOKUP($D48,$J$9:$DP$16,2+W$1,FALSE)&lt;&gt;0,(COUNTIF('Présences, Excuses, et Tx P G'!$P47:AA47,$C48)/VLOOKUP($D48,$J$9:$DP$16,2+W$1,FALSE)),),)</f>
        <v>0.33333333333333331</v>
      </c>
      <c r="X48" s="141">
        <f>IF(AND($D48&lt;&gt;0,X$1&lt;&gt;0),IF(VLOOKUP($D48,$J$9:$DP$16,2+X$1,FALSE)&lt;&gt;0,(COUNTIF('Présences, Excuses, et Tx P G'!$P47:AB47,$C48)/VLOOKUP($D48,$J$9:$DP$16,2+X$1,FALSE)),),)</f>
        <v>0.33333333333333331</v>
      </c>
      <c r="Y48" s="141">
        <f>IF(AND($D48&lt;&gt;0,Y$1&lt;&gt;0),IF(VLOOKUP($D48,$J$9:$DP$16,2+Y$1,FALSE)&lt;&gt;0,(COUNTIF('Présences, Excuses, et Tx P G'!$P47:AC47,$C48)/VLOOKUP($D48,$J$9:$DP$16,2+Y$1,FALSE)),),)</f>
        <v>0.4</v>
      </c>
      <c r="Z48" s="141">
        <f>IF(AND($D48&lt;&gt;0,Z$1&lt;&gt;0),IF(VLOOKUP($D48,$J$9:$DP$16,2+Z$1,FALSE)&lt;&gt;0,(COUNTIF('Présences, Excuses, et Tx P G'!$P47:AD47,$C48)/VLOOKUP($D48,$J$9:$DP$16,2+Z$1,FALSE)),),)</f>
        <v>0.4</v>
      </c>
      <c r="AA48" s="141">
        <f>IF(AND($D48&lt;&gt;0,AA$1&lt;&gt;0),IF(VLOOKUP($D48,$J$9:$DP$16,2+AA$1,FALSE)&lt;&gt;0,(COUNTIF('Présences, Excuses, et Tx P G'!$P47:AE47,$C48)/VLOOKUP($D48,$J$9:$DP$16,2+AA$1,FALSE)),),)</f>
        <v>0.4</v>
      </c>
      <c r="AB48" s="141">
        <f>IF(AND($D48&lt;&gt;0,AB$1&lt;&gt;0),IF(VLOOKUP($D48,$J$9:$DP$16,2+AB$1,FALSE)&lt;&gt;0,(COUNTIF('Présences, Excuses, et Tx P G'!$P47:AF47,$C48)/VLOOKUP($D48,$J$9:$DP$16,2+AB$1,FALSE)),),)</f>
        <v>0.45454545454545453</v>
      </c>
      <c r="AC48" s="141">
        <f>IF(AND($D48&lt;&gt;0,AC$1&lt;&gt;0),IF(VLOOKUP($D48,$J$9:$DP$16,2+AC$1,FALSE)&lt;&gt;0,(COUNTIF('Présences, Excuses, et Tx P G'!$P47:AG47,$C48)/VLOOKUP($D48,$J$9:$DP$16,2+AC$1,FALSE)),),)</f>
        <v>0.5</v>
      </c>
      <c r="AD48" s="141">
        <f>IF(AND($D48&lt;&gt;0,AD$1&lt;&gt;0),IF(VLOOKUP($D48,$J$9:$DP$16,2+AD$1,FALSE)&lt;&gt;0,(COUNTIF('Présences, Excuses, et Tx P G'!$P47:AH47,$C48)/VLOOKUP($D48,$J$9:$DP$16,2+AD$1,FALSE)),),)</f>
        <v>0.5</v>
      </c>
      <c r="AE48" s="141">
        <f>IF(AND($D48&lt;&gt;0,AE$1&lt;&gt;0),IF(VLOOKUP($D48,$J$9:$DP$16,2+AE$1,FALSE)&lt;&gt;0,(COUNTIF('Présences, Excuses, et Tx P G'!$P47:AI47,$C48)/VLOOKUP($D48,$J$9:$DP$16,2+AE$1,FALSE)),),)</f>
        <v>0.46153846153846156</v>
      </c>
      <c r="AF48" s="141">
        <f>IF(AND($D48&lt;&gt;0,AF$1&lt;&gt;0),IF(VLOOKUP($D48,$J$9:$DP$16,2+AF$1,FALSE)&lt;&gt;0,(COUNTIF('Présences, Excuses, et Tx P G'!$P47:AJ47,$C48)/VLOOKUP($D48,$J$9:$DP$16,2+AF$1,FALSE)),),)</f>
        <v>0.46153846153846156</v>
      </c>
      <c r="AG48" s="141">
        <f>IF(AND($D48&lt;&gt;0,AG$1&lt;&gt;0),IF(VLOOKUP($D48,$J$9:$DP$16,2+AG$1,FALSE)&lt;&gt;0,(COUNTIF('Présences, Excuses, et Tx P G'!$P47:AK47,$C48)/VLOOKUP($D48,$J$9:$DP$16,2+AG$1,FALSE)),),)</f>
        <v>0.46153846153846156</v>
      </c>
      <c r="AH48" s="141">
        <f>IF(AND($D48&lt;&gt;0,AH$1&lt;&gt;0),IF(VLOOKUP($D48,$J$9:$DP$16,2+AH$1,FALSE)&lt;&gt;0,(COUNTIF('Présences, Excuses, et Tx P G'!$P47:AL47,$C48)/VLOOKUP($D48,$J$9:$DP$16,2+AH$1,FALSE)),),)</f>
        <v>0.5</v>
      </c>
      <c r="AI48" s="141">
        <f>IF(AND($D48&lt;&gt;0,AI$1&lt;&gt;0),IF(VLOOKUP($D48,$J$9:$DP$16,2+AI$1,FALSE)&lt;&gt;0,(COUNTIF('Présences, Excuses, et Tx P G'!$P47:AM47,$C48)/VLOOKUP($D48,$J$9:$DP$16,2+AI$1,FALSE)),),)</f>
        <v>0.53333333333333333</v>
      </c>
      <c r="AJ48" s="141">
        <f>IF(AND($D48&lt;&gt;0,AJ$1&lt;&gt;0),IF(VLOOKUP($D48,$J$9:$DP$16,2+AJ$1,FALSE)&lt;&gt;0,(COUNTIF('Présences, Excuses, et Tx P G'!$P47:AN47,$C48)/VLOOKUP($D48,$J$9:$DP$16,2+AJ$1,FALSE)),),)</f>
        <v>0.5625</v>
      </c>
      <c r="AK48" s="141">
        <f>IF(AND($D48&lt;&gt;0,AK$1&lt;&gt;0),IF(VLOOKUP($D48,$J$9:$DP$16,2+AK$1,FALSE)&lt;&gt;0,(COUNTIF('Présences, Excuses, et Tx P G'!$P47:AO47,$C48)/VLOOKUP($D48,$J$9:$DP$16,2+AK$1,FALSE)),),)</f>
        <v>0.58823529411764708</v>
      </c>
      <c r="AL48" s="141">
        <f>IF(AND($D48&lt;&gt;0,AL$1&lt;&gt;0),IF(VLOOKUP($D48,$J$9:$DP$16,2+AL$1,FALSE)&lt;&gt;0,(COUNTIF('Présences, Excuses, et Tx P G'!$P47:AP47,$C48)/VLOOKUP($D48,$J$9:$DP$16,2+AL$1,FALSE)),),)</f>
        <v>0.58823529411764708</v>
      </c>
      <c r="AM48" s="141">
        <f>IF(AND($D48&lt;&gt;0,AM$1&lt;&gt;0),IF(VLOOKUP($D48,$J$9:$DP$16,2+AM$1,FALSE)&lt;&gt;0,(COUNTIF('Présences, Excuses, et Tx P G'!$P47:AQ47,$C48)/VLOOKUP($D48,$J$9:$DP$16,2+AM$1,FALSE)),),)</f>
        <v>0.61111111111111116</v>
      </c>
      <c r="AN48" s="141">
        <f>IF(AND($D48&lt;&gt;0,AN$1&lt;&gt;0),IF(VLOOKUP($D48,$J$9:$DP$16,2+AN$1,FALSE)&lt;&gt;0,(COUNTIF('Présences, Excuses, et Tx P G'!$P47:AR47,$C48)/VLOOKUP($D48,$J$9:$DP$16,2+AN$1,FALSE)),),)</f>
        <v>0.63157894736842102</v>
      </c>
      <c r="AO48" s="141">
        <f>IF(AND($D48&lt;&gt;0,AO$1&lt;&gt;0),IF(VLOOKUP($D48,$J$9:$DP$16,2+AO$1,FALSE)&lt;&gt;0,(COUNTIF('Présences, Excuses, et Tx P G'!$P47:AS47,$C48)/VLOOKUP($D48,$J$9:$DP$16,2+AO$1,FALSE)),),)</f>
        <v>0.65</v>
      </c>
      <c r="AP48" s="141">
        <f>IF(AND($D48&lt;&gt;0,AP$1&lt;&gt;0),IF(VLOOKUP($D48,$J$9:$DP$16,2+AP$1,FALSE)&lt;&gt;0,(COUNTIF('Présences, Excuses, et Tx P G'!$P47:AT47,$C48)/VLOOKUP($D48,$J$9:$DP$16,2+AP$1,FALSE)),),)</f>
        <v>0.66666666666666663</v>
      </c>
      <c r="AQ48" s="141">
        <f>IF(AND($D48&lt;&gt;0,AQ$1&lt;&gt;0),IF(VLOOKUP($D48,$J$9:$DP$16,2+AQ$1,FALSE)&lt;&gt;0,(COUNTIF('Présences, Excuses, et Tx P G'!$P47:AU47,$C48)/VLOOKUP($D48,$J$9:$DP$16,2+AQ$1,FALSE)),),)</f>
        <v>0.68181818181818177</v>
      </c>
      <c r="AR48" s="141">
        <f>IF(AND($D48&lt;&gt;0,AR$1&lt;&gt;0),IF(VLOOKUP($D48,$J$9:$DP$16,2+AR$1,FALSE)&lt;&gt;0,(COUNTIF('Présences, Excuses, et Tx P G'!$P47:AV47,$C48)/VLOOKUP($D48,$J$9:$DP$16,2+AR$1,FALSE)),),)</f>
        <v>0.68181818181818177</v>
      </c>
      <c r="AS48" s="141">
        <f>IF(AND($D48&lt;&gt;0,AS$1&lt;&gt;0),IF(VLOOKUP($D48,$J$9:$DP$16,2+AS$1,FALSE)&lt;&gt;0,(COUNTIF('Présences, Excuses, et Tx P G'!$P47:AW47,$C48)/VLOOKUP($D48,$J$9:$DP$16,2+AS$1,FALSE)),),)</f>
        <v>0.68181818181818177</v>
      </c>
      <c r="AT48" s="141">
        <f>IF(AND($D48&lt;&gt;0,AT$1&lt;&gt;0),IF(VLOOKUP($D48,$J$9:$DP$16,2+AT$1,FALSE)&lt;&gt;0,(COUNTIF('Présences, Excuses, et Tx P G'!$P47:AX47,$C48)/VLOOKUP($D48,$J$9:$DP$16,2+AT$1,FALSE)),),)</f>
        <v>0.69565217391304346</v>
      </c>
      <c r="AU48" s="141">
        <f>IF(AND($D48&lt;&gt;0,AU$1&lt;&gt;0),IF(VLOOKUP($D48,$J$9:$DP$16,2+AU$1,FALSE)&lt;&gt;0,(COUNTIF('Présences, Excuses, et Tx P G'!$P47:AY47,$C48)/VLOOKUP($D48,$J$9:$DP$16,2+AU$1,FALSE)),),)</f>
        <v>0.69565217391304346</v>
      </c>
      <c r="AV48" s="141">
        <f>IF(AND($D48&lt;&gt;0,AV$1&lt;&gt;0),IF(VLOOKUP($D48,$J$9:$DP$16,2+AV$1,FALSE)&lt;&gt;0,(COUNTIF('Présences, Excuses, et Tx P G'!$P47:AZ47,$C48)/VLOOKUP($D48,$J$9:$DP$16,2+AV$1,FALSE)),),)</f>
        <v>0.70833333333333337</v>
      </c>
      <c r="AW48" s="141">
        <f>IF(AND($D48&lt;&gt;0,AW$1&lt;&gt;0),IF(VLOOKUP($D48,$J$9:$DP$16,2+AW$1,FALSE)&lt;&gt;0,(COUNTIF('Présences, Excuses, et Tx P G'!$P47:BA47,$C48)/VLOOKUP($D48,$J$9:$DP$16,2+AW$1,FALSE)),),)</f>
        <v>0.70833333333333337</v>
      </c>
      <c r="AX48" s="141">
        <f>IF(AND($D48&lt;&gt;0,AX$1&lt;&gt;0),IF(VLOOKUP($D48,$J$9:$DP$16,2+AX$1,FALSE)&lt;&gt;0,(COUNTIF('Présences, Excuses, et Tx P G'!$P47:BB47,$C48)/VLOOKUP($D48,$J$9:$DP$16,2+AX$1,FALSE)),),)</f>
        <v>0.72</v>
      </c>
      <c r="AY48" s="141">
        <f>IF(AND($D48&lt;&gt;0,AY$1&lt;&gt;0),IF(VLOOKUP($D48,$J$9:$DP$16,2+AY$1,FALSE)&lt;&gt;0,(COUNTIF('Présences, Excuses, et Tx P G'!$P47:BC47,$C48)/VLOOKUP($D48,$J$9:$DP$16,2+AY$1,FALSE)),),)</f>
        <v>0.72</v>
      </c>
      <c r="AZ48" s="141">
        <f>IF(AND($D48&lt;&gt;0,AZ$1&lt;&gt;0),IF(VLOOKUP($D48,$J$9:$DP$16,2+AZ$1,FALSE)&lt;&gt;0,(COUNTIF('Présences, Excuses, et Tx P G'!$P47:BD47,$C48)/VLOOKUP($D48,$J$9:$DP$16,2+AZ$1,FALSE)),),)</f>
        <v>0.73076923076923073</v>
      </c>
      <c r="BA48" s="141">
        <f>IF(AND($D48&lt;&gt;0,BA$1&lt;&gt;0),IF(VLOOKUP($D48,$J$9:$DP$16,2+BA$1,FALSE)&lt;&gt;0,(COUNTIF('Présences, Excuses, et Tx P G'!$P47:BE47,$C48)/VLOOKUP($D48,$J$9:$DP$16,2+BA$1,FALSE)),),)</f>
        <v>0.73076923076923073</v>
      </c>
      <c r="BB48" s="141">
        <f>IF(AND($D48&lt;&gt;0,BB$1&lt;&gt;0),IF(VLOOKUP($D48,$J$9:$DP$16,2+BB$1,FALSE)&lt;&gt;0,(COUNTIF('Présences, Excuses, et Tx P G'!$P47:BF47,$C48)/VLOOKUP($D48,$J$9:$DP$16,2+BB$1,FALSE)),),)</f>
        <v>0.7407407407407407</v>
      </c>
      <c r="BC48" s="141">
        <f>IF(AND($D48&lt;&gt;0,BC$1&lt;&gt;0),IF(VLOOKUP($D48,$J$9:$DP$16,2+BC$1,FALSE)&lt;&gt;0,(COUNTIF('Présences, Excuses, et Tx P G'!$P47:BG47,$C48)/VLOOKUP($D48,$J$9:$DP$16,2+BC$1,FALSE)),),)</f>
        <v>0.75</v>
      </c>
      <c r="BD48" s="141">
        <f>IF(AND($D48&lt;&gt;0,BD$1&lt;&gt;0),IF(VLOOKUP($D48,$J$9:$DP$16,2+BD$1,FALSE)&lt;&gt;0,(COUNTIF('Présences, Excuses, et Tx P G'!$P47:BH47,$C48)/VLOOKUP($D48,$J$9:$DP$16,2+BD$1,FALSE)),),)</f>
        <v>0.75862068965517238</v>
      </c>
      <c r="BE48" s="141">
        <f>IF(AND($D48&lt;&gt;0,BE$1&lt;&gt;0),IF(VLOOKUP($D48,$J$9:$DP$16,2+BE$1,FALSE)&lt;&gt;0,(COUNTIF('Présences, Excuses, et Tx P G'!$P47:BI47,$C48)/VLOOKUP($D48,$J$9:$DP$16,2+BE$1,FALSE)),),)</f>
        <v>0.76666666666666672</v>
      </c>
      <c r="BF48" s="141">
        <f>IF(AND($D48&lt;&gt;0,BF$1&lt;&gt;0),IF(VLOOKUP($D48,$J$9:$DP$16,2+BF$1,FALSE)&lt;&gt;0,(COUNTIF('Présences, Excuses, et Tx P G'!$P47:BJ47,$C48)/VLOOKUP($D48,$J$9:$DP$16,2+BF$1,FALSE)),),)</f>
        <v>0.76666666666666672</v>
      </c>
      <c r="BG48" s="141">
        <f>IF(AND($D48&lt;&gt;0,BG$1&lt;&gt;0),IF(VLOOKUP($D48,$J$9:$DP$16,2+BG$1,FALSE)&lt;&gt;0,(COUNTIF('Présences, Excuses, et Tx P G'!$P47:BK47,$C48)/VLOOKUP($D48,$J$9:$DP$16,2+BG$1,FALSE)),),)</f>
        <v>0.77419354838709675</v>
      </c>
      <c r="BH48" s="141">
        <f>IF(AND($D48&lt;&gt;0,BH$1&lt;&gt;0),IF(VLOOKUP($D48,$J$9:$DP$16,2+BH$1,FALSE)&lt;&gt;0,(COUNTIF('Présences, Excuses, et Tx P G'!$P47:BL47,$C48)/VLOOKUP($D48,$J$9:$DP$16,2+BH$1,FALSE)),),)</f>
        <v>0.77419354838709675</v>
      </c>
      <c r="BI48" s="141">
        <f>IF(AND($D48&lt;&gt;0,BI$1&lt;&gt;0),IF(VLOOKUP($D48,$J$9:$DP$16,2+BI$1,FALSE)&lt;&gt;0,(COUNTIF('Présences, Excuses, et Tx P G'!$P47:BM47,$C48)/VLOOKUP($D48,$J$9:$DP$16,2+BI$1,FALSE)),),)</f>
        <v>0.78125</v>
      </c>
      <c r="BJ48" s="141">
        <f>IF(AND($D48&lt;&gt;0,BJ$1&lt;&gt;0),IF(VLOOKUP($D48,$J$9:$DP$16,2+BJ$1,FALSE)&lt;&gt;0,(COUNTIF('Présences, Excuses, et Tx P G'!$P47:BN47,$C48)/VLOOKUP($D48,$J$9:$DP$16,2+BJ$1,FALSE)),),)</f>
        <v>0.78787878787878785</v>
      </c>
      <c r="BK48" s="141">
        <f>IF(AND($D48&lt;&gt;0,BK$1&lt;&gt;0),IF(VLOOKUP($D48,$J$9:$DP$16,2+BK$1,FALSE)&lt;&gt;0,(COUNTIF('Présences, Excuses, et Tx P G'!$P47:BO47,$C48)/VLOOKUP($D48,$J$9:$DP$16,2+BK$1,FALSE)),),)</f>
        <v>0.78787878787878785</v>
      </c>
      <c r="BL48" s="141">
        <f>IF(AND($D48&lt;&gt;0,BL$1&lt;&gt;0),IF(VLOOKUP($D48,$J$9:$DP$16,2+BL$1,FALSE)&lt;&gt;0,(COUNTIF('Présences, Excuses, et Tx P G'!$P47:BP47,$C48)/VLOOKUP($D48,$J$9:$DP$16,2+BL$1,FALSE)),),)</f>
        <v>0.78787878787878785</v>
      </c>
      <c r="BM48" s="141">
        <f>IF(AND($D48&lt;&gt;0,BM$1&lt;&gt;0),IF(VLOOKUP($D48,$J$9:$DP$16,2+BM$1,FALSE)&lt;&gt;0,(COUNTIF('Présences, Excuses, et Tx P G'!$P47:BQ47,$C48)/VLOOKUP($D48,$J$9:$DP$16,2+BM$1,FALSE)),),)</f>
        <v>0.78787878787878785</v>
      </c>
      <c r="BN48" s="141">
        <f>IF(AND($D48&lt;&gt;0,BN$1&lt;&gt;0),IF(VLOOKUP($D48,$J$9:$DP$16,2+BN$1,FALSE)&lt;&gt;0,(COUNTIF('Présences, Excuses, et Tx P G'!$P47:BR47,$C48)/VLOOKUP($D48,$J$9:$DP$16,2+BN$1,FALSE)),),)</f>
        <v>0.79411764705882348</v>
      </c>
      <c r="BO48" s="141">
        <f>IF(AND($D48&lt;&gt;0,BO$1&lt;&gt;0),IF(VLOOKUP($D48,$J$9:$DP$16,2+BO$1,FALSE)&lt;&gt;0,(COUNTIF('Présences, Excuses, et Tx P G'!$P47:BS47,$C48)/VLOOKUP($D48,$J$9:$DP$16,2+BO$1,FALSE)),),)</f>
        <v>0.8</v>
      </c>
      <c r="BP48" s="141">
        <f>IF(AND($D48&lt;&gt;0,BP$1&lt;&gt;0),IF(VLOOKUP($D48,$J$9:$DP$16,2+BP$1,FALSE)&lt;&gt;0,(COUNTIF('Présences, Excuses, et Tx P G'!$P47:BT47,$C48)/VLOOKUP($D48,$J$9:$DP$16,2+BP$1,FALSE)),),)</f>
        <v>0.80555555555555558</v>
      </c>
      <c r="BQ48" s="141">
        <f>IF(AND($D48&lt;&gt;0,BQ$1&lt;&gt;0),IF(VLOOKUP($D48,$J$9:$DP$16,2+BQ$1,FALSE)&lt;&gt;0,(COUNTIF('Présences, Excuses, et Tx P G'!$P47:BU47,$C48)/VLOOKUP($D48,$J$9:$DP$16,2+BQ$1,FALSE)),),)</f>
        <v>0.81081081081081086</v>
      </c>
      <c r="BR48" s="141">
        <f>IF(AND($D48&lt;&gt;0,BR$1&lt;&gt;0),IF(VLOOKUP($D48,$J$9:$DP$16,2+BR$1,FALSE)&lt;&gt;0,(COUNTIF('Présences, Excuses, et Tx P G'!$P47:BV47,$C48)/VLOOKUP($D48,$J$9:$DP$16,2+BR$1,FALSE)),),)</f>
        <v>0.81081081081081086</v>
      </c>
      <c r="BS48" s="141">
        <f>IF(AND($D48&lt;&gt;0,BS$1&lt;&gt;0),IF(VLOOKUP($D48,$J$9:$DP$16,2+BS$1,FALSE)&lt;&gt;0,(COUNTIF('Présences, Excuses, et Tx P G'!$P47:BW47,$C48)/VLOOKUP($D48,$J$9:$DP$16,2+BS$1,FALSE)),),)</f>
        <v>0.81081081081081086</v>
      </c>
      <c r="BT48" s="141">
        <f>IF(AND($D48&lt;&gt;0,BT$1&lt;&gt;0),IF(VLOOKUP($D48,$J$9:$DP$16,2+BT$1,FALSE)&lt;&gt;0,(COUNTIF('Présences, Excuses, et Tx P G'!$P47:BX47,$C48)/VLOOKUP($D48,$J$9:$DP$16,2+BT$1,FALSE)),),)</f>
        <v>0.81081081081081086</v>
      </c>
      <c r="BU48" s="141">
        <f>IF(AND($D48&lt;&gt;0,BU$1&lt;&gt;0),IF(VLOOKUP($D48,$J$9:$DP$16,2+BU$1,FALSE)&lt;&gt;0,(COUNTIF('Présences, Excuses, et Tx P G'!$P47:BY47,$C48)/VLOOKUP($D48,$J$9:$DP$16,2+BU$1,FALSE)),),)</f>
        <v>0.81578947368421051</v>
      </c>
      <c r="BV48" s="141">
        <f>IF(AND($D48&lt;&gt;0,BV$1&lt;&gt;0),IF(VLOOKUP($D48,$J$9:$DP$16,2+BV$1,FALSE)&lt;&gt;0,(COUNTIF('Présences, Excuses, et Tx P G'!$P47:BZ47,$C48)/VLOOKUP($D48,$J$9:$DP$16,2+BV$1,FALSE)),),)</f>
        <v>0.82051282051282048</v>
      </c>
      <c r="BW48" s="141">
        <f>IF(AND($D48&lt;&gt;0,BW$1&lt;&gt;0),IF(VLOOKUP($D48,$J$9:$DP$16,2+BW$1,FALSE)&lt;&gt;0,(COUNTIF('Présences, Excuses, et Tx P G'!$P47:CA47,$C48)/VLOOKUP($D48,$J$9:$DP$16,2+BW$1,FALSE)),),)</f>
        <v>0.82499999999999996</v>
      </c>
      <c r="BX48" s="141">
        <f>IF(AND($D48&lt;&gt;0,BX$1&lt;&gt;0),IF(VLOOKUP($D48,$J$9:$DP$16,2+BX$1,FALSE)&lt;&gt;0,(COUNTIF('Présences, Excuses, et Tx P G'!$P47:CB47,$C48)/VLOOKUP($D48,$J$9:$DP$16,2+BX$1,FALSE)),),)</f>
        <v>0.82926829268292679</v>
      </c>
      <c r="BY48" s="141">
        <f>IF(AND($D48&lt;&gt;0,BY$1&lt;&gt;0),IF(VLOOKUP($D48,$J$9:$DP$16,2+BY$1,FALSE)&lt;&gt;0,(COUNTIF('Présences, Excuses, et Tx P G'!$P47:CC47,$C48)/VLOOKUP($D48,$J$9:$DP$16,2+BY$1,FALSE)),),)</f>
        <v>0.82926829268292679</v>
      </c>
      <c r="BZ48" s="141">
        <f>IF(AND($D48&lt;&gt;0,BZ$1&lt;&gt;0),IF(VLOOKUP($D48,$J$9:$DP$16,2+BZ$1,FALSE)&lt;&gt;0,(COUNTIF('Présences, Excuses, et Tx P G'!$P47:CD47,$C48)/VLOOKUP($D48,$J$9:$DP$16,2+BZ$1,FALSE)),),)</f>
        <v>0.83333333333333337</v>
      </c>
      <c r="CA48" s="141">
        <f>IF(AND($D48&lt;&gt;0,CA$1&lt;&gt;0),IF(VLOOKUP($D48,$J$9:$DP$16,2+CA$1,FALSE)&lt;&gt;0,(COUNTIF('Présences, Excuses, et Tx P G'!$P47:CE47,$C48)/VLOOKUP($D48,$J$9:$DP$16,2+CA$1,FALSE)),),)</f>
        <v>0.81395348837209303</v>
      </c>
      <c r="CB48" s="141">
        <f>IF(AND($D48&lt;&gt;0,CB$1&lt;&gt;0),IF(VLOOKUP($D48,$J$9:$DP$16,2+CB$1,FALSE)&lt;&gt;0,(COUNTIF('Présences, Excuses, et Tx P G'!$P47:CF47,$C48)/VLOOKUP($D48,$J$9:$DP$16,2+CB$1,FALSE)),),)</f>
        <v>0</v>
      </c>
      <c r="CC48" s="141">
        <f>IF(AND($D48&lt;&gt;0,CC$1&lt;&gt;0),IF(VLOOKUP($D48,$J$9:$DP$16,2+CC$1,FALSE)&lt;&gt;0,(COUNTIF('Présences, Excuses, et Tx P G'!$P47:CG47,$C48)/VLOOKUP($D48,$J$9:$DP$16,2+CC$1,FALSE)),),)</f>
        <v>0</v>
      </c>
      <c r="CD48" s="141">
        <f>IF(AND($D48&lt;&gt;0,CD$1&lt;&gt;0),IF(VLOOKUP($D48,$J$9:$DP$16,2+CD$1,FALSE)&lt;&gt;0,(COUNTIF('Présences, Excuses, et Tx P G'!$P47:CH47,$C48)/VLOOKUP($D48,$J$9:$DP$16,2+CD$1,FALSE)),),)</f>
        <v>0</v>
      </c>
      <c r="CE48" s="141">
        <f>IF(AND($D48&lt;&gt;0,CE$1&lt;&gt;0),IF(VLOOKUP($D48,$J$9:$DP$16,2+CE$1,FALSE)&lt;&gt;0,(COUNTIF('Présences, Excuses, et Tx P G'!$P47:CI47,$C48)/VLOOKUP($D48,$J$9:$DP$16,2+CE$1,FALSE)),),)</f>
        <v>0</v>
      </c>
      <c r="CF48" s="141">
        <f>IF(AND($D48&lt;&gt;0,CF$1&lt;&gt;0),IF(VLOOKUP($D48,$J$9:$DP$16,2+CF$1,FALSE)&lt;&gt;0,(COUNTIF('Présences, Excuses, et Tx P G'!$P47:CJ47,$C48)/VLOOKUP($D48,$J$9:$DP$16,2+CF$1,FALSE)),),)</f>
        <v>0</v>
      </c>
      <c r="CG48" s="141">
        <f>IF(AND($D48&lt;&gt;0,CG$1&lt;&gt;0),IF(VLOOKUP($D48,$J$9:$DP$16,2+CG$1,FALSE)&lt;&gt;0,(COUNTIF('Présences, Excuses, et Tx P G'!$P47:CK47,$C48)/VLOOKUP($D48,$J$9:$DP$16,2+CG$1,FALSE)),),)</f>
        <v>0</v>
      </c>
      <c r="CH48" s="141">
        <f>IF(AND($D48&lt;&gt;0,CH$1&lt;&gt;0),IF(VLOOKUP($D48,$J$9:$DP$16,2+CH$1,FALSE)&lt;&gt;0,(COUNTIF('Présences, Excuses, et Tx P G'!$P47:CL47,$C48)/VLOOKUP($D48,$J$9:$DP$16,2+CH$1,FALSE)),),)</f>
        <v>0</v>
      </c>
      <c r="CI48" s="141">
        <f>IF(AND($D48&lt;&gt;0,CI$1&lt;&gt;0),IF(VLOOKUP($D48,$J$9:$DP$16,2+CI$1,FALSE)&lt;&gt;0,(COUNTIF('Présences, Excuses, et Tx P G'!$P47:CM47,$C48)/VLOOKUP($D48,$J$9:$DP$16,2+CI$1,FALSE)),),)</f>
        <v>0</v>
      </c>
      <c r="CJ48" s="141">
        <f>IF(AND($D48&lt;&gt;0,CJ$1&lt;&gt;0),IF(VLOOKUP($D48,$J$9:$DP$16,2+CJ$1,FALSE)&lt;&gt;0,(COUNTIF('Présences, Excuses, et Tx P G'!$P47:CO47,$C48)/VLOOKUP($D48,$J$9:$DP$16,2+CJ$1,FALSE)),),)</f>
        <v>0</v>
      </c>
      <c r="CK48" s="141">
        <f>IF(AND($D48&lt;&gt;0,CK$1&lt;&gt;0),IF(VLOOKUP($D48,$J$9:$DP$16,2+CK$1,FALSE)&lt;&gt;0,(COUNTIF('Présences, Excuses, et Tx P G'!$P47:CP47,$C48)/VLOOKUP($D48,$J$9:$DP$16,2+CK$1,FALSE)),),)</f>
        <v>0</v>
      </c>
      <c r="CL48" s="141">
        <f>IF(AND($D48&lt;&gt;0,CL$1&lt;&gt;0),IF(VLOOKUP($D48,$J$9:$DP$16,2+CL$1,FALSE)&lt;&gt;0,(COUNTIF('Présences, Excuses, et Tx P G'!$P47:CQ47,$C48)/VLOOKUP($D48,$J$9:$DP$16,2+CL$1,FALSE)),),)</f>
        <v>0</v>
      </c>
      <c r="CM48" s="141">
        <f>IF(AND($D48&lt;&gt;0,CM$1&lt;&gt;0),IF(VLOOKUP($D48,$J$9:$DP$16,2+CM$1,FALSE)&lt;&gt;0,(COUNTIF('Présences, Excuses, et Tx P G'!$P47:CR47,$C48)/VLOOKUP($D48,$J$9:$DP$16,2+CM$1,FALSE)),),)</f>
        <v>0</v>
      </c>
      <c r="CN48" s="141">
        <f>IF(AND($D48&lt;&gt;0,CN$1&lt;&gt;0),IF(VLOOKUP($D48,$J$9:$DP$16,2+CN$1,FALSE)&lt;&gt;0,(COUNTIF('Présences, Excuses, et Tx P G'!$P47:CS47,$C48)/VLOOKUP($D48,$J$9:$DP$16,2+CN$1,FALSE)),),)</f>
        <v>0</v>
      </c>
      <c r="CO48" s="141">
        <f>IF(AND($D48&lt;&gt;0,CO$1&lt;&gt;0),IF(VLOOKUP($D48,$J$9:$DP$16,2+CO$1,FALSE)&lt;&gt;0,(COUNTIF('Présences, Excuses, et Tx P G'!$P47:CT47,$C48)/VLOOKUP($D48,$J$9:$DP$16,2+CO$1,FALSE)),),)</f>
        <v>0</v>
      </c>
      <c r="CP48" s="141">
        <f>IF(AND($D48&lt;&gt;0,CP$1&lt;&gt;0),IF(VLOOKUP($D48,$J$9:$DP$16,2+CP$1,FALSE)&lt;&gt;0,(COUNTIF('Présences, Excuses, et Tx P G'!$P47:CU47,$C48)/VLOOKUP($D48,$J$9:$DP$16,2+CP$1,FALSE)),),)</f>
        <v>0</v>
      </c>
      <c r="CQ48" s="141">
        <f>IF(AND($D48&lt;&gt;0,CQ$1&lt;&gt;0),IF(VLOOKUP($D48,$J$9:$DP$16,2+CQ$1,FALSE)&lt;&gt;0,(COUNTIF('Présences, Excuses, et Tx P G'!$P47:CU47,$C48)/VLOOKUP($D48,$J$9:$DP$16,2+CQ$1,FALSE)),),)</f>
        <v>0</v>
      </c>
      <c r="CR48" s="141">
        <f>IF(AND($D48&lt;&gt;0,CR$1&lt;&gt;0),IF(VLOOKUP($D48,$J$9:$DP$16,2+CR$1,FALSE)&lt;&gt;0,(COUNTIF('Présences, Excuses, et Tx P G'!$P47:CV47,$C48)/VLOOKUP($D48,$J$9:$DP$16,2+CR$1,FALSE)),),)</f>
        <v>0</v>
      </c>
      <c r="CS48" s="141">
        <f>IF(AND($D48&lt;&gt;0,CS$1&lt;&gt;0),IF(VLOOKUP($D48,$J$9:$DP$16,2+CS$1,FALSE)&lt;&gt;0,(COUNTIF('Présences, Excuses, et Tx P G'!$P47:CW47,$C48)/VLOOKUP($D48,$J$9:$DP$16,2+CS$1,FALSE)),),)</f>
        <v>0</v>
      </c>
      <c r="CT48" s="141">
        <f>IF(AND($D48&lt;&gt;0,CT$1&lt;&gt;0),IF(VLOOKUP($D48,$J$9:$DP$16,2+CT$1,FALSE)&lt;&gt;0,(COUNTIF('Présences, Excuses, et Tx P G'!$P47:CX47,$C48)/VLOOKUP($D48,$J$9:$DP$16,2+CT$1,FALSE)),),)</f>
        <v>0</v>
      </c>
      <c r="CU48" s="141">
        <f>IF(AND($D48&lt;&gt;0,CU$1&lt;&gt;0),IF(VLOOKUP($D48,$J$9:$DP$16,2+CU$1,FALSE)&lt;&gt;0,(COUNTIF('Présences, Excuses, et Tx P G'!$P47:CY47,$C48)/VLOOKUP($D48,$J$9:$DP$16,2+CU$1,FALSE)),),)</f>
        <v>0</v>
      </c>
      <c r="CV48" s="141">
        <f>IF(AND($D48&lt;&gt;0,CV$1&lt;&gt;0),IF(VLOOKUP($D48,$J$9:$DP$16,2+CV$1,FALSE)&lt;&gt;0,(COUNTIF('Présences, Excuses, et Tx P G'!$P47:CZ47,$C48)/VLOOKUP($D48,$J$9:$DP$16,2+CV$1,FALSE)),),)</f>
        <v>0</v>
      </c>
      <c r="CW48" s="141">
        <f>IF(AND($D48&lt;&gt;0,CW$1&lt;&gt;0),IF(VLOOKUP($D48,$J$9:$DP$16,2+CW$1,FALSE)&lt;&gt;0,(COUNTIF('Présences, Excuses, et Tx P G'!$P47:DA47,$C48)/VLOOKUP($D48,$J$9:$DP$16,2+CW$1,FALSE)),),)</f>
        <v>0</v>
      </c>
      <c r="CX48" s="141">
        <f>IF(AND($D48&lt;&gt;0,CX$1&lt;&gt;0),IF(VLOOKUP($D48,$J$9:$DP$16,2+CX$1,FALSE)&lt;&gt;0,(COUNTIF('Présences, Excuses, et Tx P G'!$P47:DB47,$C48)/VLOOKUP($D48,$J$9:$DP$16,2+CX$1,FALSE)),),)</f>
        <v>0</v>
      </c>
      <c r="CY48" s="141">
        <f>IF(AND($D48&lt;&gt;0,CY$1&lt;&gt;0),IF(VLOOKUP($D48,$J$9:$DP$16,2+CY$1,FALSE)&lt;&gt;0,(COUNTIF('Présences, Excuses, et Tx P G'!$P47:DC47,$C48)/VLOOKUP($D48,$J$9:$DP$16,2+CY$1,FALSE)),),)</f>
        <v>0</v>
      </c>
      <c r="CZ48" s="141">
        <f>IF(AND($D48&lt;&gt;0,CZ$1&lt;&gt;0),IF(VLOOKUP($D48,$J$9:$DP$16,2+CZ$1,FALSE)&lt;&gt;0,(COUNTIF('Présences, Excuses, et Tx P G'!$P47:DD47,$C48)/VLOOKUP($D48,$J$9:$DP$16,2+CZ$1,FALSE)),),)</f>
        <v>0</v>
      </c>
      <c r="DA48" s="141">
        <f>IF(AND($D48&lt;&gt;0,DA$1&lt;&gt;0),IF(VLOOKUP($D48,$J$9:$DP$16,2+DA$1,FALSE)&lt;&gt;0,(COUNTIF('Présences, Excuses, et Tx P G'!$P47:DE47,$C48)/VLOOKUP($D48,$J$9:$DP$16,2+DA$1,FALSE)),),)</f>
        <v>0</v>
      </c>
      <c r="DB48" s="141">
        <f>IF(AND($D48&lt;&gt;0,DB$1&lt;&gt;0),IF(VLOOKUP($D48,$J$9:$DP$16,2+DB$1,FALSE)&lt;&gt;0,(COUNTIF('Présences, Excuses, et Tx P G'!$P47:DF47,$C48)/VLOOKUP($D48,$J$9:$DP$16,2+DB$1,FALSE)),),)</f>
        <v>0</v>
      </c>
      <c r="DC48" s="141">
        <f>IF(AND($D48&lt;&gt;0,DC$1&lt;&gt;0),IF(VLOOKUP($D48,$J$9:$DP$16,2+DC$1,FALSE)&lt;&gt;0,(COUNTIF('Présences, Excuses, et Tx P G'!$P47:DG47,$C48)/VLOOKUP($D48,$J$9:$DP$16,2+DC$1,FALSE)),),)</f>
        <v>0</v>
      </c>
      <c r="DD48" s="141">
        <f>IF(AND($D48&lt;&gt;0,DD$1&lt;&gt;0),IF(VLOOKUP($D48,$J$9:$DP$16,2+DD$1,FALSE)&lt;&gt;0,(COUNTIF('Présences, Excuses, et Tx P G'!$P47:DH47,$C48)/VLOOKUP($D48,$J$9:$DP$16,2+DD$1,FALSE)),),)</f>
        <v>0</v>
      </c>
      <c r="DE48" s="141">
        <f>IF(AND($D48&lt;&gt;0,DE$1&lt;&gt;0),IF(VLOOKUP($D48,$J$9:$DP$16,2+DE$1,FALSE)&lt;&gt;0,(COUNTIF('Présences, Excuses, et Tx P G'!$P47:DI47,$C48)/VLOOKUP($D48,$J$9:$DP$16,2+DE$1,FALSE)),),)</f>
        <v>0</v>
      </c>
      <c r="DF48" s="141">
        <f>IF(AND($D48&lt;&gt;0,DF$1&lt;&gt;0),IF(VLOOKUP($D48,$J$9:$DP$16,2+DF$1,FALSE)&lt;&gt;0,(COUNTIF('Présences, Excuses, et Tx P G'!$P47:DJ47,$C48)/VLOOKUP($D48,$J$9:$DP$16,2+DF$1,FALSE)),),)</f>
        <v>0</v>
      </c>
      <c r="DG48" s="141">
        <f>IF(AND($D48&lt;&gt;0,DG$1&lt;&gt;0),IF(VLOOKUP($D48,$J$9:$DP$16,2+DG$1,FALSE)&lt;&gt;0,(COUNTIF('Présences, Excuses, et Tx P G'!$P47:DK47,$C48)/VLOOKUP($D48,$J$9:$DP$16,2+DG$1,FALSE)),),)</f>
        <v>0</v>
      </c>
      <c r="DH48" s="141">
        <f>IF(AND($D48&lt;&gt;0,DH$1&lt;&gt;0),IF(VLOOKUP($D48,$J$9:$DP$16,2+DH$1,FALSE)&lt;&gt;0,(COUNTIF('Présences, Excuses, et Tx P G'!$P47:DL47,$C48)/VLOOKUP($D48,$J$9:$DP$16,2+DH$1,FALSE)),),)</f>
        <v>0</v>
      </c>
      <c r="DI48" s="141">
        <f>IF(AND($D48&lt;&gt;0,DI$1&lt;&gt;0),IF(VLOOKUP($D48,$J$9:$DP$16,2+DI$1,FALSE)&lt;&gt;0,(COUNTIF('Présences, Excuses, et Tx P G'!$P47:DM47,$C48)/VLOOKUP($D48,$J$9:$DP$16,2+DI$1,FALSE)),),)</f>
        <v>0</v>
      </c>
      <c r="DJ48" s="141">
        <f>IF(AND($D48&lt;&gt;0,DJ$1&lt;&gt;0),IF(VLOOKUP($D48,$J$9:$DP$16,2+DJ$1,FALSE)&lt;&gt;0,(COUNTIF('Présences, Excuses, et Tx P G'!$P47:DN47,$C48)/VLOOKUP($D48,$J$9:$DP$16,2+DJ$1,FALSE)),),)</f>
        <v>0</v>
      </c>
      <c r="DK48" s="141">
        <f>IF(AND($D48&lt;&gt;0,DK$1&lt;&gt;0),IF(VLOOKUP($D48,$J$9:$DP$16,2+DK$1,FALSE)&lt;&gt;0,(COUNTIF('Présences, Excuses, et Tx P G'!$P47:DO47,$C48)/VLOOKUP($D48,$J$9:$DP$16,2+DK$1,FALSE)),),)</f>
        <v>0</v>
      </c>
      <c r="DL48" s="141">
        <f>IF(AND($D48&lt;&gt;0,DL$1&lt;&gt;0),IF(VLOOKUP($D48,$J$9:$DP$16,2+DL$1,FALSE)&lt;&gt;0,(COUNTIF('Présences, Excuses, et Tx P G'!$P47:DP47,$C48)/VLOOKUP($D48,$J$9:$DP$16,2+DL$1,FALSE)),),)</f>
        <v>0</v>
      </c>
      <c r="DM48" s="141">
        <f>IF(AND($D48&lt;&gt;0,DM$1&lt;&gt;0),IF(VLOOKUP($D48,$J$9:$DP$16,2+DM$1,FALSE)&lt;&gt;0,(COUNTIF('Présences, Excuses, et Tx P G'!$P47:DQ47,$C48)/VLOOKUP($D48,$J$9:$DP$16,2+DM$1,FALSE)),),)</f>
        <v>0</v>
      </c>
      <c r="DN48" s="141">
        <f>IF(AND($D48&lt;&gt;0,DN$1&lt;&gt;0),IF(VLOOKUP($D48,$J$9:$DP$16,2+DN$1,FALSE)&lt;&gt;0,(COUNTIF('Présences, Excuses, et Tx P G'!$P47:DR47,$C48)/VLOOKUP($D48,$J$9:$DP$16,2+DN$1,FALSE)),),)</f>
        <v>0</v>
      </c>
      <c r="DO48" s="141">
        <f>IF(AND($D48&lt;&gt;0,DO$1&lt;&gt;0),IF(VLOOKUP($D48,$J$9:$DP$16,2+DO$1,FALSE)&lt;&gt;0,(COUNTIF('Présences, Excuses, et Tx P G'!$P47:DS47,$C48)/VLOOKUP($D48,$J$9:$DP$16,2+DO$1,FALSE)),),)</f>
        <v>0</v>
      </c>
      <c r="DP48" s="141">
        <f>IF(AND($D48&lt;&gt;0,DP$1&lt;&gt;0),IF(VLOOKUP($D48,$J$9:$DP$16,2+DP$1,FALSE)&lt;&gt;0,(COUNTIF('Présences, Excuses, et Tx P G'!$P47:DT47,$C48)/VLOOKUP($D48,$J$9:$DP$16,2+DP$1,FALSE)),),)</f>
        <v>0</v>
      </c>
      <c r="DR48" s="80" t="str">
        <f t="shared" si="34"/>
        <v>GANDRIAU Marie-Andrée</v>
      </c>
      <c r="DS48" s="26" t="str">
        <f t="shared" si="35"/>
        <v>A</v>
      </c>
      <c r="DT48" s="23">
        <f t="shared" si="36"/>
        <v>0.82926829268292679</v>
      </c>
    </row>
    <row r="49" spans="1:126" ht="14.4" customHeight="1">
      <c r="A49" s="17">
        <v>32</v>
      </c>
      <c r="B49" s="158" t="str">
        <f>Choristes!B33</f>
        <v>GAROUFALAKIS Véronique</v>
      </c>
      <c r="C49" s="26" t="str">
        <f>Choristes!C33</f>
        <v>S</v>
      </c>
      <c r="D49" s="26" t="str">
        <f>Choristes!G33</f>
        <v>FS</v>
      </c>
      <c r="E49" s="26"/>
      <c r="F49" s="26"/>
      <c r="G49" s="15"/>
      <c r="H49" s="15"/>
      <c r="I49" s="23">
        <f t="shared" si="32"/>
        <v>0.82926829268292679</v>
      </c>
      <c r="J49" s="23" t="str">
        <f t="shared" si="33"/>
        <v>B</v>
      </c>
      <c r="K49" s="61"/>
      <c r="L49" s="141">
        <f>IF(AND($D49&lt;&gt;0,L$1&lt;&gt;0),IF(VLOOKUP($D49,$J$9:$DP$16,2+L$1,FALSE)&lt;&gt;0,(COUNTIF('Présences, Excuses, et Tx P G'!$P48:P48,$C49)/VLOOKUP($D49,$J$9:$DP$16,2+L$1,FALSE)),),)</f>
        <v>0</v>
      </c>
      <c r="M49" s="141">
        <f>IF(AND($D49&lt;&gt;0,M$1&lt;&gt;0),IF(VLOOKUP($D49,$J$9:$DP$16,2+M$1,FALSE)&lt;&gt;0,(COUNTIF('Présences, Excuses, et Tx P G'!$P48:Q48,$C49)/VLOOKUP($D49,$J$9:$DP$16,2+M$1,FALSE)),),)</f>
        <v>0</v>
      </c>
      <c r="N49" s="141">
        <f>IF(AND($D49&lt;&gt;0,N$1&lt;&gt;0),IF(VLOOKUP($D49,$J$9:$DP$16,2+N$1,FALSE)&lt;&gt;0,(COUNTIF('Présences, Excuses, et Tx P G'!$P48:R48,$C49)/VLOOKUP($D49,$J$9:$DP$16,2+N$1,FALSE)),),)</f>
        <v>0</v>
      </c>
      <c r="O49" s="141">
        <f>IF(AND($D49&lt;&gt;0,O$1&lt;&gt;0),IF(VLOOKUP($D49,$J$9:$DP$16,2+O$1,FALSE)&lt;&gt;0,(COUNTIF('Présences, Excuses, et Tx P G'!$P48:S48,$C49)/VLOOKUP($D49,$J$9:$DP$16,2+O$1,FALSE)),),)</f>
        <v>0.33333333333333331</v>
      </c>
      <c r="P49" s="141">
        <f>IF(AND($D49&lt;&gt;0,P$1&lt;&gt;0),IF(VLOOKUP($D49,$J$9:$DP$16,2+P$1,FALSE)&lt;&gt;0,(COUNTIF('Présences, Excuses, et Tx P G'!$P48:T48,$C49)/VLOOKUP($D49,$J$9:$DP$16,2+P$1,FALSE)),),)</f>
        <v>0.33333333333333331</v>
      </c>
      <c r="Q49" s="141">
        <f>IF(AND($D49&lt;&gt;0,Q$1&lt;&gt;0),IF(VLOOKUP($D49,$J$9:$DP$16,2+Q$1,FALSE)&lt;&gt;0,(COUNTIF('Présences, Excuses, et Tx P G'!$P48:U48,$C49)/VLOOKUP($D49,$J$9:$DP$16,2+Q$1,FALSE)),),)</f>
        <v>0.5</v>
      </c>
      <c r="R49" s="141">
        <f>IF(AND($D49&lt;&gt;0,R$1&lt;&gt;0),IF(VLOOKUP($D49,$J$9:$DP$16,2+R$1,FALSE)&lt;&gt;0,(COUNTIF('Présences, Excuses, et Tx P G'!$P48:V48,$C49)/VLOOKUP($D49,$J$9:$DP$16,2+R$1,FALSE)),),)</f>
        <v>0.4</v>
      </c>
      <c r="S49" s="141">
        <f>IF(AND($D49&lt;&gt;0,S$1&lt;&gt;0),IF(VLOOKUP($D49,$J$9:$DP$16,2+S$1,FALSE)&lt;&gt;0,(COUNTIF('Présences, Excuses, et Tx P G'!$P48:W48,$C49)/VLOOKUP($D49,$J$9:$DP$16,2+S$1,FALSE)),),)</f>
        <v>0.33333333333333331</v>
      </c>
      <c r="T49" s="141">
        <f>IF(AND($D49&lt;&gt;0,T$1&lt;&gt;0),IF(VLOOKUP($D49,$J$9:$DP$16,2+T$1,FALSE)&lt;&gt;0,(COUNTIF('Présences, Excuses, et Tx P G'!$P48:X48,$C49)/VLOOKUP($D49,$J$9:$DP$16,2+T$1,FALSE)),),)</f>
        <v>0.2857142857142857</v>
      </c>
      <c r="U49" s="141">
        <f>IF(AND($D49&lt;&gt;0,U$1&lt;&gt;0),IF(VLOOKUP($D49,$J$9:$DP$16,2+U$1,FALSE)&lt;&gt;0,(COUNTIF('Présences, Excuses, et Tx P G'!$P48:Y48,$C49)/VLOOKUP($D49,$J$9:$DP$16,2+U$1,FALSE)),),)</f>
        <v>0.2857142857142857</v>
      </c>
      <c r="V49" s="141">
        <f>IF(AND($D49&lt;&gt;0,V$1&lt;&gt;0),IF(VLOOKUP($D49,$J$9:$DP$16,2+V$1,FALSE)&lt;&gt;0,(COUNTIF('Présences, Excuses, et Tx P G'!$P48:Z48,$C49)/VLOOKUP($D49,$J$9:$DP$16,2+V$1,FALSE)),),)</f>
        <v>0.25</v>
      </c>
      <c r="W49" s="141">
        <f>IF(AND($D49&lt;&gt;0,W$1&lt;&gt;0),IF(VLOOKUP($D49,$J$9:$DP$16,2+W$1,FALSE)&lt;&gt;0,(COUNTIF('Présences, Excuses, et Tx P G'!$P48:AA48,$C49)/VLOOKUP($D49,$J$9:$DP$16,2+W$1,FALSE)),),)</f>
        <v>0.25</v>
      </c>
      <c r="X49" s="141">
        <f>IF(AND($D49&lt;&gt;0,X$1&lt;&gt;0),IF(VLOOKUP($D49,$J$9:$DP$16,2+X$1,FALSE)&lt;&gt;0,(COUNTIF('Présences, Excuses, et Tx P G'!$P48:AB48,$C49)/VLOOKUP($D49,$J$9:$DP$16,2+X$1,FALSE)),),)</f>
        <v>0.33333333333333331</v>
      </c>
      <c r="Y49" s="141">
        <f>IF(AND($D49&lt;&gt;0,Y$1&lt;&gt;0),IF(VLOOKUP($D49,$J$9:$DP$16,2+Y$1,FALSE)&lt;&gt;0,(COUNTIF('Présences, Excuses, et Tx P G'!$P48:AC48,$C49)/VLOOKUP($D49,$J$9:$DP$16,2+Y$1,FALSE)),),)</f>
        <v>0.33333333333333331</v>
      </c>
      <c r="Z49" s="141">
        <f>IF(AND($D49&lt;&gt;0,Z$1&lt;&gt;0),IF(VLOOKUP($D49,$J$9:$DP$16,2+Z$1,FALSE)&lt;&gt;0,(COUNTIF('Présences, Excuses, et Tx P G'!$P48:AD48,$C49)/VLOOKUP($D49,$J$9:$DP$16,2+Z$1,FALSE)),),)</f>
        <v>0.4</v>
      </c>
      <c r="AA49" s="141">
        <f>IF(AND($D49&lt;&gt;0,AA$1&lt;&gt;0),IF(VLOOKUP($D49,$J$9:$DP$16,2+AA$1,FALSE)&lt;&gt;0,(COUNTIF('Présences, Excuses, et Tx P G'!$P48:AE48,$C49)/VLOOKUP($D49,$J$9:$DP$16,2+AA$1,FALSE)),),)</f>
        <v>0.4</v>
      </c>
      <c r="AB49" s="141">
        <f>IF(AND($D49&lt;&gt;0,AB$1&lt;&gt;0),IF(VLOOKUP($D49,$J$9:$DP$16,2+AB$1,FALSE)&lt;&gt;0,(COUNTIF('Présences, Excuses, et Tx P G'!$P48:AF48,$C49)/VLOOKUP($D49,$J$9:$DP$16,2+AB$1,FALSE)),),)</f>
        <v>0.45454545454545453</v>
      </c>
      <c r="AC49" s="141">
        <f>IF(AND($D49&lt;&gt;0,AC$1&lt;&gt;0),IF(VLOOKUP($D49,$J$9:$DP$16,2+AC$1,FALSE)&lt;&gt;0,(COUNTIF('Présences, Excuses, et Tx P G'!$P48:AG48,$C49)/VLOOKUP($D49,$J$9:$DP$16,2+AC$1,FALSE)),),)</f>
        <v>0.5</v>
      </c>
      <c r="AD49" s="141">
        <f>IF(AND($D49&lt;&gt;0,AD$1&lt;&gt;0),IF(VLOOKUP($D49,$J$9:$DP$16,2+AD$1,FALSE)&lt;&gt;0,(COUNTIF('Présences, Excuses, et Tx P G'!$P48:AH48,$C49)/VLOOKUP($D49,$J$9:$DP$16,2+AD$1,FALSE)),),)</f>
        <v>0.5</v>
      </c>
      <c r="AE49" s="141">
        <f>IF(AND($D49&lt;&gt;0,AE$1&lt;&gt;0),IF(VLOOKUP($D49,$J$9:$DP$16,2+AE$1,FALSE)&lt;&gt;0,(COUNTIF('Présences, Excuses, et Tx P G'!$P48:AI48,$C49)/VLOOKUP($D49,$J$9:$DP$16,2+AE$1,FALSE)),),)</f>
        <v>0.5</v>
      </c>
      <c r="AF49" s="141">
        <f>IF(AND($D49&lt;&gt;0,AF$1&lt;&gt;0),IF(VLOOKUP($D49,$J$9:$DP$16,2+AF$1,FALSE)&lt;&gt;0,(COUNTIF('Présences, Excuses, et Tx P G'!$P48:AJ48,$C49)/VLOOKUP($D49,$J$9:$DP$16,2+AF$1,FALSE)),),)</f>
        <v>0.53846153846153844</v>
      </c>
      <c r="AG49" s="141">
        <f>IF(AND($D49&lt;&gt;0,AG$1&lt;&gt;0),IF(VLOOKUP($D49,$J$9:$DP$16,2+AG$1,FALSE)&lt;&gt;0,(COUNTIF('Présences, Excuses, et Tx P G'!$P48:AK48,$C49)/VLOOKUP($D49,$J$9:$DP$16,2+AG$1,FALSE)),),)</f>
        <v>0.53846153846153844</v>
      </c>
      <c r="AH49" s="141">
        <f>IF(AND($D49&lt;&gt;0,AH$1&lt;&gt;0),IF(VLOOKUP($D49,$J$9:$DP$16,2+AH$1,FALSE)&lt;&gt;0,(COUNTIF('Présences, Excuses, et Tx P G'!$P48:AL48,$C49)/VLOOKUP($D49,$J$9:$DP$16,2+AH$1,FALSE)),),)</f>
        <v>0.5714285714285714</v>
      </c>
      <c r="AI49" s="141">
        <f>IF(AND($D49&lt;&gt;0,AI$1&lt;&gt;0),IF(VLOOKUP($D49,$J$9:$DP$16,2+AI$1,FALSE)&lt;&gt;0,(COUNTIF('Présences, Excuses, et Tx P G'!$P48:AM48,$C49)/VLOOKUP($D49,$J$9:$DP$16,2+AI$1,FALSE)),),)</f>
        <v>0.6</v>
      </c>
      <c r="AJ49" s="141">
        <f>IF(AND($D49&lt;&gt;0,AJ$1&lt;&gt;0),IF(VLOOKUP($D49,$J$9:$DP$16,2+AJ$1,FALSE)&lt;&gt;0,(COUNTIF('Présences, Excuses, et Tx P G'!$P48:AN48,$C49)/VLOOKUP($D49,$J$9:$DP$16,2+AJ$1,FALSE)),),)</f>
        <v>0.625</v>
      </c>
      <c r="AK49" s="141">
        <f>IF(AND($D49&lt;&gt;0,AK$1&lt;&gt;0),IF(VLOOKUP($D49,$J$9:$DP$16,2+AK$1,FALSE)&lt;&gt;0,(COUNTIF('Présences, Excuses, et Tx P G'!$P48:AO48,$C49)/VLOOKUP($D49,$J$9:$DP$16,2+AK$1,FALSE)),),)</f>
        <v>0.625</v>
      </c>
      <c r="AL49" s="141">
        <f>IF(AND($D49&lt;&gt;0,AL$1&lt;&gt;0),IF(VLOOKUP($D49,$J$9:$DP$16,2+AL$1,FALSE)&lt;&gt;0,(COUNTIF('Présences, Excuses, et Tx P G'!$P48:AP48,$C49)/VLOOKUP($D49,$J$9:$DP$16,2+AL$1,FALSE)),),)</f>
        <v>0.6470588235294118</v>
      </c>
      <c r="AM49" s="141">
        <f>IF(AND($D49&lt;&gt;0,AM$1&lt;&gt;0),IF(VLOOKUP($D49,$J$9:$DP$16,2+AM$1,FALSE)&lt;&gt;0,(COUNTIF('Présences, Excuses, et Tx P G'!$P48:AQ48,$C49)/VLOOKUP($D49,$J$9:$DP$16,2+AM$1,FALSE)),),)</f>
        <v>0.66666666666666663</v>
      </c>
      <c r="AN49" s="141">
        <f>IF(AND($D49&lt;&gt;0,AN$1&lt;&gt;0),IF(VLOOKUP($D49,$J$9:$DP$16,2+AN$1,FALSE)&lt;&gt;0,(COUNTIF('Présences, Excuses, et Tx P G'!$P48:AR48,$C49)/VLOOKUP($D49,$J$9:$DP$16,2+AN$1,FALSE)),),)</f>
        <v>0.68421052631578949</v>
      </c>
      <c r="AO49" s="141">
        <f>IF(AND($D49&lt;&gt;0,AO$1&lt;&gt;0),IF(VLOOKUP($D49,$J$9:$DP$16,2+AO$1,FALSE)&lt;&gt;0,(COUNTIF('Présences, Excuses, et Tx P G'!$P48:AS48,$C49)/VLOOKUP($D49,$J$9:$DP$16,2+AO$1,FALSE)),),)</f>
        <v>0.7</v>
      </c>
      <c r="AP49" s="141">
        <f>IF(AND($D49&lt;&gt;0,AP$1&lt;&gt;0),IF(VLOOKUP($D49,$J$9:$DP$16,2+AP$1,FALSE)&lt;&gt;0,(COUNTIF('Présences, Excuses, et Tx P G'!$P48:AT48,$C49)/VLOOKUP($D49,$J$9:$DP$16,2+AP$1,FALSE)),),)</f>
        <v>0.7142857142857143</v>
      </c>
      <c r="AQ49" s="141">
        <f>IF(AND($D49&lt;&gt;0,AQ$1&lt;&gt;0),IF(VLOOKUP($D49,$J$9:$DP$16,2+AQ$1,FALSE)&lt;&gt;0,(COUNTIF('Présences, Excuses, et Tx P G'!$P48:AU48,$C49)/VLOOKUP($D49,$J$9:$DP$16,2+AQ$1,FALSE)),),)</f>
        <v>0.7142857142857143</v>
      </c>
      <c r="AR49" s="141">
        <f>IF(AND($D49&lt;&gt;0,AR$1&lt;&gt;0),IF(VLOOKUP($D49,$J$9:$DP$16,2+AR$1,FALSE)&lt;&gt;0,(COUNTIF('Présences, Excuses, et Tx P G'!$P48:AV48,$C49)/VLOOKUP($D49,$J$9:$DP$16,2+AR$1,FALSE)),),)</f>
        <v>0.72727272727272729</v>
      </c>
      <c r="AS49" s="141">
        <f>IF(AND($D49&lt;&gt;0,AS$1&lt;&gt;0),IF(VLOOKUP($D49,$J$9:$DP$16,2+AS$1,FALSE)&lt;&gt;0,(COUNTIF('Présences, Excuses, et Tx P G'!$P48:AW48,$C49)/VLOOKUP($D49,$J$9:$DP$16,2+AS$1,FALSE)),),)</f>
        <v>0.72727272727272729</v>
      </c>
      <c r="AT49" s="141">
        <f>IF(AND($D49&lt;&gt;0,AT$1&lt;&gt;0),IF(VLOOKUP($D49,$J$9:$DP$16,2+AT$1,FALSE)&lt;&gt;0,(COUNTIF('Présences, Excuses, et Tx P G'!$P48:AX48,$C49)/VLOOKUP($D49,$J$9:$DP$16,2+AT$1,FALSE)),),)</f>
        <v>0.73913043478260865</v>
      </c>
      <c r="AU49" s="141">
        <f>IF(AND($D49&lt;&gt;0,AU$1&lt;&gt;0),IF(VLOOKUP($D49,$J$9:$DP$16,2+AU$1,FALSE)&lt;&gt;0,(COUNTIF('Présences, Excuses, et Tx P G'!$P48:AY48,$C49)/VLOOKUP($D49,$J$9:$DP$16,2+AU$1,FALSE)),),)</f>
        <v>0.73913043478260865</v>
      </c>
      <c r="AV49" s="141">
        <f>IF(AND($D49&lt;&gt;0,AV$1&lt;&gt;0),IF(VLOOKUP($D49,$J$9:$DP$16,2+AV$1,FALSE)&lt;&gt;0,(COUNTIF('Présences, Excuses, et Tx P G'!$P48:AZ48,$C49)/VLOOKUP($D49,$J$9:$DP$16,2+AV$1,FALSE)),),)</f>
        <v>0.75</v>
      </c>
      <c r="AW49" s="141">
        <f>IF(AND($D49&lt;&gt;0,AW$1&lt;&gt;0),IF(VLOOKUP($D49,$J$9:$DP$16,2+AW$1,FALSE)&lt;&gt;0,(COUNTIF('Présences, Excuses, et Tx P G'!$P48:BA48,$C49)/VLOOKUP($D49,$J$9:$DP$16,2+AW$1,FALSE)),),)</f>
        <v>0.75</v>
      </c>
      <c r="AX49" s="141">
        <f>IF(AND($D49&lt;&gt;0,AX$1&lt;&gt;0),IF(VLOOKUP($D49,$J$9:$DP$16,2+AX$1,FALSE)&lt;&gt;0,(COUNTIF('Présences, Excuses, et Tx P G'!$P48:BB48,$C49)/VLOOKUP($D49,$J$9:$DP$16,2+AX$1,FALSE)),),)</f>
        <v>0.75</v>
      </c>
      <c r="AY49" s="141">
        <f>IF(AND($D49&lt;&gt;0,AY$1&lt;&gt;0),IF(VLOOKUP($D49,$J$9:$DP$16,2+AY$1,FALSE)&lt;&gt;0,(COUNTIF('Présences, Excuses, et Tx P G'!$P48:BC48,$C49)/VLOOKUP($D49,$J$9:$DP$16,2+AY$1,FALSE)),),)</f>
        <v>0.76</v>
      </c>
      <c r="AZ49" s="141">
        <f>IF(AND($D49&lt;&gt;0,AZ$1&lt;&gt;0),IF(VLOOKUP($D49,$J$9:$DP$16,2+AZ$1,FALSE)&lt;&gt;0,(COUNTIF('Présences, Excuses, et Tx P G'!$P48:BD48,$C49)/VLOOKUP($D49,$J$9:$DP$16,2+AZ$1,FALSE)),),)</f>
        <v>0.76</v>
      </c>
      <c r="BA49" s="141">
        <f>IF(AND($D49&lt;&gt;0,BA$1&lt;&gt;0),IF(VLOOKUP($D49,$J$9:$DP$16,2+BA$1,FALSE)&lt;&gt;0,(COUNTIF('Présences, Excuses, et Tx P G'!$P48:BE48,$C49)/VLOOKUP($D49,$J$9:$DP$16,2+BA$1,FALSE)),),)</f>
        <v>0.76923076923076927</v>
      </c>
      <c r="BB49" s="141">
        <f>IF(AND($D49&lt;&gt;0,BB$1&lt;&gt;0),IF(VLOOKUP($D49,$J$9:$DP$16,2+BB$1,FALSE)&lt;&gt;0,(COUNTIF('Présences, Excuses, et Tx P G'!$P48:BF48,$C49)/VLOOKUP($D49,$J$9:$DP$16,2+BB$1,FALSE)),),)</f>
        <v>0.77777777777777779</v>
      </c>
      <c r="BC49" s="141">
        <f>IF(AND($D49&lt;&gt;0,BC$1&lt;&gt;0),IF(VLOOKUP($D49,$J$9:$DP$16,2+BC$1,FALSE)&lt;&gt;0,(COUNTIF('Présences, Excuses, et Tx P G'!$P48:BG48,$C49)/VLOOKUP($D49,$J$9:$DP$16,2+BC$1,FALSE)),),)</f>
        <v>0.7857142857142857</v>
      </c>
      <c r="BD49" s="141">
        <f>IF(AND($D49&lt;&gt;0,BD$1&lt;&gt;0),IF(VLOOKUP($D49,$J$9:$DP$16,2+BD$1,FALSE)&lt;&gt;0,(COUNTIF('Présences, Excuses, et Tx P G'!$P48:BH48,$C49)/VLOOKUP($D49,$J$9:$DP$16,2+BD$1,FALSE)),),)</f>
        <v>0.7931034482758621</v>
      </c>
      <c r="BE49" s="141">
        <f>IF(AND($D49&lt;&gt;0,BE$1&lt;&gt;0),IF(VLOOKUP($D49,$J$9:$DP$16,2+BE$1,FALSE)&lt;&gt;0,(COUNTIF('Présences, Excuses, et Tx P G'!$P48:BI48,$C49)/VLOOKUP($D49,$J$9:$DP$16,2+BE$1,FALSE)),),)</f>
        <v>0.8</v>
      </c>
      <c r="BF49" s="141">
        <f>IF(AND($D49&lt;&gt;0,BF$1&lt;&gt;0),IF(VLOOKUP($D49,$J$9:$DP$16,2+BF$1,FALSE)&lt;&gt;0,(COUNTIF('Présences, Excuses, et Tx P G'!$P48:BJ48,$C49)/VLOOKUP($D49,$J$9:$DP$16,2+BF$1,FALSE)),),)</f>
        <v>0.8</v>
      </c>
      <c r="BG49" s="141">
        <f>IF(AND($D49&lt;&gt;0,BG$1&lt;&gt;0),IF(VLOOKUP($D49,$J$9:$DP$16,2+BG$1,FALSE)&lt;&gt;0,(COUNTIF('Présences, Excuses, et Tx P G'!$P48:BK48,$C49)/VLOOKUP($D49,$J$9:$DP$16,2+BG$1,FALSE)),),)</f>
        <v>0.8</v>
      </c>
      <c r="BH49" s="141">
        <f>IF(AND($D49&lt;&gt;0,BH$1&lt;&gt;0),IF(VLOOKUP($D49,$J$9:$DP$16,2+BH$1,FALSE)&lt;&gt;0,(COUNTIF('Présences, Excuses, et Tx P G'!$P48:BL48,$C49)/VLOOKUP($D49,$J$9:$DP$16,2+BH$1,FALSE)),),)</f>
        <v>0.77419354838709675</v>
      </c>
      <c r="BI49" s="141">
        <f>IF(AND($D49&lt;&gt;0,BI$1&lt;&gt;0),IF(VLOOKUP($D49,$J$9:$DP$16,2+BI$1,FALSE)&lt;&gt;0,(COUNTIF('Présences, Excuses, et Tx P G'!$P48:BM48,$C49)/VLOOKUP($D49,$J$9:$DP$16,2+BI$1,FALSE)),),)</f>
        <v>0.78125</v>
      </c>
      <c r="BJ49" s="141">
        <f>IF(AND($D49&lt;&gt;0,BJ$1&lt;&gt;0),IF(VLOOKUP($D49,$J$9:$DP$16,2+BJ$1,FALSE)&lt;&gt;0,(COUNTIF('Présences, Excuses, et Tx P G'!$P48:BN48,$C49)/VLOOKUP($D49,$J$9:$DP$16,2+BJ$1,FALSE)),),)</f>
        <v>0.78125</v>
      </c>
      <c r="BK49" s="141">
        <f>IF(AND($D49&lt;&gt;0,BK$1&lt;&gt;0),IF(VLOOKUP($D49,$J$9:$DP$16,2+BK$1,FALSE)&lt;&gt;0,(COUNTIF('Présences, Excuses, et Tx P G'!$P48:BO48,$C49)/VLOOKUP($D49,$J$9:$DP$16,2+BK$1,FALSE)),),)</f>
        <v>0.78787878787878785</v>
      </c>
      <c r="BL49" s="141">
        <f>IF(AND($D49&lt;&gt;0,BL$1&lt;&gt;0),IF(VLOOKUP($D49,$J$9:$DP$16,2+BL$1,FALSE)&lt;&gt;0,(COUNTIF('Présences, Excuses, et Tx P G'!$P48:BP48,$C49)/VLOOKUP($D49,$J$9:$DP$16,2+BL$1,FALSE)),),)</f>
        <v>0.78787878787878785</v>
      </c>
      <c r="BM49" s="141">
        <f>IF(AND($D49&lt;&gt;0,BM$1&lt;&gt;0),IF(VLOOKUP($D49,$J$9:$DP$16,2+BM$1,FALSE)&lt;&gt;0,(COUNTIF('Présences, Excuses, et Tx P G'!$P48:BQ48,$C49)/VLOOKUP($D49,$J$9:$DP$16,2+BM$1,FALSE)),),)</f>
        <v>0.78787878787878785</v>
      </c>
      <c r="BN49" s="141">
        <f>IF(AND($D49&lt;&gt;0,BN$1&lt;&gt;0),IF(VLOOKUP($D49,$J$9:$DP$16,2+BN$1,FALSE)&lt;&gt;0,(COUNTIF('Présences, Excuses, et Tx P G'!$P48:BR48,$C49)/VLOOKUP($D49,$J$9:$DP$16,2+BN$1,FALSE)),),)</f>
        <v>0.79411764705882348</v>
      </c>
      <c r="BO49" s="141">
        <f>IF(AND($D49&lt;&gt;0,BO$1&lt;&gt;0),IF(VLOOKUP($D49,$J$9:$DP$16,2+BO$1,FALSE)&lt;&gt;0,(COUNTIF('Présences, Excuses, et Tx P G'!$P48:BS48,$C49)/VLOOKUP($D49,$J$9:$DP$16,2+BO$1,FALSE)),),)</f>
        <v>0.8</v>
      </c>
      <c r="BP49" s="141">
        <f>IF(AND($D49&lt;&gt;0,BP$1&lt;&gt;0),IF(VLOOKUP($D49,$J$9:$DP$16,2+BP$1,FALSE)&lt;&gt;0,(COUNTIF('Présences, Excuses, et Tx P G'!$P48:BT48,$C49)/VLOOKUP($D49,$J$9:$DP$16,2+BP$1,FALSE)),),)</f>
        <v>0.80555555555555558</v>
      </c>
      <c r="BQ49" s="141">
        <f>IF(AND($D49&lt;&gt;0,BQ$1&lt;&gt;0),IF(VLOOKUP($D49,$J$9:$DP$16,2+BQ$1,FALSE)&lt;&gt;0,(COUNTIF('Présences, Excuses, et Tx P G'!$P48:BU48,$C49)/VLOOKUP($D49,$J$9:$DP$16,2+BQ$1,FALSE)),),)</f>
        <v>0.80555555555555558</v>
      </c>
      <c r="BR49" s="141">
        <f>IF(AND($D49&lt;&gt;0,BR$1&lt;&gt;0),IF(VLOOKUP($D49,$J$9:$DP$16,2+BR$1,FALSE)&lt;&gt;0,(COUNTIF('Présences, Excuses, et Tx P G'!$P48:BV48,$C49)/VLOOKUP($D49,$J$9:$DP$16,2+BR$1,FALSE)),),)</f>
        <v>0.81081081081081086</v>
      </c>
      <c r="BS49" s="141">
        <f>IF(AND($D49&lt;&gt;0,BS$1&lt;&gt;0),IF(VLOOKUP($D49,$J$9:$DP$16,2+BS$1,FALSE)&lt;&gt;0,(COUNTIF('Présences, Excuses, et Tx P G'!$P48:BW48,$C49)/VLOOKUP($D49,$J$9:$DP$16,2+BS$1,FALSE)),),)</f>
        <v>0.81081081081081086</v>
      </c>
      <c r="BT49" s="141">
        <f>IF(AND($D49&lt;&gt;0,BT$1&lt;&gt;0),IF(VLOOKUP($D49,$J$9:$DP$16,2+BT$1,FALSE)&lt;&gt;0,(COUNTIF('Présences, Excuses, et Tx P G'!$P48:BX48,$C49)/VLOOKUP($D49,$J$9:$DP$16,2+BT$1,FALSE)),),)</f>
        <v>0.81081081081081086</v>
      </c>
      <c r="BU49" s="141">
        <f>IF(AND($D49&lt;&gt;0,BU$1&lt;&gt;0),IF(VLOOKUP($D49,$J$9:$DP$16,2+BU$1,FALSE)&lt;&gt;0,(COUNTIF('Présences, Excuses, et Tx P G'!$P48:BY48,$C49)/VLOOKUP($D49,$J$9:$DP$16,2+BU$1,FALSE)),),)</f>
        <v>0.81578947368421051</v>
      </c>
      <c r="BV49" s="141">
        <f>IF(AND($D49&lt;&gt;0,BV$1&lt;&gt;0),IF(VLOOKUP($D49,$J$9:$DP$16,2+BV$1,FALSE)&lt;&gt;0,(COUNTIF('Présences, Excuses, et Tx P G'!$P48:BZ48,$C49)/VLOOKUP($D49,$J$9:$DP$16,2+BV$1,FALSE)),),)</f>
        <v>0.82051282051282048</v>
      </c>
      <c r="BW49" s="141">
        <f>IF(AND($D49&lt;&gt;0,BW$1&lt;&gt;0),IF(VLOOKUP($D49,$J$9:$DP$16,2+BW$1,FALSE)&lt;&gt;0,(COUNTIF('Présences, Excuses, et Tx P G'!$P48:CA48,$C49)/VLOOKUP($D49,$J$9:$DP$16,2+BW$1,FALSE)),),)</f>
        <v>0.82499999999999996</v>
      </c>
      <c r="BX49" s="141">
        <f>IF(AND($D49&lt;&gt;0,BX$1&lt;&gt;0),IF(VLOOKUP($D49,$J$9:$DP$16,2+BX$1,FALSE)&lt;&gt;0,(COUNTIF('Présences, Excuses, et Tx P G'!$P48:CB48,$C49)/VLOOKUP($D49,$J$9:$DP$16,2+BX$1,FALSE)),),)</f>
        <v>0.82499999999999996</v>
      </c>
      <c r="BY49" s="141">
        <f>IF(AND($D49&lt;&gt;0,BY$1&lt;&gt;0),IF(VLOOKUP($D49,$J$9:$DP$16,2+BY$1,FALSE)&lt;&gt;0,(COUNTIF('Présences, Excuses, et Tx P G'!$P48:CC48,$C49)/VLOOKUP($D49,$J$9:$DP$16,2+BY$1,FALSE)),),)</f>
        <v>0.82926829268292679</v>
      </c>
      <c r="BZ49" s="141">
        <f>IF(AND($D49&lt;&gt;0,BZ$1&lt;&gt;0),IF(VLOOKUP($D49,$J$9:$DP$16,2+BZ$1,FALSE)&lt;&gt;0,(COUNTIF('Présences, Excuses, et Tx P G'!$P48:CD48,$C49)/VLOOKUP($D49,$J$9:$DP$16,2+BZ$1,FALSE)),),)</f>
        <v>0.83333333333333337</v>
      </c>
      <c r="CA49" s="141">
        <f>IF(AND($D49&lt;&gt;0,CA$1&lt;&gt;0),IF(VLOOKUP($D49,$J$9:$DP$16,2+CA$1,FALSE)&lt;&gt;0,(COUNTIF('Présences, Excuses, et Tx P G'!$P48:CE48,$C49)/VLOOKUP($D49,$J$9:$DP$16,2+CA$1,FALSE)),),)</f>
        <v>0.81395348837209303</v>
      </c>
      <c r="CB49" s="141">
        <f>IF(AND($D49&lt;&gt;0,CB$1&lt;&gt;0),IF(VLOOKUP($D49,$J$9:$DP$16,2+CB$1,FALSE)&lt;&gt;0,(COUNTIF('Présences, Excuses, et Tx P G'!$P48:CF48,$C49)/VLOOKUP($D49,$J$9:$DP$16,2+CB$1,FALSE)),),)</f>
        <v>0</v>
      </c>
      <c r="CC49" s="141">
        <f>IF(AND($D49&lt;&gt;0,CC$1&lt;&gt;0),IF(VLOOKUP($D49,$J$9:$DP$16,2+CC$1,FALSE)&lt;&gt;0,(COUNTIF('Présences, Excuses, et Tx P G'!$P48:CG48,$C49)/VLOOKUP($D49,$J$9:$DP$16,2+CC$1,FALSE)),),)</f>
        <v>0</v>
      </c>
      <c r="CD49" s="141">
        <f>IF(AND($D49&lt;&gt;0,CD$1&lt;&gt;0),IF(VLOOKUP($D49,$J$9:$DP$16,2+CD$1,FALSE)&lt;&gt;0,(COUNTIF('Présences, Excuses, et Tx P G'!$P48:CH48,$C49)/VLOOKUP($D49,$J$9:$DP$16,2+CD$1,FALSE)),),)</f>
        <v>0</v>
      </c>
      <c r="CE49" s="141">
        <f>IF(AND($D49&lt;&gt;0,CE$1&lt;&gt;0),IF(VLOOKUP($D49,$J$9:$DP$16,2+CE$1,FALSE)&lt;&gt;0,(COUNTIF('Présences, Excuses, et Tx P G'!$P48:CI48,$C49)/VLOOKUP($D49,$J$9:$DP$16,2+CE$1,FALSE)),),)</f>
        <v>0</v>
      </c>
      <c r="CF49" s="141">
        <f>IF(AND($D49&lt;&gt;0,CF$1&lt;&gt;0),IF(VLOOKUP($D49,$J$9:$DP$16,2+CF$1,FALSE)&lt;&gt;0,(COUNTIF('Présences, Excuses, et Tx P G'!$P48:CJ48,$C49)/VLOOKUP($D49,$J$9:$DP$16,2+CF$1,FALSE)),),)</f>
        <v>0</v>
      </c>
      <c r="CG49" s="141">
        <f>IF(AND($D49&lt;&gt;0,CG$1&lt;&gt;0),IF(VLOOKUP($D49,$J$9:$DP$16,2+CG$1,FALSE)&lt;&gt;0,(COUNTIF('Présences, Excuses, et Tx P G'!$P48:CK48,$C49)/VLOOKUP($D49,$J$9:$DP$16,2+CG$1,FALSE)),),)</f>
        <v>0</v>
      </c>
      <c r="CH49" s="141">
        <f>IF(AND($D49&lt;&gt;0,CH$1&lt;&gt;0),IF(VLOOKUP($D49,$J$9:$DP$16,2+CH$1,FALSE)&lt;&gt;0,(COUNTIF('Présences, Excuses, et Tx P G'!$P48:CL48,$C49)/VLOOKUP($D49,$J$9:$DP$16,2+CH$1,FALSE)),),)</f>
        <v>0</v>
      </c>
      <c r="CI49" s="141">
        <f>IF(AND($D49&lt;&gt;0,CI$1&lt;&gt;0),IF(VLOOKUP($D49,$J$9:$DP$16,2+CI$1,FALSE)&lt;&gt;0,(COUNTIF('Présences, Excuses, et Tx P G'!$P48:CM48,$C49)/VLOOKUP($D49,$J$9:$DP$16,2+CI$1,FALSE)),),)</f>
        <v>0</v>
      </c>
      <c r="CJ49" s="141">
        <f>IF(AND($D49&lt;&gt;0,CJ$1&lt;&gt;0),IF(VLOOKUP($D49,$J$9:$DP$16,2+CJ$1,FALSE)&lt;&gt;0,(COUNTIF('Présences, Excuses, et Tx P G'!$P48:CO48,$C49)/VLOOKUP($D49,$J$9:$DP$16,2+CJ$1,FALSE)),),)</f>
        <v>0</v>
      </c>
      <c r="CK49" s="141">
        <f>IF(AND($D49&lt;&gt;0,CK$1&lt;&gt;0),IF(VLOOKUP($D49,$J$9:$DP$16,2+CK$1,FALSE)&lt;&gt;0,(COUNTIF('Présences, Excuses, et Tx P G'!$P48:CP48,$C49)/VLOOKUP($D49,$J$9:$DP$16,2+CK$1,FALSE)),),)</f>
        <v>0</v>
      </c>
      <c r="CL49" s="141">
        <f>IF(AND($D49&lt;&gt;0,CL$1&lt;&gt;0),IF(VLOOKUP($D49,$J$9:$DP$16,2+CL$1,FALSE)&lt;&gt;0,(COUNTIF('Présences, Excuses, et Tx P G'!$P48:CQ48,$C49)/VLOOKUP($D49,$J$9:$DP$16,2+CL$1,FALSE)),),)</f>
        <v>0</v>
      </c>
      <c r="CM49" s="141">
        <f>IF(AND($D49&lt;&gt;0,CM$1&lt;&gt;0),IF(VLOOKUP($D49,$J$9:$DP$16,2+CM$1,FALSE)&lt;&gt;0,(COUNTIF('Présences, Excuses, et Tx P G'!$P48:CR48,$C49)/VLOOKUP($D49,$J$9:$DP$16,2+CM$1,FALSE)),),)</f>
        <v>0</v>
      </c>
      <c r="CN49" s="141">
        <f>IF(AND($D49&lt;&gt;0,CN$1&lt;&gt;0),IF(VLOOKUP($D49,$J$9:$DP$16,2+CN$1,FALSE)&lt;&gt;0,(COUNTIF('Présences, Excuses, et Tx P G'!$P48:CS48,$C49)/VLOOKUP($D49,$J$9:$DP$16,2+CN$1,FALSE)),),)</f>
        <v>0</v>
      </c>
      <c r="CO49" s="141">
        <f>IF(AND($D49&lt;&gt;0,CO$1&lt;&gt;0),IF(VLOOKUP($D49,$J$9:$DP$16,2+CO$1,FALSE)&lt;&gt;0,(COUNTIF('Présences, Excuses, et Tx P G'!$P48:CT48,$C49)/VLOOKUP($D49,$J$9:$DP$16,2+CO$1,FALSE)),),)</f>
        <v>0</v>
      </c>
      <c r="CP49" s="141">
        <f>IF(AND($D49&lt;&gt;0,CP$1&lt;&gt;0),IF(VLOOKUP($D49,$J$9:$DP$16,2+CP$1,FALSE)&lt;&gt;0,(COUNTIF('Présences, Excuses, et Tx P G'!$P48:CU48,$C49)/VLOOKUP($D49,$J$9:$DP$16,2+CP$1,FALSE)),),)</f>
        <v>0</v>
      </c>
      <c r="CQ49" s="141">
        <f>IF(AND($D49&lt;&gt;0,CQ$1&lt;&gt;0),IF(VLOOKUP($D49,$J$9:$DP$16,2+CQ$1,FALSE)&lt;&gt;0,(COUNTIF('Présences, Excuses, et Tx P G'!$P48:CU48,$C49)/VLOOKUP($D49,$J$9:$DP$16,2+CQ$1,FALSE)),),)</f>
        <v>0</v>
      </c>
      <c r="CR49" s="141">
        <f>IF(AND($D49&lt;&gt;0,CR$1&lt;&gt;0),IF(VLOOKUP($D49,$J$9:$DP$16,2+CR$1,FALSE)&lt;&gt;0,(COUNTIF('Présences, Excuses, et Tx P G'!$P48:CV48,$C49)/VLOOKUP($D49,$J$9:$DP$16,2+CR$1,FALSE)),),)</f>
        <v>0</v>
      </c>
      <c r="CS49" s="141">
        <f>IF(AND($D49&lt;&gt;0,CS$1&lt;&gt;0),IF(VLOOKUP($D49,$J$9:$DP$16,2+CS$1,FALSE)&lt;&gt;0,(COUNTIF('Présences, Excuses, et Tx P G'!$P48:CW48,$C49)/VLOOKUP($D49,$J$9:$DP$16,2+CS$1,FALSE)),),)</f>
        <v>0</v>
      </c>
      <c r="CT49" s="141">
        <f>IF(AND($D49&lt;&gt;0,CT$1&lt;&gt;0),IF(VLOOKUP($D49,$J$9:$DP$16,2+CT$1,FALSE)&lt;&gt;0,(COUNTIF('Présences, Excuses, et Tx P G'!$P48:CX48,$C49)/VLOOKUP($D49,$J$9:$DP$16,2+CT$1,FALSE)),),)</f>
        <v>0</v>
      </c>
      <c r="CU49" s="141">
        <f>IF(AND($D49&lt;&gt;0,CU$1&lt;&gt;0),IF(VLOOKUP($D49,$J$9:$DP$16,2+CU$1,FALSE)&lt;&gt;0,(COUNTIF('Présences, Excuses, et Tx P G'!$P48:CY48,$C49)/VLOOKUP($D49,$J$9:$DP$16,2+CU$1,FALSE)),),)</f>
        <v>0</v>
      </c>
      <c r="CV49" s="141">
        <f>IF(AND($D49&lt;&gt;0,CV$1&lt;&gt;0),IF(VLOOKUP($D49,$J$9:$DP$16,2+CV$1,FALSE)&lt;&gt;0,(COUNTIF('Présences, Excuses, et Tx P G'!$P48:CZ48,$C49)/VLOOKUP($D49,$J$9:$DP$16,2+CV$1,FALSE)),),)</f>
        <v>0</v>
      </c>
      <c r="CW49" s="141">
        <f>IF(AND($D49&lt;&gt;0,CW$1&lt;&gt;0),IF(VLOOKUP($D49,$J$9:$DP$16,2+CW$1,FALSE)&lt;&gt;0,(COUNTIF('Présences, Excuses, et Tx P G'!$P48:DA48,$C49)/VLOOKUP($D49,$J$9:$DP$16,2+CW$1,FALSE)),),)</f>
        <v>0</v>
      </c>
      <c r="CX49" s="141">
        <f>IF(AND($D49&lt;&gt;0,CX$1&lt;&gt;0),IF(VLOOKUP($D49,$J$9:$DP$16,2+CX$1,FALSE)&lt;&gt;0,(COUNTIF('Présences, Excuses, et Tx P G'!$P48:DB48,$C49)/VLOOKUP($D49,$J$9:$DP$16,2+CX$1,FALSE)),),)</f>
        <v>0</v>
      </c>
      <c r="CY49" s="141">
        <f>IF(AND($D49&lt;&gt;0,CY$1&lt;&gt;0),IF(VLOOKUP($D49,$J$9:$DP$16,2+CY$1,FALSE)&lt;&gt;0,(COUNTIF('Présences, Excuses, et Tx P G'!$P48:DC48,$C49)/VLOOKUP($D49,$J$9:$DP$16,2+CY$1,FALSE)),),)</f>
        <v>0</v>
      </c>
      <c r="CZ49" s="141">
        <f>IF(AND($D49&lt;&gt;0,CZ$1&lt;&gt;0),IF(VLOOKUP($D49,$J$9:$DP$16,2+CZ$1,FALSE)&lt;&gt;0,(COUNTIF('Présences, Excuses, et Tx P G'!$P48:DD48,$C49)/VLOOKUP($D49,$J$9:$DP$16,2+CZ$1,FALSE)),),)</f>
        <v>0</v>
      </c>
      <c r="DA49" s="141">
        <f>IF(AND($D49&lt;&gt;0,DA$1&lt;&gt;0),IF(VLOOKUP($D49,$J$9:$DP$16,2+DA$1,FALSE)&lt;&gt;0,(COUNTIF('Présences, Excuses, et Tx P G'!$P48:DE48,$C49)/VLOOKUP($D49,$J$9:$DP$16,2+DA$1,FALSE)),),)</f>
        <v>0</v>
      </c>
      <c r="DB49" s="141">
        <f>IF(AND($D49&lt;&gt;0,DB$1&lt;&gt;0),IF(VLOOKUP($D49,$J$9:$DP$16,2+DB$1,FALSE)&lt;&gt;0,(COUNTIF('Présences, Excuses, et Tx P G'!$P48:DF48,$C49)/VLOOKUP($D49,$J$9:$DP$16,2+DB$1,FALSE)),),)</f>
        <v>0</v>
      </c>
      <c r="DC49" s="141">
        <f>IF(AND($D49&lt;&gt;0,DC$1&lt;&gt;0),IF(VLOOKUP($D49,$J$9:$DP$16,2+DC$1,FALSE)&lt;&gt;0,(COUNTIF('Présences, Excuses, et Tx P G'!$P48:DG48,$C49)/VLOOKUP($D49,$J$9:$DP$16,2+DC$1,FALSE)),),)</f>
        <v>0</v>
      </c>
      <c r="DD49" s="141">
        <f>IF(AND($D49&lt;&gt;0,DD$1&lt;&gt;0),IF(VLOOKUP($D49,$J$9:$DP$16,2+DD$1,FALSE)&lt;&gt;0,(COUNTIF('Présences, Excuses, et Tx P G'!$P48:DH48,$C49)/VLOOKUP($D49,$J$9:$DP$16,2+DD$1,FALSE)),),)</f>
        <v>0</v>
      </c>
      <c r="DE49" s="141">
        <f>IF(AND($D49&lt;&gt;0,DE$1&lt;&gt;0),IF(VLOOKUP($D49,$J$9:$DP$16,2+DE$1,FALSE)&lt;&gt;0,(COUNTIF('Présences, Excuses, et Tx P G'!$P48:DI48,$C49)/VLOOKUP($D49,$J$9:$DP$16,2+DE$1,FALSE)),),)</f>
        <v>0</v>
      </c>
      <c r="DF49" s="141">
        <f>IF(AND($D49&lt;&gt;0,DF$1&lt;&gt;0),IF(VLOOKUP($D49,$J$9:$DP$16,2+DF$1,FALSE)&lt;&gt;0,(COUNTIF('Présences, Excuses, et Tx P G'!$P48:DJ48,$C49)/VLOOKUP($D49,$J$9:$DP$16,2+DF$1,FALSE)),),)</f>
        <v>0</v>
      </c>
      <c r="DG49" s="141">
        <f>IF(AND($D49&lt;&gt;0,DG$1&lt;&gt;0),IF(VLOOKUP($D49,$J$9:$DP$16,2+DG$1,FALSE)&lt;&gt;0,(COUNTIF('Présences, Excuses, et Tx P G'!$P48:DK48,$C49)/VLOOKUP($D49,$J$9:$DP$16,2+DG$1,FALSE)),),)</f>
        <v>0</v>
      </c>
      <c r="DH49" s="141">
        <f>IF(AND($D49&lt;&gt;0,DH$1&lt;&gt;0),IF(VLOOKUP($D49,$J$9:$DP$16,2+DH$1,FALSE)&lt;&gt;0,(COUNTIF('Présences, Excuses, et Tx P G'!$P48:DL48,$C49)/VLOOKUP($D49,$J$9:$DP$16,2+DH$1,FALSE)),),)</f>
        <v>0</v>
      </c>
      <c r="DI49" s="141">
        <f>IF(AND($D49&lt;&gt;0,DI$1&lt;&gt;0),IF(VLOOKUP($D49,$J$9:$DP$16,2+DI$1,FALSE)&lt;&gt;0,(COUNTIF('Présences, Excuses, et Tx P G'!$P48:DM48,$C49)/VLOOKUP($D49,$J$9:$DP$16,2+DI$1,FALSE)),),)</f>
        <v>0</v>
      </c>
      <c r="DJ49" s="141">
        <f>IF(AND($D49&lt;&gt;0,DJ$1&lt;&gt;0),IF(VLOOKUP($D49,$J$9:$DP$16,2+DJ$1,FALSE)&lt;&gt;0,(COUNTIF('Présences, Excuses, et Tx P G'!$P48:DN48,$C49)/VLOOKUP($D49,$J$9:$DP$16,2+DJ$1,FALSE)),),)</f>
        <v>0</v>
      </c>
      <c r="DK49" s="141">
        <f>IF(AND($D49&lt;&gt;0,DK$1&lt;&gt;0),IF(VLOOKUP($D49,$J$9:$DP$16,2+DK$1,FALSE)&lt;&gt;0,(COUNTIF('Présences, Excuses, et Tx P G'!$P48:DO48,$C49)/VLOOKUP($D49,$J$9:$DP$16,2+DK$1,FALSE)),),)</f>
        <v>0</v>
      </c>
      <c r="DL49" s="141">
        <f>IF(AND($D49&lt;&gt;0,DL$1&lt;&gt;0),IF(VLOOKUP($D49,$J$9:$DP$16,2+DL$1,FALSE)&lt;&gt;0,(COUNTIF('Présences, Excuses, et Tx P G'!$P48:DP48,$C49)/VLOOKUP($D49,$J$9:$DP$16,2+DL$1,FALSE)),),)</f>
        <v>0</v>
      </c>
      <c r="DM49" s="141">
        <f>IF(AND($D49&lt;&gt;0,DM$1&lt;&gt;0),IF(VLOOKUP($D49,$J$9:$DP$16,2+DM$1,FALSE)&lt;&gt;0,(COUNTIF('Présences, Excuses, et Tx P G'!$P48:DQ48,$C49)/VLOOKUP($D49,$J$9:$DP$16,2+DM$1,FALSE)),),)</f>
        <v>0</v>
      </c>
      <c r="DN49" s="141">
        <f>IF(AND($D49&lt;&gt;0,DN$1&lt;&gt;0),IF(VLOOKUP($D49,$J$9:$DP$16,2+DN$1,FALSE)&lt;&gt;0,(COUNTIF('Présences, Excuses, et Tx P G'!$P48:DR48,$C49)/VLOOKUP($D49,$J$9:$DP$16,2+DN$1,FALSE)),),)</f>
        <v>0</v>
      </c>
      <c r="DO49" s="141">
        <f>IF(AND($D49&lt;&gt;0,DO$1&lt;&gt;0),IF(VLOOKUP($D49,$J$9:$DP$16,2+DO$1,FALSE)&lt;&gt;0,(COUNTIF('Présences, Excuses, et Tx P G'!$P48:DS48,$C49)/VLOOKUP($D49,$J$9:$DP$16,2+DO$1,FALSE)),),)</f>
        <v>0</v>
      </c>
      <c r="DP49" s="141">
        <f>IF(AND($D49&lt;&gt;0,DP$1&lt;&gt;0),IF(VLOOKUP($D49,$J$9:$DP$16,2+DP$1,FALSE)&lt;&gt;0,(COUNTIF('Présences, Excuses, et Tx P G'!$P48:DT48,$C49)/VLOOKUP($D49,$J$9:$DP$16,2+DP$1,FALSE)),),)</f>
        <v>0</v>
      </c>
      <c r="DR49" s="158" t="str">
        <f t="shared" si="34"/>
        <v>GAROUFALAKIS Véronique</v>
      </c>
      <c r="DS49" s="26" t="str">
        <f t="shared" si="35"/>
        <v>S</v>
      </c>
      <c r="DT49" s="23">
        <f t="shared" si="36"/>
        <v>0.82926829268292679</v>
      </c>
    </row>
    <row r="50" spans="1:126" ht="14.4" customHeight="1">
      <c r="A50" s="17">
        <v>33</v>
      </c>
      <c r="B50" s="158" t="str">
        <f>Choristes!B34</f>
        <v>GASPAR Mauricette</v>
      </c>
      <c r="C50" s="26" t="str">
        <f>Choristes!C34</f>
        <v>S</v>
      </c>
      <c r="D50" s="26" t="str">
        <f>Choristes!G34</f>
        <v>FS</v>
      </c>
      <c r="E50" s="26"/>
      <c r="F50" s="26"/>
      <c r="G50" s="15"/>
      <c r="H50" s="15"/>
      <c r="I50" s="23">
        <f t="shared" si="32"/>
        <v>0.90243902439024393</v>
      </c>
      <c r="J50" s="23" t="str">
        <f t="shared" si="33"/>
        <v>B</v>
      </c>
      <c r="K50" s="61"/>
      <c r="L50" s="141">
        <f>IF(AND($D50&lt;&gt;0,L$1&lt;&gt;0),IF(VLOOKUP($D50,$J$9:$DP$16,2+L$1,FALSE)&lt;&gt;0,(COUNTIF('Présences, Excuses, et Tx P G'!$P49:P49,$C50)/VLOOKUP($D50,$J$9:$DP$16,2+L$1,FALSE)),),)</f>
        <v>1</v>
      </c>
      <c r="M50" s="141">
        <f>IF(AND($D50&lt;&gt;0,M$1&lt;&gt;0),IF(VLOOKUP($D50,$J$9:$DP$16,2+M$1,FALSE)&lt;&gt;0,(COUNTIF('Présences, Excuses, et Tx P G'!$P49:Q49,$C50)/VLOOKUP($D50,$J$9:$DP$16,2+M$1,FALSE)),),)</f>
        <v>0.5</v>
      </c>
      <c r="N50" s="141">
        <f>IF(AND($D50&lt;&gt;0,N$1&lt;&gt;0),IF(VLOOKUP($D50,$J$9:$DP$16,2+N$1,FALSE)&lt;&gt;0,(COUNTIF('Présences, Excuses, et Tx P G'!$P49:R49,$C50)/VLOOKUP($D50,$J$9:$DP$16,2+N$1,FALSE)),),)</f>
        <v>0.5</v>
      </c>
      <c r="O50" s="141">
        <f>IF(AND($D50&lt;&gt;0,O$1&lt;&gt;0),IF(VLOOKUP($D50,$J$9:$DP$16,2+O$1,FALSE)&lt;&gt;0,(COUNTIF('Présences, Excuses, et Tx P G'!$P49:S49,$C50)/VLOOKUP($D50,$J$9:$DP$16,2+O$1,FALSE)),),)</f>
        <v>0.66666666666666663</v>
      </c>
      <c r="P50" s="141">
        <f>IF(AND($D50&lt;&gt;0,P$1&lt;&gt;0),IF(VLOOKUP($D50,$J$9:$DP$16,2+P$1,FALSE)&lt;&gt;0,(COUNTIF('Présences, Excuses, et Tx P G'!$P49:T49,$C50)/VLOOKUP($D50,$J$9:$DP$16,2+P$1,FALSE)),),)</f>
        <v>0.66666666666666663</v>
      </c>
      <c r="Q50" s="141">
        <f>IF(AND($D50&lt;&gt;0,Q$1&lt;&gt;0),IF(VLOOKUP($D50,$J$9:$DP$16,2+Q$1,FALSE)&lt;&gt;0,(COUNTIF('Présences, Excuses, et Tx P G'!$P49:U49,$C50)/VLOOKUP($D50,$J$9:$DP$16,2+Q$1,FALSE)),),)</f>
        <v>0.75</v>
      </c>
      <c r="R50" s="141">
        <f>IF(AND($D50&lt;&gt;0,R$1&lt;&gt;0),IF(VLOOKUP($D50,$J$9:$DP$16,2+R$1,FALSE)&lt;&gt;0,(COUNTIF('Présences, Excuses, et Tx P G'!$P49:V49,$C50)/VLOOKUP($D50,$J$9:$DP$16,2+R$1,FALSE)),),)</f>
        <v>0.8</v>
      </c>
      <c r="S50" s="141">
        <f>IF(AND($D50&lt;&gt;0,S$1&lt;&gt;0),IF(VLOOKUP($D50,$J$9:$DP$16,2+S$1,FALSE)&lt;&gt;0,(COUNTIF('Présences, Excuses, et Tx P G'!$P49:W49,$C50)/VLOOKUP($D50,$J$9:$DP$16,2+S$1,FALSE)),),)</f>
        <v>0.83333333333333337</v>
      </c>
      <c r="T50" s="141">
        <f>IF(AND($D50&lt;&gt;0,T$1&lt;&gt;0),IF(VLOOKUP($D50,$J$9:$DP$16,2+T$1,FALSE)&lt;&gt;0,(COUNTIF('Présences, Excuses, et Tx P G'!$P49:X49,$C50)/VLOOKUP($D50,$J$9:$DP$16,2+T$1,FALSE)),),)</f>
        <v>0.8571428571428571</v>
      </c>
      <c r="U50" s="141">
        <f>IF(AND($D50&lt;&gt;0,U$1&lt;&gt;0),IF(VLOOKUP($D50,$J$9:$DP$16,2+U$1,FALSE)&lt;&gt;0,(COUNTIF('Présences, Excuses, et Tx P G'!$P49:Y49,$C50)/VLOOKUP($D50,$J$9:$DP$16,2+U$1,FALSE)),),)</f>
        <v>0.8571428571428571</v>
      </c>
      <c r="V50" s="141">
        <f>IF(AND($D50&lt;&gt;0,V$1&lt;&gt;0),IF(VLOOKUP($D50,$J$9:$DP$16,2+V$1,FALSE)&lt;&gt;0,(COUNTIF('Présences, Excuses, et Tx P G'!$P49:Z49,$C50)/VLOOKUP($D50,$J$9:$DP$16,2+V$1,FALSE)),),)</f>
        <v>0.875</v>
      </c>
      <c r="W50" s="141">
        <f>IF(AND($D50&lt;&gt;0,W$1&lt;&gt;0),IF(VLOOKUP($D50,$J$9:$DP$16,2+W$1,FALSE)&lt;&gt;0,(COUNTIF('Présences, Excuses, et Tx P G'!$P49:AA49,$C50)/VLOOKUP($D50,$J$9:$DP$16,2+W$1,FALSE)),),)</f>
        <v>0.875</v>
      </c>
      <c r="X50" s="141">
        <f>IF(AND($D50&lt;&gt;0,X$1&lt;&gt;0),IF(VLOOKUP($D50,$J$9:$DP$16,2+X$1,FALSE)&lt;&gt;0,(COUNTIF('Présences, Excuses, et Tx P G'!$P49:AB49,$C50)/VLOOKUP($D50,$J$9:$DP$16,2+X$1,FALSE)),),)</f>
        <v>0.88888888888888884</v>
      </c>
      <c r="Y50" s="141">
        <f>IF(AND($D50&lt;&gt;0,Y$1&lt;&gt;0),IF(VLOOKUP($D50,$J$9:$DP$16,2+Y$1,FALSE)&lt;&gt;0,(COUNTIF('Présences, Excuses, et Tx P G'!$P49:AC49,$C50)/VLOOKUP($D50,$J$9:$DP$16,2+Y$1,FALSE)),),)</f>
        <v>0.88888888888888884</v>
      </c>
      <c r="Z50" s="141">
        <f>IF(AND($D50&lt;&gt;0,Z$1&lt;&gt;0),IF(VLOOKUP($D50,$J$9:$DP$16,2+Z$1,FALSE)&lt;&gt;0,(COUNTIF('Présences, Excuses, et Tx P G'!$P49:AD49,$C50)/VLOOKUP($D50,$J$9:$DP$16,2+Z$1,FALSE)),),)</f>
        <v>0.9</v>
      </c>
      <c r="AA50" s="141">
        <f>IF(AND($D50&lt;&gt;0,AA$1&lt;&gt;0),IF(VLOOKUP($D50,$J$9:$DP$16,2+AA$1,FALSE)&lt;&gt;0,(COUNTIF('Présences, Excuses, et Tx P G'!$P49:AE49,$C50)/VLOOKUP($D50,$J$9:$DP$16,2+AA$1,FALSE)),),)</f>
        <v>0.9</v>
      </c>
      <c r="AB50" s="141">
        <f>IF(AND($D50&lt;&gt;0,AB$1&lt;&gt;0),IF(VLOOKUP($D50,$J$9:$DP$16,2+AB$1,FALSE)&lt;&gt;0,(COUNTIF('Présences, Excuses, et Tx P G'!$P49:AF49,$C50)/VLOOKUP($D50,$J$9:$DP$16,2+AB$1,FALSE)),),)</f>
        <v>0.90909090909090906</v>
      </c>
      <c r="AC50" s="141">
        <f>IF(AND($D50&lt;&gt;0,AC$1&lt;&gt;0),IF(VLOOKUP($D50,$J$9:$DP$16,2+AC$1,FALSE)&lt;&gt;0,(COUNTIF('Présences, Excuses, et Tx P G'!$P49:AG49,$C50)/VLOOKUP($D50,$J$9:$DP$16,2+AC$1,FALSE)),),)</f>
        <v>0.91666666666666663</v>
      </c>
      <c r="AD50" s="141">
        <f>IF(AND($D50&lt;&gt;0,AD$1&lt;&gt;0),IF(VLOOKUP($D50,$J$9:$DP$16,2+AD$1,FALSE)&lt;&gt;0,(COUNTIF('Présences, Excuses, et Tx P G'!$P49:AH49,$C50)/VLOOKUP($D50,$J$9:$DP$16,2+AD$1,FALSE)),),)</f>
        <v>0.91666666666666663</v>
      </c>
      <c r="AE50" s="141">
        <f>IF(AND($D50&lt;&gt;0,AE$1&lt;&gt;0),IF(VLOOKUP($D50,$J$9:$DP$16,2+AE$1,FALSE)&lt;&gt;0,(COUNTIF('Présences, Excuses, et Tx P G'!$P49:AI49,$C50)/VLOOKUP($D50,$J$9:$DP$16,2+AE$1,FALSE)),),)</f>
        <v>0.91666666666666663</v>
      </c>
      <c r="AF50" s="141">
        <f>IF(AND($D50&lt;&gt;0,AF$1&lt;&gt;0),IF(VLOOKUP($D50,$J$9:$DP$16,2+AF$1,FALSE)&lt;&gt;0,(COUNTIF('Présences, Excuses, et Tx P G'!$P49:AJ49,$C50)/VLOOKUP($D50,$J$9:$DP$16,2+AF$1,FALSE)),),)</f>
        <v>0.92307692307692313</v>
      </c>
      <c r="AG50" s="141">
        <f>IF(AND($D50&lt;&gt;0,AG$1&lt;&gt;0),IF(VLOOKUP($D50,$J$9:$DP$16,2+AG$1,FALSE)&lt;&gt;0,(COUNTIF('Présences, Excuses, et Tx P G'!$P49:AK49,$C50)/VLOOKUP($D50,$J$9:$DP$16,2+AG$1,FALSE)),),)</f>
        <v>0.92307692307692313</v>
      </c>
      <c r="AH50" s="141">
        <f>IF(AND($D50&lt;&gt;0,AH$1&lt;&gt;0),IF(VLOOKUP($D50,$J$9:$DP$16,2+AH$1,FALSE)&lt;&gt;0,(COUNTIF('Présences, Excuses, et Tx P G'!$P49:AL49,$C50)/VLOOKUP($D50,$J$9:$DP$16,2+AH$1,FALSE)),),)</f>
        <v>0.9285714285714286</v>
      </c>
      <c r="AI50" s="141">
        <f>IF(AND($D50&lt;&gt;0,AI$1&lt;&gt;0),IF(VLOOKUP($D50,$J$9:$DP$16,2+AI$1,FALSE)&lt;&gt;0,(COUNTIF('Présences, Excuses, et Tx P G'!$P49:AM49,$C50)/VLOOKUP($D50,$J$9:$DP$16,2+AI$1,FALSE)),),)</f>
        <v>0.93333333333333335</v>
      </c>
      <c r="AJ50" s="141">
        <f>IF(AND($D50&lt;&gt;0,AJ$1&lt;&gt;0),IF(VLOOKUP($D50,$J$9:$DP$16,2+AJ$1,FALSE)&lt;&gt;0,(COUNTIF('Présences, Excuses, et Tx P G'!$P49:AN49,$C50)/VLOOKUP($D50,$J$9:$DP$16,2+AJ$1,FALSE)),),)</f>
        <v>0.9375</v>
      </c>
      <c r="AK50" s="141">
        <f>IF(AND($D50&lt;&gt;0,AK$1&lt;&gt;0),IF(VLOOKUP($D50,$J$9:$DP$16,2+AK$1,FALSE)&lt;&gt;0,(COUNTIF('Présences, Excuses, et Tx P G'!$P49:AO49,$C50)/VLOOKUP($D50,$J$9:$DP$16,2+AK$1,FALSE)),),)</f>
        <v>0.9375</v>
      </c>
      <c r="AL50" s="141">
        <f>IF(AND($D50&lt;&gt;0,AL$1&lt;&gt;0),IF(VLOOKUP($D50,$J$9:$DP$16,2+AL$1,FALSE)&lt;&gt;0,(COUNTIF('Présences, Excuses, et Tx P G'!$P49:AP49,$C50)/VLOOKUP($D50,$J$9:$DP$16,2+AL$1,FALSE)),),)</f>
        <v>0.94117647058823528</v>
      </c>
      <c r="AM50" s="141">
        <f>IF(AND($D50&lt;&gt;0,AM$1&lt;&gt;0),IF(VLOOKUP($D50,$J$9:$DP$16,2+AM$1,FALSE)&lt;&gt;0,(COUNTIF('Présences, Excuses, et Tx P G'!$P49:AQ49,$C50)/VLOOKUP($D50,$J$9:$DP$16,2+AM$1,FALSE)),),)</f>
        <v>0.88888888888888884</v>
      </c>
      <c r="AN50" s="141">
        <f>IF(AND($D50&lt;&gt;0,AN$1&lt;&gt;0),IF(VLOOKUP($D50,$J$9:$DP$16,2+AN$1,FALSE)&lt;&gt;0,(COUNTIF('Présences, Excuses, et Tx P G'!$P49:AR49,$C50)/VLOOKUP($D50,$J$9:$DP$16,2+AN$1,FALSE)),),)</f>
        <v>0.84210526315789469</v>
      </c>
      <c r="AO50" s="141">
        <f>IF(AND($D50&lt;&gt;0,AO$1&lt;&gt;0),IF(VLOOKUP($D50,$J$9:$DP$16,2+AO$1,FALSE)&lt;&gt;0,(COUNTIF('Présences, Excuses, et Tx P G'!$P49:AS49,$C50)/VLOOKUP($D50,$J$9:$DP$16,2+AO$1,FALSE)),),)</f>
        <v>0.85</v>
      </c>
      <c r="AP50" s="141">
        <f>IF(AND($D50&lt;&gt;0,AP$1&lt;&gt;0),IF(VLOOKUP($D50,$J$9:$DP$16,2+AP$1,FALSE)&lt;&gt;0,(COUNTIF('Présences, Excuses, et Tx P G'!$P49:AT49,$C50)/VLOOKUP($D50,$J$9:$DP$16,2+AP$1,FALSE)),),)</f>
        <v>0.8571428571428571</v>
      </c>
      <c r="AQ50" s="141">
        <f>IF(AND($D50&lt;&gt;0,AQ$1&lt;&gt;0),IF(VLOOKUP($D50,$J$9:$DP$16,2+AQ$1,FALSE)&lt;&gt;0,(COUNTIF('Présences, Excuses, et Tx P G'!$P49:AU49,$C50)/VLOOKUP($D50,$J$9:$DP$16,2+AQ$1,FALSE)),),)</f>
        <v>0.8571428571428571</v>
      </c>
      <c r="AR50" s="141">
        <f>IF(AND($D50&lt;&gt;0,AR$1&lt;&gt;0),IF(VLOOKUP($D50,$J$9:$DP$16,2+AR$1,FALSE)&lt;&gt;0,(COUNTIF('Présences, Excuses, et Tx P G'!$P49:AV49,$C50)/VLOOKUP($D50,$J$9:$DP$16,2+AR$1,FALSE)),),)</f>
        <v>0.86363636363636365</v>
      </c>
      <c r="AS50" s="141">
        <f>IF(AND($D50&lt;&gt;0,AS$1&lt;&gt;0),IF(VLOOKUP($D50,$J$9:$DP$16,2+AS$1,FALSE)&lt;&gt;0,(COUNTIF('Présences, Excuses, et Tx P G'!$P49:AW49,$C50)/VLOOKUP($D50,$J$9:$DP$16,2+AS$1,FALSE)),),)</f>
        <v>0.86363636363636365</v>
      </c>
      <c r="AT50" s="141">
        <f>IF(AND($D50&lt;&gt;0,AT$1&lt;&gt;0),IF(VLOOKUP($D50,$J$9:$DP$16,2+AT$1,FALSE)&lt;&gt;0,(COUNTIF('Présences, Excuses, et Tx P G'!$P49:AX49,$C50)/VLOOKUP($D50,$J$9:$DP$16,2+AT$1,FALSE)),),)</f>
        <v>0.86956521739130432</v>
      </c>
      <c r="AU50" s="141">
        <f>IF(AND($D50&lt;&gt;0,AU$1&lt;&gt;0),IF(VLOOKUP($D50,$J$9:$DP$16,2+AU$1,FALSE)&lt;&gt;0,(COUNTIF('Présences, Excuses, et Tx P G'!$P49:AY49,$C50)/VLOOKUP($D50,$J$9:$DP$16,2+AU$1,FALSE)),),)</f>
        <v>0.86956521739130432</v>
      </c>
      <c r="AV50" s="141">
        <f>IF(AND($D50&lt;&gt;0,AV$1&lt;&gt;0),IF(VLOOKUP($D50,$J$9:$DP$16,2+AV$1,FALSE)&lt;&gt;0,(COUNTIF('Présences, Excuses, et Tx P G'!$P49:AZ49,$C50)/VLOOKUP($D50,$J$9:$DP$16,2+AV$1,FALSE)),),)</f>
        <v>0.875</v>
      </c>
      <c r="AW50" s="141">
        <f>IF(AND($D50&lt;&gt;0,AW$1&lt;&gt;0),IF(VLOOKUP($D50,$J$9:$DP$16,2+AW$1,FALSE)&lt;&gt;0,(COUNTIF('Présences, Excuses, et Tx P G'!$P49:BA49,$C50)/VLOOKUP($D50,$J$9:$DP$16,2+AW$1,FALSE)),),)</f>
        <v>0.875</v>
      </c>
      <c r="AX50" s="141">
        <f>IF(AND($D50&lt;&gt;0,AX$1&lt;&gt;0),IF(VLOOKUP($D50,$J$9:$DP$16,2+AX$1,FALSE)&lt;&gt;0,(COUNTIF('Présences, Excuses, et Tx P G'!$P49:BB49,$C50)/VLOOKUP($D50,$J$9:$DP$16,2+AX$1,FALSE)),),)</f>
        <v>0.875</v>
      </c>
      <c r="AY50" s="141">
        <f>IF(AND($D50&lt;&gt;0,AY$1&lt;&gt;0),IF(VLOOKUP($D50,$J$9:$DP$16,2+AY$1,FALSE)&lt;&gt;0,(COUNTIF('Présences, Excuses, et Tx P G'!$P49:BC49,$C50)/VLOOKUP($D50,$J$9:$DP$16,2+AY$1,FALSE)),),)</f>
        <v>0.88</v>
      </c>
      <c r="AZ50" s="141">
        <f>IF(AND($D50&lt;&gt;0,AZ$1&lt;&gt;0),IF(VLOOKUP($D50,$J$9:$DP$16,2+AZ$1,FALSE)&lt;&gt;0,(COUNTIF('Présences, Excuses, et Tx P G'!$P49:BD49,$C50)/VLOOKUP($D50,$J$9:$DP$16,2+AZ$1,FALSE)),),)</f>
        <v>0.88</v>
      </c>
      <c r="BA50" s="141">
        <f>IF(AND($D50&lt;&gt;0,BA$1&lt;&gt;0),IF(VLOOKUP($D50,$J$9:$DP$16,2+BA$1,FALSE)&lt;&gt;0,(COUNTIF('Présences, Excuses, et Tx P G'!$P49:BE49,$C50)/VLOOKUP($D50,$J$9:$DP$16,2+BA$1,FALSE)),),)</f>
        <v>0.88461538461538458</v>
      </c>
      <c r="BB50" s="141">
        <f>IF(AND($D50&lt;&gt;0,BB$1&lt;&gt;0),IF(VLOOKUP($D50,$J$9:$DP$16,2+BB$1,FALSE)&lt;&gt;0,(COUNTIF('Présences, Excuses, et Tx P G'!$P49:BF49,$C50)/VLOOKUP($D50,$J$9:$DP$16,2+BB$1,FALSE)),),)</f>
        <v>0.88888888888888884</v>
      </c>
      <c r="BC50" s="141">
        <f>IF(AND($D50&lt;&gt;0,BC$1&lt;&gt;0),IF(VLOOKUP($D50,$J$9:$DP$16,2+BC$1,FALSE)&lt;&gt;0,(COUNTIF('Présences, Excuses, et Tx P G'!$P49:BG49,$C50)/VLOOKUP($D50,$J$9:$DP$16,2+BC$1,FALSE)),),)</f>
        <v>0.8928571428571429</v>
      </c>
      <c r="BD50" s="141">
        <f>IF(AND($D50&lt;&gt;0,BD$1&lt;&gt;0),IF(VLOOKUP($D50,$J$9:$DP$16,2+BD$1,FALSE)&lt;&gt;0,(COUNTIF('Présences, Excuses, et Tx P G'!$P49:BH49,$C50)/VLOOKUP($D50,$J$9:$DP$16,2+BD$1,FALSE)),),)</f>
        <v>0.89655172413793105</v>
      </c>
      <c r="BE50" s="141">
        <f>IF(AND($D50&lt;&gt;0,BE$1&lt;&gt;0),IF(VLOOKUP($D50,$J$9:$DP$16,2+BE$1,FALSE)&lt;&gt;0,(COUNTIF('Présences, Excuses, et Tx P G'!$P49:BI49,$C50)/VLOOKUP($D50,$J$9:$DP$16,2+BE$1,FALSE)),),)</f>
        <v>0.9</v>
      </c>
      <c r="BF50" s="141">
        <f>IF(AND($D50&lt;&gt;0,BF$1&lt;&gt;0),IF(VLOOKUP($D50,$J$9:$DP$16,2+BF$1,FALSE)&lt;&gt;0,(COUNTIF('Présences, Excuses, et Tx P G'!$P49:BJ49,$C50)/VLOOKUP($D50,$J$9:$DP$16,2+BF$1,FALSE)),),)</f>
        <v>0.9</v>
      </c>
      <c r="BG50" s="141">
        <f>IF(AND($D50&lt;&gt;0,BG$1&lt;&gt;0),IF(VLOOKUP($D50,$J$9:$DP$16,2+BG$1,FALSE)&lt;&gt;0,(COUNTIF('Présences, Excuses, et Tx P G'!$P49:BK49,$C50)/VLOOKUP($D50,$J$9:$DP$16,2+BG$1,FALSE)),),)</f>
        <v>0.9</v>
      </c>
      <c r="BH50" s="141">
        <f>IF(AND($D50&lt;&gt;0,BH$1&lt;&gt;0),IF(VLOOKUP($D50,$J$9:$DP$16,2+BH$1,FALSE)&lt;&gt;0,(COUNTIF('Présences, Excuses, et Tx P G'!$P49:BL49,$C50)/VLOOKUP($D50,$J$9:$DP$16,2+BH$1,FALSE)),),)</f>
        <v>0.90322580645161288</v>
      </c>
      <c r="BI50" s="141">
        <f>IF(AND($D50&lt;&gt;0,BI$1&lt;&gt;0),IF(VLOOKUP($D50,$J$9:$DP$16,2+BI$1,FALSE)&lt;&gt;0,(COUNTIF('Présences, Excuses, et Tx P G'!$P49:BM49,$C50)/VLOOKUP($D50,$J$9:$DP$16,2+BI$1,FALSE)),),)</f>
        <v>0.90625</v>
      </c>
      <c r="BJ50" s="141">
        <f>IF(AND($D50&lt;&gt;0,BJ$1&lt;&gt;0),IF(VLOOKUP($D50,$J$9:$DP$16,2+BJ$1,FALSE)&lt;&gt;0,(COUNTIF('Présences, Excuses, et Tx P G'!$P49:BN49,$C50)/VLOOKUP($D50,$J$9:$DP$16,2+BJ$1,FALSE)),),)</f>
        <v>0.90625</v>
      </c>
      <c r="BK50" s="141">
        <f>IF(AND($D50&lt;&gt;0,BK$1&lt;&gt;0),IF(VLOOKUP($D50,$J$9:$DP$16,2+BK$1,FALSE)&lt;&gt;0,(COUNTIF('Présences, Excuses, et Tx P G'!$P49:BO49,$C50)/VLOOKUP($D50,$J$9:$DP$16,2+BK$1,FALSE)),),)</f>
        <v>0.90909090909090906</v>
      </c>
      <c r="BL50" s="141">
        <f>IF(AND($D50&lt;&gt;0,BL$1&lt;&gt;0),IF(VLOOKUP($D50,$J$9:$DP$16,2+BL$1,FALSE)&lt;&gt;0,(COUNTIF('Présences, Excuses, et Tx P G'!$P49:BP49,$C50)/VLOOKUP($D50,$J$9:$DP$16,2+BL$1,FALSE)),),)</f>
        <v>0.90909090909090906</v>
      </c>
      <c r="BM50" s="141">
        <f>IF(AND($D50&lt;&gt;0,BM$1&lt;&gt;0),IF(VLOOKUP($D50,$J$9:$DP$16,2+BM$1,FALSE)&lt;&gt;0,(COUNTIF('Présences, Excuses, et Tx P G'!$P49:BQ49,$C50)/VLOOKUP($D50,$J$9:$DP$16,2+BM$1,FALSE)),),)</f>
        <v>0.90909090909090906</v>
      </c>
      <c r="BN50" s="141">
        <f>IF(AND($D50&lt;&gt;0,BN$1&lt;&gt;0),IF(VLOOKUP($D50,$J$9:$DP$16,2+BN$1,FALSE)&lt;&gt;0,(COUNTIF('Présences, Excuses, et Tx P G'!$P49:BR49,$C50)/VLOOKUP($D50,$J$9:$DP$16,2+BN$1,FALSE)),),)</f>
        <v>0.88235294117647056</v>
      </c>
      <c r="BO50" s="141">
        <f>IF(AND($D50&lt;&gt;0,BO$1&lt;&gt;0),IF(VLOOKUP($D50,$J$9:$DP$16,2+BO$1,FALSE)&lt;&gt;0,(COUNTIF('Présences, Excuses, et Tx P G'!$P49:BS49,$C50)/VLOOKUP($D50,$J$9:$DP$16,2+BO$1,FALSE)),),)</f>
        <v>0.88571428571428568</v>
      </c>
      <c r="BP50" s="141">
        <f>IF(AND($D50&lt;&gt;0,BP$1&lt;&gt;0),IF(VLOOKUP($D50,$J$9:$DP$16,2+BP$1,FALSE)&lt;&gt;0,(COUNTIF('Présences, Excuses, et Tx P G'!$P49:BT49,$C50)/VLOOKUP($D50,$J$9:$DP$16,2+BP$1,FALSE)),),)</f>
        <v>0.88888888888888884</v>
      </c>
      <c r="BQ50" s="141">
        <f>IF(AND($D50&lt;&gt;0,BQ$1&lt;&gt;0),IF(VLOOKUP($D50,$J$9:$DP$16,2+BQ$1,FALSE)&lt;&gt;0,(COUNTIF('Présences, Excuses, et Tx P G'!$P49:BU49,$C50)/VLOOKUP($D50,$J$9:$DP$16,2+BQ$1,FALSE)),),)</f>
        <v>0.88888888888888884</v>
      </c>
      <c r="BR50" s="141">
        <f>IF(AND($D50&lt;&gt;0,BR$1&lt;&gt;0),IF(VLOOKUP($D50,$J$9:$DP$16,2+BR$1,FALSE)&lt;&gt;0,(COUNTIF('Présences, Excuses, et Tx P G'!$P49:BV49,$C50)/VLOOKUP($D50,$J$9:$DP$16,2+BR$1,FALSE)),),)</f>
        <v>0.89189189189189189</v>
      </c>
      <c r="BS50" s="141">
        <f>IF(AND($D50&lt;&gt;0,BS$1&lt;&gt;0),IF(VLOOKUP($D50,$J$9:$DP$16,2+BS$1,FALSE)&lt;&gt;0,(COUNTIF('Présences, Excuses, et Tx P G'!$P49:BW49,$C50)/VLOOKUP($D50,$J$9:$DP$16,2+BS$1,FALSE)),),)</f>
        <v>0.89189189189189189</v>
      </c>
      <c r="BT50" s="141">
        <f>IF(AND($D50&lt;&gt;0,BT$1&lt;&gt;0),IF(VLOOKUP($D50,$J$9:$DP$16,2+BT$1,FALSE)&lt;&gt;0,(COUNTIF('Présences, Excuses, et Tx P G'!$P49:BX49,$C50)/VLOOKUP($D50,$J$9:$DP$16,2+BT$1,FALSE)),),)</f>
        <v>0.89189189189189189</v>
      </c>
      <c r="BU50" s="141">
        <f>IF(AND($D50&lt;&gt;0,BU$1&lt;&gt;0),IF(VLOOKUP($D50,$J$9:$DP$16,2+BU$1,FALSE)&lt;&gt;0,(COUNTIF('Présences, Excuses, et Tx P G'!$P49:BY49,$C50)/VLOOKUP($D50,$J$9:$DP$16,2+BU$1,FALSE)),),)</f>
        <v>0.89473684210526316</v>
      </c>
      <c r="BV50" s="141">
        <f>IF(AND($D50&lt;&gt;0,BV$1&lt;&gt;0),IF(VLOOKUP($D50,$J$9:$DP$16,2+BV$1,FALSE)&lt;&gt;0,(COUNTIF('Présences, Excuses, et Tx P G'!$P49:BZ49,$C50)/VLOOKUP($D50,$J$9:$DP$16,2+BV$1,FALSE)),),)</f>
        <v>0.89743589743589747</v>
      </c>
      <c r="BW50" s="141">
        <f>IF(AND($D50&lt;&gt;0,BW$1&lt;&gt;0),IF(VLOOKUP($D50,$J$9:$DP$16,2+BW$1,FALSE)&lt;&gt;0,(COUNTIF('Présences, Excuses, et Tx P G'!$P49:CA49,$C50)/VLOOKUP($D50,$J$9:$DP$16,2+BW$1,FALSE)),),)</f>
        <v>0.9</v>
      </c>
      <c r="BX50" s="141">
        <f>IF(AND($D50&lt;&gt;0,BX$1&lt;&gt;0),IF(VLOOKUP($D50,$J$9:$DP$16,2+BX$1,FALSE)&lt;&gt;0,(COUNTIF('Présences, Excuses, et Tx P G'!$P49:CB49,$C50)/VLOOKUP($D50,$J$9:$DP$16,2+BX$1,FALSE)),),)</f>
        <v>0.9</v>
      </c>
      <c r="BY50" s="141">
        <f>IF(AND($D50&lt;&gt;0,BY$1&lt;&gt;0),IF(VLOOKUP($D50,$J$9:$DP$16,2+BY$1,FALSE)&lt;&gt;0,(COUNTIF('Présences, Excuses, et Tx P G'!$P49:CC49,$C50)/VLOOKUP($D50,$J$9:$DP$16,2+BY$1,FALSE)),),)</f>
        <v>0.90243902439024393</v>
      </c>
      <c r="BZ50" s="141">
        <f>IF(AND($D50&lt;&gt;0,BZ$1&lt;&gt;0),IF(VLOOKUP($D50,$J$9:$DP$16,2+BZ$1,FALSE)&lt;&gt;0,(COUNTIF('Présences, Excuses, et Tx P G'!$P49:CD49,$C50)/VLOOKUP($D50,$J$9:$DP$16,2+BZ$1,FALSE)),),)</f>
        <v>0.90476190476190477</v>
      </c>
      <c r="CA50" s="141">
        <f>IF(AND($D50&lt;&gt;0,CA$1&lt;&gt;0),IF(VLOOKUP($D50,$J$9:$DP$16,2+CA$1,FALSE)&lt;&gt;0,(COUNTIF('Présences, Excuses, et Tx P G'!$P49:CE49,$C50)/VLOOKUP($D50,$J$9:$DP$16,2+CA$1,FALSE)),),)</f>
        <v>0.88372093023255816</v>
      </c>
      <c r="CB50" s="141">
        <f>IF(AND($D50&lt;&gt;0,CB$1&lt;&gt;0),IF(VLOOKUP($D50,$J$9:$DP$16,2+CB$1,FALSE)&lt;&gt;0,(COUNTIF('Présences, Excuses, et Tx P G'!$P49:CF49,$C50)/VLOOKUP($D50,$J$9:$DP$16,2+CB$1,FALSE)),),)</f>
        <v>0</v>
      </c>
      <c r="CC50" s="141">
        <f>IF(AND($D50&lt;&gt;0,CC$1&lt;&gt;0),IF(VLOOKUP($D50,$J$9:$DP$16,2+CC$1,FALSE)&lt;&gt;0,(COUNTIF('Présences, Excuses, et Tx P G'!$P49:CG49,$C50)/VLOOKUP($D50,$J$9:$DP$16,2+CC$1,FALSE)),),)</f>
        <v>0</v>
      </c>
      <c r="CD50" s="141">
        <f>IF(AND($D50&lt;&gt;0,CD$1&lt;&gt;0),IF(VLOOKUP($D50,$J$9:$DP$16,2+CD$1,FALSE)&lt;&gt;0,(COUNTIF('Présences, Excuses, et Tx P G'!$P49:CH49,$C50)/VLOOKUP($D50,$J$9:$DP$16,2+CD$1,FALSE)),),)</f>
        <v>0</v>
      </c>
      <c r="CE50" s="141">
        <f>IF(AND($D50&lt;&gt;0,CE$1&lt;&gt;0),IF(VLOOKUP($D50,$J$9:$DP$16,2+CE$1,FALSE)&lt;&gt;0,(COUNTIF('Présences, Excuses, et Tx P G'!$P49:CI49,$C50)/VLOOKUP($D50,$J$9:$DP$16,2+CE$1,FALSE)),),)</f>
        <v>0</v>
      </c>
      <c r="CF50" s="141">
        <f>IF(AND($D50&lt;&gt;0,CF$1&lt;&gt;0),IF(VLOOKUP($D50,$J$9:$DP$16,2+CF$1,FALSE)&lt;&gt;0,(COUNTIF('Présences, Excuses, et Tx P G'!$P49:CJ49,$C50)/VLOOKUP($D50,$J$9:$DP$16,2+CF$1,FALSE)),),)</f>
        <v>0</v>
      </c>
      <c r="CG50" s="141">
        <f>IF(AND($D50&lt;&gt;0,CG$1&lt;&gt;0),IF(VLOOKUP($D50,$J$9:$DP$16,2+CG$1,FALSE)&lt;&gt;0,(COUNTIF('Présences, Excuses, et Tx P G'!$P49:CK49,$C50)/VLOOKUP($D50,$J$9:$DP$16,2+CG$1,FALSE)),),)</f>
        <v>0</v>
      </c>
      <c r="CH50" s="141">
        <f>IF(AND($D50&lt;&gt;0,CH$1&lt;&gt;0),IF(VLOOKUP($D50,$J$9:$DP$16,2+CH$1,FALSE)&lt;&gt;0,(COUNTIF('Présences, Excuses, et Tx P G'!$P49:CL49,$C50)/VLOOKUP($D50,$J$9:$DP$16,2+CH$1,FALSE)),),)</f>
        <v>0</v>
      </c>
      <c r="CI50" s="141">
        <f>IF(AND($D50&lt;&gt;0,CI$1&lt;&gt;0),IF(VLOOKUP($D50,$J$9:$DP$16,2+CI$1,FALSE)&lt;&gt;0,(COUNTIF('Présences, Excuses, et Tx P G'!$P49:CM49,$C50)/VLOOKUP($D50,$J$9:$DP$16,2+CI$1,FALSE)),),)</f>
        <v>0</v>
      </c>
      <c r="CJ50" s="141">
        <f>IF(AND($D50&lt;&gt;0,CJ$1&lt;&gt;0),IF(VLOOKUP($D50,$J$9:$DP$16,2+CJ$1,FALSE)&lt;&gt;0,(COUNTIF('Présences, Excuses, et Tx P G'!$P49:CO49,$C50)/VLOOKUP($D50,$J$9:$DP$16,2+CJ$1,FALSE)),),)</f>
        <v>0</v>
      </c>
      <c r="CK50" s="141">
        <f>IF(AND($D50&lt;&gt;0,CK$1&lt;&gt;0),IF(VLOOKUP($D50,$J$9:$DP$16,2+CK$1,FALSE)&lt;&gt;0,(COUNTIF('Présences, Excuses, et Tx P G'!$P49:CP49,$C50)/VLOOKUP($D50,$J$9:$DP$16,2+CK$1,FALSE)),),)</f>
        <v>0</v>
      </c>
      <c r="CL50" s="141">
        <f>IF(AND($D50&lt;&gt;0,CL$1&lt;&gt;0),IF(VLOOKUP($D50,$J$9:$DP$16,2+CL$1,FALSE)&lt;&gt;0,(COUNTIF('Présences, Excuses, et Tx P G'!$P49:CQ49,$C50)/VLOOKUP($D50,$J$9:$DP$16,2+CL$1,FALSE)),),)</f>
        <v>0</v>
      </c>
      <c r="CM50" s="141">
        <f>IF(AND($D50&lt;&gt;0,CM$1&lt;&gt;0),IF(VLOOKUP($D50,$J$9:$DP$16,2+CM$1,FALSE)&lt;&gt;0,(COUNTIF('Présences, Excuses, et Tx P G'!$P49:CR49,$C50)/VLOOKUP($D50,$J$9:$DP$16,2+CM$1,FALSE)),),)</f>
        <v>0</v>
      </c>
      <c r="CN50" s="141">
        <f>IF(AND($D50&lt;&gt;0,CN$1&lt;&gt;0),IF(VLOOKUP($D50,$J$9:$DP$16,2+CN$1,FALSE)&lt;&gt;0,(COUNTIF('Présences, Excuses, et Tx P G'!$P49:CS49,$C50)/VLOOKUP($D50,$J$9:$DP$16,2+CN$1,FALSE)),),)</f>
        <v>0</v>
      </c>
      <c r="CO50" s="141">
        <f>IF(AND($D50&lt;&gt;0,CO$1&lt;&gt;0),IF(VLOOKUP($D50,$J$9:$DP$16,2+CO$1,FALSE)&lt;&gt;0,(COUNTIF('Présences, Excuses, et Tx P G'!$P49:CT49,$C50)/VLOOKUP($D50,$J$9:$DP$16,2+CO$1,FALSE)),),)</f>
        <v>0</v>
      </c>
      <c r="CP50" s="141">
        <f>IF(AND($D50&lt;&gt;0,CP$1&lt;&gt;0),IF(VLOOKUP($D50,$J$9:$DP$16,2+CP$1,FALSE)&lt;&gt;0,(COUNTIF('Présences, Excuses, et Tx P G'!$P49:CU49,$C50)/VLOOKUP($D50,$J$9:$DP$16,2+CP$1,FALSE)),),)</f>
        <v>0</v>
      </c>
      <c r="CQ50" s="141">
        <f>IF(AND($D50&lt;&gt;0,CQ$1&lt;&gt;0),IF(VLOOKUP($D50,$J$9:$DP$16,2+CQ$1,FALSE)&lt;&gt;0,(COUNTIF('Présences, Excuses, et Tx P G'!$P49:CU49,$C50)/VLOOKUP($D50,$J$9:$DP$16,2+CQ$1,FALSE)),),)</f>
        <v>0</v>
      </c>
      <c r="CR50" s="141">
        <f>IF(AND($D50&lt;&gt;0,CR$1&lt;&gt;0),IF(VLOOKUP($D50,$J$9:$DP$16,2+CR$1,FALSE)&lt;&gt;0,(COUNTIF('Présences, Excuses, et Tx P G'!$P49:CV49,$C50)/VLOOKUP($D50,$J$9:$DP$16,2+CR$1,FALSE)),),)</f>
        <v>0</v>
      </c>
      <c r="CS50" s="141">
        <f>IF(AND($D50&lt;&gt;0,CS$1&lt;&gt;0),IF(VLOOKUP($D50,$J$9:$DP$16,2+CS$1,FALSE)&lt;&gt;0,(COUNTIF('Présences, Excuses, et Tx P G'!$P49:CW49,$C50)/VLOOKUP($D50,$J$9:$DP$16,2+CS$1,FALSE)),),)</f>
        <v>0</v>
      </c>
      <c r="CT50" s="141">
        <f>IF(AND($D50&lt;&gt;0,CT$1&lt;&gt;0),IF(VLOOKUP($D50,$J$9:$DP$16,2+CT$1,FALSE)&lt;&gt;0,(COUNTIF('Présences, Excuses, et Tx P G'!$P49:CX49,$C50)/VLOOKUP($D50,$J$9:$DP$16,2+CT$1,FALSE)),),)</f>
        <v>0</v>
      </c>
      <c r="CU50" s="141">
        <f>IF(AND($D50&lt;&gt;0,CU$1&lt;&gt;0),IF(VLOOKUP($D50,$J$9:$DP$16,2+CU$1,FALSE)&lt;&gt;0,(COUNTIF('Présences, Excuses, et Tx P G'!$P49:CY49,$C50)/VLOOKUP($D50,$J$9:$DP$16,2+CU$1,FALSE)),),)</f>
        <v>0</v>
      </c>
      <c r="CV50" s="141">
        <f>IF(AND($D50&lt;&gt;0,CV$1&lt;&gt;0),IF(VLOOKUP($D50,$J$9:$DP$16,2+CV$1,FALSE)&lt;&gt;0,(COUNTIF('Présences, Excuses, et Tx P G'!$P49:CZ49,$C50)/VLOOKUP($D50,$J$9:$DP$16,2+CV$1,FALSE)),),)</f>
        <v>0</v>
      </c>
      <c r="CW50" s="141">
        <f>IF(AND($D50&lt;&gt;0,CW$1&lt;&gt;0),IF(VLOOKUP($D50,$J$9:$DP$16,2+CW$1,FALSE)&lt;&gt;0,(COUNTIF('Présences, Excuses, et Tx P G'!$P49:DA49,$C50)/VLOOKUP($D50,$J$9:$DP$16,2+CW$1,FALSE)),),)</f>
        <v>0</v>
      </c>
      <c r="CX50" s="141">
        <f>IF(AND($D50&lt;&gt;0,CX$1&lt;&gt;0),IF(VLOOKUP($D50,$J$9:$DP$16,2+CX$1,FALSE)&lt;&gt;0,(COUNTIF('Présences, Excuses, et Tx P G'!$P49:DB49,$C50)/VLOOKUP($D50,$J$9:$DP$16,2+CX$1,FALSE)),),)</f>
        <v>0</v>
      </c>
      <c r="CY50" s="141">
        <f>IF(AND($D50&lt;&gt;0,CY$1&lt;&gt;0),IF(VLOOKUP($D50,$J$9:$DP$16,2+CY$1,FALSE)&lt;&gt;0,(COUNTIF('Présences, Excuses, et Tx P G'!$P49:DC49,$C50)/VLOOKUP($D50,$J$9:$DP$16,2+CY$1,FALSE)),),)</f>
        <v>0</v>
      </c>
      <c r="CZ50" s="141">
        <f>IF(AND($D50&lt;&gt;0,CZ$1&lt;&gt;0),IF(VLOOKUP($D50,$J$9:$DP$16,2+CZ$1,FALSE)&lt;&gt;0,(COUNTIF('Présences, Excuses, et Tx P G'!$P49:DD49,$C50)/VLOOKUP($D50,$J$9:$DP$16,2+CZ$1,FALSE)),),)</f>
        <v>0</v>
      </c>
      <c r="DA50" s="141">
        <f>IF(AND($D50&lt;&gt;0,DA$1&lt;&gt;0),IF(VLOOKUP($D50,$J$9:$DP$16,2+DA$1,FALSE)&lt;&gt;0,(COUNTIF('Présences, Excuses, et Tx P G'!$P49:DE49,$C50)/VLOOKUP($D50,$J$9:$DP$16,2+DA$1,FALSE)),),)</f>
        <v>0</v>
      </c>
      <c r="DB50" s="141">
        <f>IF(AND($D50&lt;&gt;0,DB$1&lt;&gt;0),IF(VLOOKUP($D50,$J$9:$DP$16,2+DB$1,FALSE)&lt;&gt;0,(COUNTIF('Présences, Excuses, et Tx P G'!$P49:DF49,$C50)/VLOOKUP($D50,$J$9:$DP$16,2+DB$1,FALSE)),),)</f>
        <v>0</v>
      </c>
      <c r="DC50" s="141">
        <f>IF(AND($D50&lt;&gt;0,DC$1&lt;&gt;0),IF(VLOOKUP($D50,$J$9:$DP$16,2+DC$1,FALSE)&lt;&gt;0,(COUNTIF('Présences, Excuses, et Tx P G'!$P49:DG49,$C50)/VLOOKUP($D50,$J$9:$DP$16,2+DC$1,FALSE)),),)</f>
        <v>0</v>
      </c>
      <c r="DD50" s="141">
        <f>IF(AND($D50&lt;&gt;0,DD$1&lt;&gt;0),IF(VLOOKUP($D50,$J$9:$DP$16,2+DD$1,FALSE)&lt;&gt;0,(COUNTIF('Présences, Excuses, et Tx P G'!$P49:DH49,$C50)/VLOOKUP($D50,$J$9:$DP$16,2+DD$1,FALSE)),),)</f>
        <v>0</v>
      </c>
      <c r="DE50" s="141">
        <f>IF(AND($D50&lt;&gt;0,DE$1&lt;&gt;0),IF(VLOOKUP($D50,$J$9:$DP$16,2+DE$1,FALSE)&lt;&gt;0,(COUNTIF('Présences, Excuses, et Tx P G'!$P49:DI49,$C50)/VLOOKUP($D50,$J$9:$DP$16,2+DE$1,FALSE)),),)</f>
        <v>0</v>
      </c>
      <c r="DF50" s="141">
        <f>IF(AND($D50&lt;&gt;0,DF$1&lt;&gt;0),IF(VLOOKUP($D50,$J$9:$DP$16,2+DF$1,FALSE)&lt;&gt;0,(COUNTIF('Présences, Excuses, et Tx P G'!$P49:DJ49,$C50)/VLOOKUP($D50,$J$9:$DP$16,2+DF$1,FALSE)),),)</f>
        <v>0</v>
      </c>
      <c r="DG50" s="141">
        <f>IF(AND($D50&lt;&gt;0,DG$1&lt;&gt;0),IF(VLOOKUP($D50,$J$9:$DP$16,2+DG$1,FALSE)&lt;&gt;0,(COUNTIF('Présences, Excuses, et Tx P G'!$P49:DK49,$C50)/VLOOKUP($D50,$J$9:$DP$16,2+DG$1,FALSE)),),)</f>
        <v>0</v>
      </c>
      <c r="DH50" s="141">
        <f>IF(AND($D50&lt;&gt;0,DH$1&lt;&gt;0),IF(VLOOKUP($D50,$J$9:$DP$16,2+DH$1,FALSE)&lt;&gt;0,(COUNTIF('Présences, Excuses, et Tx P G'!$P49:DL49,$C50)/VLOOKUP($D50,$J$9:$DP$16,2+DH$1,FALSE)),),)</f>
        <v>0</v>
      </c>
      <c r="DI50" s="141">
        <f>IF(AND($D50&lt;&gt;0,DI$1&lt;&gt;0),IF(VLOOKUP($D50,$J$9:$DP$16,2+DI$1,FALSE)&lt;&gt;0,(COUNTIF('Présences, Excuses, et Tx P G'!$P49:DM49,$C50)/VLOOKUP($D50,$J$9:$DP$16,2+DI$1,FALSE)),),)</f>
        <v>0</v>
      </c>
      <c r="DJ50" s="141">
        <f>IF(AND($D50&lt;&gt;0,DJ$1&lt;&gt;0),IF(VLOOKUP($D50,$J$9:$DP$16,2+DJ$1,FALSE)&lt;&gt;0,(COUNTIF('Présences, Excuses, et Tx P G'!$P49:DN49,$C50)/VLOOKUP($D50,$J$9:$DP$16,2+DJ$1,FALSE)),),)</f>
        <v>0</v>
      </c>
      <c r="DK50" s="141">
        <f>IF(AND($D50&lt;&gt;0,DK$1&lt;&gt;0),IF(VLOOKUP($D50,$J$9:$DP$16,2+DK$1,FALSE)&lt;&gt;0,(COUNTIF('Présences, Excuses, et Tx P G'!$P49:DO49,$C50)/VLOOKUP($D50,$J$9:$DP$16,2+DK$1,FALSE)),),)</f>
        <v>0</v>
      </c>
      <c r="DL50" s="141">
        <f>IF(AND($D50&lt;&gt;0,DL$1&lt;&gt;0),IF(VLOOKUP($D50,$J$9:$DP$16,2+DL$1,FALSE)&lt;&gt;0,(COUNTIF('Présences, Excuses, et Tx P G'!$P49:DP49,$C50)/VLOOKUP($D50,$J$9:$DP$16,2+DL$1,FALSE)),),)</f>
        <v>0</v>
      </c>
      <c r="DM50" s="141">
        <f>IF(AND($D50&lt;&gt;0,DM$1&lt;&gt;0),IF(VLOOKUP($D50,$J$9:$DP$16,2+DM$1,FALSE)&lt;&gt;0,(COUNTIF('Présences, Excuses, et Tx P G'!$P49:DQ49,$C50)/VLOOKUP($D50,$J$9:$DP$16,2+DM$1,FALSE)),),)</f>
        <v>0</v>
      </c>
      <c r="DN50" s="141">
        <f>IF(AND($D50&lt;&gt;0,DN$1&lt;&gt;0),IF(VLOOKUP($D50,$J$9:$DP$16,2+DN$1,FALSE)&lt;&gt;0,(COUNTIF('Présences, Excuses, et Tx P G'!$P49:DR49,$C50)/VLOOKUP($D50,$J$9:$DP$16,2+DN$1,FALSE)),),)</f>
        <v>0</v>
      </c>
      <c r="DO50" s="141">
        <f>IF(AND($D50&lt;&gt;0,DO$1&lt;&gt;0),IF(VLOOKUP($D50,$J$9:$DP$16,2+DO$1,FALSE)&lt;&gt;0,(COUNTIF('Présences, Excuses, et Tx P G'!$P49:DS49,$C50)/VLOOKUP($D50,$J$9:$DP$16,2+DO$1,FALSE)),),)</f>
        <v>0</v>
      </c>
      <c r="DP50" s="141">
        <f>IF(AND($D50&lt;&gt;0,DP$1&lt;&gt;0),IF(VLOOKUP($D50,$J$9:$DP$16,2+DP$1,FALSE)&lt;&gt;0,(COUNTIF('Présences, Excuses, et Tx P G'!$P49:DT49,$C50)/VLOOKUP($D50,$J$9:$DP$16,2+DP$1,FALSE)),),)</f>
        <v>0</v>
      </c>
      <c r="DR50" s="158" t="str">
        <f t="shared" si="34"/>
        <v>GASPAR Mauricette</v>
      </c>
      <c r="DS50" s="26" t="str">
        <f t="shared" si="35"/>
        <v>S</v>
      </c>
      <c r="DT50" s="23">
        <f t="shared" si="36"/>
        <v>0.90243902439024393</v>
      </c>
    </row>
    <row r="51" spans="1:126" ht="14.4" customHeight="1">
      <c r="A51" s="17">
        <v>34</v>
      </c>
      <c r="B51" s="158" t="str">
        <f>Choristes!B35</f>
        <v>GAUDIOT Danièle</v>
      </c>
      <c r="C51" s="26" t="str">
        <f>Choristes!C35</f>
        <v>A</v>
      </c>
      <c r="D51" s="26" t="str">
        <f>Choristes!G35</f>
        <v>FS</v>
      </c>
      <c r="E51" s="26"/>
      <c r="F51" s="26"/>
      <c r="G51" s="15"/>
      <c r="H51" s="15"/>
      <c r="I51" s="23">
        <f t="shared" si="32"/>
        <v>0.97560975609756095</v>
      </c>
      <c r="J51" s="23" t="str">
        <f t="shared" si="33"/>
        <v>B</v>
      </c>
      <c r="K51" s="61"/>
      <c r="L51" s="141">
        <f>IF(AND($D51&lt;&gt;0,L$1&lt;&gt;0),IF(VLOOKUP($D51,$J$9:$DP$16,2+L$1,FALSE)&lt;&gt;0,(COUNTIF('Présences, Excuses, et Tx P G'!$P50:P50,$C51)/VLOOKUP($D51,$J$9:$DP$16,2+L$1,FALSE)),),)</f>
        <v>1</v>
      </c>
      <c r="M51" s="141">
        <f>IF(AND($D51&lt;&gt;0,M$1&lt;&gt;0),IF(VLOOKUP($D51,$J$9:$DP$16,2+M$1,FALSE)&lt;&gt;0,(COUNTIF('Présences, Excuses, et Tx P G'!$P50:Q50,$C51)/VLOOKUP($D51,$J$9:$DP$16,2+M$1,FALSE)),),)</f>
        <v>1</v>
      </c>
      <c r="N51" s="141">
        <f>IF(AND($D51&lt;&gt;0,N$1&lt;&gt;0),IF(VLOOKUP($D51,$J$9:$DP$16,2+N$1,FALSE)&lt;&gt;0,(COUNTIF('Présences, Excuses, et Tx P G'!$P50:R50,$C51)/VLOOKUP($D51,$J$9:$DP$16,2+N$1,FALSE)),),)</f>
        <v>1</v>
      </c>
      <c r="O51" s="141">
        <f>IF(AND($D51&lt;&gt;0,O$1&lt;&gt;0),IF(VLOOKUP($D51,$J$9:$DP$16,2+O$1,FALSE)&lt;&gt;0,(COUNTIF('Présences, Excuses, et Tx P G'!$P50:S50,$C51)/VLOOKUP($D51,$J$9:$DP$16,2+O$1,FALSE)),),)</f>
        <v>1</v>
      </c>
      <c r="P51" s="141">
        <f>IF(AND($D51&lt;&gt;0,P$1&lt;&gt;0),IF(VLOOKUP($D51,$J$9:$DP$16,2+P$1,FALSE)&lt;&gt;0,(COUNTIF('Présences, Excuses, et Tx P G'!$P50:T50,$C51)/VLOOKUP($D51,$J$9:$DP$16,2+P$1,FALSE)),),)</f>
        <v>1</v>
      </c>
      <c r="Q51" s="141">
        <f>IF(AND($D51&lt;&gt;0,Q$1&lt;&gt;0),IF(VLOOKUP($D51,$J$9:$DP$16,2+Q$1,FALSE)&lt;&gt;0,(COUNTIF('Présences, Excuses, et Tx P G'!$P50:U50,$C51)/VLOOKUP($D51,$J$9:$DP$16,2+Q$1,FALSE)),),)</f>
        <v>1</v>
      </c>
      <c r="R51" s="141">
        <f>IF(AND($D51&lt;&gt;0,R$1&lt;&gt;0),IF(VLOOKUP($D51,$J$9:$DP$16,2+R$1,FALSE)&lt;&gt;0,(COUNTIF('Présences, Excuses, et Tx P G'!$P50:V50,$C51)/VLOOKUP($D51,$J$9:$DP$16,2+R$1,FALSE)),),)</f>
        <v>1</v>
      </c>
      <c r="S51" s="141">
        <f>IF(AND($D51&lt;&gt;0,S$1&lt;&gt;0),IF(VLOOKUP($D51,$J$9:$DP$16,2+S$1,FALSE)&lt;&gt;0,(COUNTIF('Présences, Excuses, et Tx P G'!$P50:W50,$C51)/VLOOKUP($D51,$J$9:$DP$16,2+S$1,FALSE)),),)</f>
        <v>1</v>
      </c>
      <c r="T51" s="141">
        <f>IF(AND($D51&lt;&gt;0,T$1&lt;&gt;0),IF(VLOOKUP($D51,$J$9:$DP$16,2+T$1,FALSE)&lt;&gt;0,(COUNTIF('Présences, Excuses, et Tx P G'!$P50:X50,$C51)/VLOOKUP($D51,$J$9:$DP$16,2+T$1,FALSE)),),)</f>
        <v>1</v>
      </c>
      <c r="U51" s="141">
        <f>IF(AND($D51&lt;&gt;0,U$1&lt;&gt;0),IF(VLOOKUP($D51,$J$9:$DP$16,2+U$1,FALSE)&lt;&gt;0,(COUNTIF('Présences, Excuses, et Tx P G'!$P50:Y50,$C51)/VLOOKUP($D51,$J$9:$DP$16,2+U$1,FALSE)),),)</f>
        <v>1</v>
      </c>
      <c r="V51" s="141">
        <f>IF(AND($D51&lt;&gt;0,V$1&lt;&gt;0),IF(VLOOKUP($D51,$J$9:$DP$16,2+V$1,FALSE)&lt;&gt;0,(COUNTIF('Présences, Excuses, et Tx P G'!$P50:Z50,$C51)/VLOOKUP($D51,$J$9:$DP$16,2+V$1,FALSE)),),)</f>
        <v>1</v>
      </c>
      <c r="W51" s="141">
        <f>IF(AND($D51&lt;&gt;0,W$1&lt;&gt;0),IF(VLOOKUP($D51,$J$9:$DP$16,2+W$1,FALSE)&lt;&gt;0,(COUNTIF('Présences, Excuses, et Tx P G'!$P50:AA50,$C51)/VLOOKUP($D51,$J$9:$DP$16,2+W$1,FALSE)),),)</f>
        <v>1</v>
      </c>
      <c r="X51" s="141">
        <f>IF(AND($D51&lt;&gt;0,X$1&lt;&gt;0),IF(VLOOKUP($D51,$J$9:$DP$16,2+X$1,FALSE)&lt;&gt;0,(COUNTIF('Présences, Excuses, et Tx P G'!$P50:AB50,$C51)/VLOOKUP($D51,$J$9:$DP$16,2+X$1,FALSE)),),)</f>
        <v>1</v>
      </c>
      <c r="Y51" s="141">
        <f>IF(AND($D51&lt;&gt;0,Y$1&lt;&gt;0),IF(VLOOKUP($D51,$J$9:$DP$16,2+Y$1,FALSE)&lt;&gt;0,(COUNTIF('Présences, Excuses, et Tx P G'!$P50:AC50,$C51)/VLOOKUP($D51,$J$9:$DP$16,2+Y$1,FALSE)),),)</f>
        <v>1</v>
      </c>
      <c r="Z51" s="141">
        <f>IF(AND($D51&lt;&gt;0,Z$1&lt;&gt;0),IF(VLOOKUP($D51,$J$9:$DP$16,2+Z$1,FALSE)&lt;&gt;0,(COUNTIF('Présences, Excuses, et Tx P G'!$P50:AD50,$C51)/VLOOKUP($D51,$J$9:$DP$16,2+Z$1,FALSE)),),)</f>
        <v>1</v>
      </c>
      <c r="AA51" s="141">
        <f>IF(AND($D51&lt;&gt;0,AA$1&lt;&gt;0),IF(VLOOKUP($D51,$J$9:$DP$16,2+AA$1,FALSE)&lt;&gt;0,(COUNTIF('Présences, Excuses, et Tx P G'!$P50:AE50,$C51)/VLOOKUP($D51,$J$9:$DP$16,2+AA$1,FALSE)),),)</f>
        <v>1</v>
      </c>
      <c r="AB51" s="141">
        <f>IF(AND($D51&lt;&gt;0,AB$1&lt;&gt;0),IF(VLOOKUP($D51,$J$9:$DP$16,2+AB$1,FALSE)&lt;&gt;0,(COUNTIF('Présences, Excuses, et Tx P G'!$P50:AF50,$C51)/VLOOKUP($D51,$J$9:$DP$16,2+AB$1,FALSE)),),)</f>
        <v>1</v>
      </c>
      <c r="AC51" s="141">
        <f>IF(AND($D51&lt;&gt;0,AC$1&lt;&gt;0),IF(VLOOKUP($D51,$J$9:$DP$16,2+AC$1,FALSE)&lt;&gt;0,(COUNTIF('Présences, Excuses, et Tx P G'!$P50:AG50,$C51)/VLOOKUP($D51,$J$9:$DP$16,2+AC$1,FALSE)),),)</f>
        <v>1</v>
      </c>
      <c r="AD51" s="141">
        <f>IF(AND($D51&lt;&gt;0,AD$1&lt;&gt;0),IF(VLOOKUP($D51,$J$9:$DP$16,2+AD$1,FALSE)&lt;&gt;0,(COUNTIF('Présences, Excuses, et Tx P G'!$P50:AH50,$C51)/VLOOKUP($D51,$J$9:$DP$16,2+AD$1,FALSE)),),)</f>
        <v>1</v>
      </c>
      <c r="AE51" s="141">
        <f>IF(AND($D51&lt;&gt;0,AE$1&lt;&gt;0),IF(VLOOKUP($D51,$J$9:$DP$16,2+AE$1,FALSE)&lt;&gt;0,(COUNTIF('Présences, Excuses, et Tx P G'!$P50:AI50,$C51)/VLOOKUP($D51,$J$9:$DP$16,2+AE$1,FALSE)),),)</f>
        <v>1</v>
      </c>
      <c r="AF51" s="141">
        <f>IF(AND($D51&lt;&gt;0,AF$1&lt;&gt;0),IF(VLOOKUP($D51,$J$9:$DP$16,2+AF$1,FALSE)&lt;&gt;0,(COUNTIF('Présences, Excuses, et Tx P G'!$P50:AJ50,$C51)/VLOOKUP($D51,$J$9:$DP$16,2+AF$1,FALSE)),),)</f>
        <v>1</v>
      </c>
      <c r="AG51" s="141">
        <f>IF(AND($D51&lt;&gt;0,AG$1&lt;&gt;0),IF(VLOOKUP($D51,$J$9:$DP$16,2+AG$1,FALSE)&lt;&gt;0,(COUNTIF('Présences, Excuses, et Tx P G'!$P50:AK50,$C51)/VLOOKUP($D51,$J$9:$DP$16,2+AG$1,FALSE)),),)</f>
        <v>1</v>
      </c>
      <c r="AH51" s="141">
        <f>IF(AND($D51&lt;&gt;0,AH$1&lt;&gt;0),IF(VLOOKUP($D51,$J$9:$DP$16,2+AH$1,FALSE)&lt;&gt;0,(COUNTIF('Présences, Excuses, et Tx P G'!$P50:AL50,$C51)/VLOOKUP($D51,$J$9:$DP$16,2+AH$1,FALSE)),),)</f>
        <v>1</v>
      </c>
      <c r="AI51" s="141">
        <f>IF(AND($D51&lt;&gt;0,AI$1&lt;&gt;0),IF(VLOOKUP($D51,$J$9:$DP$16,2+AI$1,FALSE)&lt;&gt;0,(COUNTIF('Présences, Excuses, et Tx P G'!$P50:AM50,$C51)/VLOOKUP($D51,$J$9:$DP$16,2+AI$1,FALSE)),),)</f>
        <v>1</v>
      </c>
      <c r="AJ51" s="141">
        <f>IF(AND($D51&lt;&gt;0,AJ$1&lt;&gt;0),IF(VLOOKUP($D51,$J$9:$DP$16,2+AJ$1,FALSE)&lt;&gt;0,(COUNTIF('Présences, Excuses, et Tx P G'!$P50:AN50,$C51)/VLOOKUP($D51,$J$9:$DP$16,2+AJ$1,FALSE)),),)</f>
        <v>1</v>
      </c>
      <c r="AK51" s="141">
        <f>IF(AND($D51&lt;&gt;0,AK$1&lt;&gt;0),IF(VLOOKUP($D51,$J$9:$DP$16,2+AK$1,FALSE)&lt;&gt;0,(COUNTIF('Présences, Excuses, et Tx P G'!$P50:AO50,$C51)/VLOOKUP($D51,$J$9:$DP$16,2+AK$1,FALSE)),),)</f>
        <v>1</v>
      </c>
      <c r="AL51" s="141">
        <f>IF(AND($D51&lt;&gt;0,AL$1&lt;&gt;0),IF(VLOOKUP($D51,$J$9:$DP$16,2+AL$1,FALSE)&lt;&gt;0,(COUNTIF('Présences, Excuses, et Tx P G'!$P50:AP50,$C51)/VLOOKUP($D51,$J$9:$DP$16,2+AL$1,FALSE)),),)</f>
        <v>1</v>
      </c>
      <c r="AM51" s="141">
        <f>IF(AND($D51&lt;&gt;0,AM$1&lt;&gt;0),IF(VLOOKUP($D51,$J$9:$DP$16,2+AM$1,FALSE)&lt;&gt;0,(COUNTIF('Présences, Excuses, et Tx P G'!$P50:AQ50,$C51)/VLOOKUP($D51,$J$9:$DP$16,2+AM$1,FALSE)),),)</f>
        <v>0.94444444444444442</v>
      </c>
      <c r="AN51" s="141">
        <f>IF(AND($D51&lt;&gt;0,AN$1&lt;&gt;0),IF(VLOOKUP($D51,$J$9:$DP$16,2+AN$1,FALSE)&lt;&gt;0,(COUNTIF('Présences, Excuses, et Tx P G'!$P50:AR50,$C51)/VLOOKUP($D51,$J$9:$DP$16,2+AN$1,FALSE)),),)</f>
        <v>0.94736842105263153</v>
      </c>
      <c r="AO51" s="141">
        <f>IF(AND($D51&lt;&gt;0,AO$1&lt;&gt;0),IF(VLOOKUP($D51,$J$9:$DP$16,2+AO$1,FALSE)&lt;&gt;0,(COUNTIF('Présences, Excuses, et Tx P G'!$P50:AS50,$C51)/VLOOKUP($D51,$J$9:$DP$16,2+AO$1,FALSE)),),)</f>
        <v>0.95</v>
      </c>
      <c r="AP51" s="141">
        <f>IF(AND($D51&lt;&gt;0,AP$1&lt;&gt;0),IF(VLOOKUP($D51,$J$9:$DP$16,2+AP$1,FALSE)&lt;&gt;0,(COUNTIF('Présences, Excuses, et Tx P G'!$P50:AT50,$C51)/VLOOKUP($D51,$J$9:$DP$16,2+AP$1,FALSE)),),)</f>
        <v>0.95238095238095233</v>
      </c>
      <c r="AQ51" s="141">
        <f>IF(AND($D51&lt;&gt;0,AQ$1&lt;&gt;0),IF(VLOOKUP($D51,$J$9:$DP$16,2+AQ$1,FALSE)&lt;&gt;0,(COUNTIF('Présences, Excuses, et Tx P G'!$P50:AU50,$C51)/VLOOKUP($D51,$J$9:$DP$16,2+AQ$1,FALSE)),),)</f>
        <v>0.95238095238095233</v>
      </c>
      <c r="AR51" s="141">
        <f>IF(AND($D51&lt;&gt;0,AR$1&lt;&gt;0),IF(VLOOKUP($D51,$J$9:$DP$16,2+AR$1,FALSE)&lt;&gt;0,(COUNTIF('Présences, Excuses, et Tx P G'!$P50:AV50,$C51)/VLOOKUP($D51,$J$9:$DP$16,2+AR$1,FALSE)),),)</f>
        <v>0.95454545454545459</v>
      </c>
      <c r="AS51" s="141">
        <f>IF(AND($D51&lt;&gt;0,AS$1&lt;&gt;0),IF(VLOOKUP($D51,$J$9:$DP$16,2+AS$1,FALSE)&lt;&gt;0,(COUNTIF('Présences, Excuses, et Tx P G'!$P50:AW50,$C51)/VLOOKUP($D51,$J$9:$DP$16,2+AS$1,FALSE)),),)</f>
        <v>0.95454545454545459</v>
      </c>
      <c r="AT51" s="141">
        <f>IF(AND($D51&lt;&gt;0,AT$1&lt;&gt;0),IF(VLOOKUP($D51,$J$9:$DP$16,2+AT$1,FALSE)&lt;&gt;0,(COUNTIF('Présences, Excuses, et Tx P G'!$P50:AX50,$C51)/VLOOKUP($D51,$J$9:$DP$16,2+AT$1,FALSE)),),)</f>
        <v>0.95652173913043481</v>
      </c>
      <c r="AU51" s="141">
        <f>IF(AND($D51&lt;&gt;0,AU$1&lt;&gt;0),IF(VLOOKUP($D51,$J$9:$DP$16,2+AU$1,FALSE)&lt;&gt;0,(COUNTIF('Présences, Excuses, et Tx P G'!$P50:AY50,$C51)/VLOOKUP($D51,$J$9:$DP$16,2+AU$1,FALSE)),),)</f>
        <v>0.95652173913043481</v>
      </c>
      <c r="AV51" s="141">
        <f>IF(AND($D51&lt;&gt;0,AV$1&lt;&gt;0),IF(VLOOKUP($D51,$J$9:$DP$16,2+AV$1,FALSE)&lt;&gt;0,(COUNTIF('Présences, Excuses, et Tx P G'!$P50:AZ50,$C51)/VLOOKUP($D51,$J$9:$DP$16,2+AV$1,FALSE)),),)</f>
        <v>0.95833333333333337</v>
      </c>
      <c r="AW51" s="141">
        <f>IF(AND($D51&lt;&gt;0,AW$1&lt;&gt;0),IF(VLOOKUP($D51,$J$9:$DP$16,2+AW$1,FALSE)&lt;&gt;0,(COUNTIF('Présences, Excuses, et Tx P G'!$P50:BA50,$C51)/VLOOKUP($D51,$J$9:$DP$16,2+AW$1,FALSE)),),)</f>
        <v>0.95833333333333337</v>
      </c>
      <c r="AX51" s="141">
        <f>IF(AND($D51&lt;&gt;0,AX$1&lt;&gt;0),IF(VLOOKUP($D51,$J$9:$DP$16,2+AX$1,FALSE)&lt;&gt;0,(COUNTIF('Présences, Excuses, et Tx P G'!$P50:BB50,$C51)/VLOOKUP($D51,$J$9:$DP$16,2+AX$1,FALSE)),),)</f>
        <v>0.95833333333333337</v>
      </c>
      <c r="AY51" s="141">
        <f>IF(AND($D51&lt;&gt;0,AY$1&lt;&gt;0),IF(VLOOKUP($D51,$J$9:$DP$16,2+AY$1,FALSE)&lt;&gt;0,(COUNTIF('Présences, Excuses, et Tx P G'!$P50:BC50,$C51)/VLOOKUP($D51,$J$9:$DP$16,2+AY$1,FALSE)),),)</f>
        <v>0.96</v>
      </c>
      <c r="AZ51" s="141">
        <f>IF(AND($D51&lt;&gt;0,AZ$1&lt;&gt;0),IF(VLOOKUP($D51,$J$9:$DP$16,2+AZ$1,FALSE)&lt;&gt;0,(COUNTIF('Présences, Excuses, et Tx P G'!$P50:BD50,$C51)/VLOOKUP($D51,$J$9:$DP$16,2+AZ$1,FALSE)),),)</f>
        <v>0.96</v>
      </c>
      <c r="BA51" s="141">
        <f>IF(AND($D51&lt;&gt;0,BA$1&lt;&gt;0),IF(VLOOKUP($D51,$J$9:$DP$16,2+BA$1,FALSE)&lt;&gt;0,(COUNTIF('Présences, Excuses, et Tx P G'!$P50:BE50,$C51)/VLOOKUP($D51,$J$9:$DP$16,2+BA$1,FALSE)),),)</f>
        <v>0.96153846153846156</v>
      </c>
      <c r="BB51" s="141">
        <f>IF(AND($D51&lt;&gt;0,BB$1&lt;&gt;0),IF(VLOOKUP($D51,$J$9:$DP$16,2+BB$1,FALSE)&lt;&gt;0,(COUNTIF('Présences, Excuses, et Tx P G'!$P50:BF50,$C51)/VLOOKUP($D51,$J$9:$DP$16,2+BB$1,FALSE)),),)</f>
        <v>0.96296296296296291</v>
      </c>
      <c r="BC51" s="141">
        <f>IF(AND($D51&lt;&gt;0,BC$1&lt;&gt;0),IF(VLOOKUP($D51,$J$9:$DP$16,2+BC$1,FALSE)&lt;&gt;0,(COUNTIF('Présences, Excuses, et Tx P G'!$P50:BG50,$C51)/VLOOKUP($D51,$J$9:$DP$16,2+BC$1,FALSE)),),)</f>
        <v>0.9642857142857143</v>
      </c>
      <c r="BD51" s="141">
        <f>IF(AND($D51&lt;&gt;0,BD$1&lt;&gt;0),IF(VLOOKUP($D51,$J$9:$DP$16,2+BD$1,FALSE)&lt;&gt;0,(COUNTIF('Présences, Excuses, et Tx P G'!$P50:BH50,$C51)/VLOOKUP($D51,$J$9:$DP$16,2+BD$1,FALSE)),),)</f>
        <v>0.96551724137931039</v>
      </c>
      <c r="BE51" s="141">
        <f>IF(AND($D51&lt;&gt;0,BE$1&lt;&gt;0),IF(VLOOKUP($D51,$J$9:$DP$16,2+BE$1,FALSE)&lt;&gt;0,(COUNTIF('Présences, Excuses, et Tx P G'!$P50:BI50,$C51)/VLOOKUP($D51,$J$9:$DP$16,2+BE$1,FALSE)),),)</f>
        <v>0.96666666666666667</v>
      </c>
      <c r="BF51" s="141">
        <f>IF(AND($D51&lt;&gt;0,BF$1&lt;&gt;0),IF(VLOOKUP($D51,$J$9:$DP$16,2+BF$1,FALSE)&lt;&gt;0,(COUNTIF('Présences, Excuses, et Tx P G'!$P50:BJ50,$C51)/VLOOKUP($D51,$J$9:$DP$16,2+BF$1,FALSE)),),)</f>
        <v>0.96666666666666667</v>
      </c>
      <c r="BG51" s="141">
        <f>IF(AND($D51&lt;&gt;0,BG$1&lt;&gt;0),IF(VLOOKUP($D51,$J$9:$DP$16,2+BG$1,FALSE)&lt;&gt;0,(COUNTIF('Présences, Excuses, et Tx P G'!$P50:BK50,$C51)/VLOOKUP($D51,$J$9:$DP$16,2+BG$1,FALSE)),),)</f>
        <v>0.96666666666666667</v>
      </c>
      <c r="BH51" s="141">
        <f>IF(AND($D51&lt;&gt;0,BH$1&lt;&gt;0),IF(VLOOKUP($D51,$J$9:$DP$16,2+BH$1,FALSE)&lt;&gt;0,(COUNTIF('Présences, Excuses, et Tx P G'!$P50:BL50,$C51)/VLOOKUP($D51,$J$9:$DP$16,2+BH$1,FALSE)),),)</f>
        <v>0.967741935483871</v>
      </c>
      <c r="BI51" s="141">
        <f>IF(AND($D51&lt;&gt;0,BI$1&lt;&gt;0),IF(VLOOKUP($D51,$J$9:$DP$16,2+BI$1,FALSE)&lt;&gt;0,(COUNTIF('Présences, Excuses, et Tx P G'!$P50:BM50,$C51)/VLOOKUP($D51,$J$9:$DP$16,2+BI$1,FALSE)),),)</f>
        <v>0.96875</v>
      </c>
      <c r="BJ51" s="141">
        <f>IF(AND($D51&lt;&gt;0,BJ$1&lt;&gt;0),IF(VLOOKUP($D51,$J$9:$DP$16,2+BJ$1,FALSE)&lt;&gt;0,(COUNTIF('Présences, Excuses, et Tx P G'!$P50:BN50,$C51)/VLOOKUP($D51,$J$9:$DP$16,2+BJ$1,FALSE)),),)</f>
        <v>0.96875</v>
      </c>
      <c r="BK51" s="141">
        <f>IF(AND($D51&lt;&gt;0,BK$1&lt;&gt;0),IF(VLOOKUP($D51,$J$9:$DP$16,2+BK$1,FALSE)&lt;&gt;0,(COUNTIF('Présences, Excuses, et Tx P G'!$P50:BO50,$C51)/VLOOKUP($D51,$J$9:$DP$16,2+BK$1,FALSE)),),)</f>
        <v>0.96969696969696972</v>
      </c>
      <c r="BL51" s="141">
        <f>IF(AND($D51&lt;&gt;0,BL$1&lt;&gt;0),IF(VLOOKUP($D51,$J$9:$DP$16,2+BL$1,FALSE)&lt;&gt;0,(COUNTIF('Présences, Excuses, et Tx P G'!$P50:BP50,$C51)/VLOOKUP($D51,$J$9:$DP$16,2+BL$1,FALSE)),),)</f>
        <v>0.96969696969696972</v>
      </c>
      <c r="BM51" s="141">
        <f>IF(AND($D51&lt;&gt;0,BM$1&lt;&gt;0),IF(VLOOKUP($D51,$J$9:$DP$16,2+BM$1,FALSE)&lt;&gt;0,(COUNTIF('Présences, Excuses, et Tx P G'!$P50:BQ50,$C51)/VLOOKUP($D51,$J$9:$DP$16,2+BM$1,FALSE)),),)</f>
        <v>0.96969696969696972</v>
      </c>
      <c r="BN51" s="141">
        <f>IF(AND($D51&lt;&gt;0,BN$1&lt;&gt;0),IF(VLOOKUP($D51,$J$9:$DP$16,2+BN$1,FALSE)&lt;&gt;0,(COUNTIF('Présences, Excuses, et Tx P G'!$P50:BR50,$C51)/VLOOKUP($D51,$J$9:$DP$16,2+BN$1,FALSE)),),)</f>
        <v>0.97058823529411764</v>
      </c>
      <c r="BO51" s="141">
        <f>IF(AND($D51&lt;&gt;0,BO$1&lt;&gt;0),IF(VLOOKUP($D51,$J$9:$DP$16,2+BO$1,FALSE)&lt;&gt;0,(COUNTIF('Présences, Excuses, et Tx P G'!$P50:BS50,$C51)/VLOOKUP($D51,$J$9:$DP$16,2+BO$1,FALSE)),),)</f>
        <v>0.97142857142857142</v>
      </c>
      <c r="BP51" s="141">
        <f>IF(AND($D51&lt;&gt;0,BP$1&lt;&gt;0),IF(VLOOKUP($D51,$J$9:$DP$16,2+BP$1,FALSE)&lt;&gt;0,(COUNTIF('Présences, Excuses, et Tx P G'!$P50:BT50,$C51)/VLOOKUP($D51,$J$9:$DP$16,2+BP$1,FALSE)),),)</f>
        <v>0.97222222222222221</v>
      </c>
      <c r="BQ51" s="141">
        <f>IF(AND($D51&lt;&gt;0,BQ$1&lt;&gt;0),IF(VLOOKUP($D51,$J$9:$DP$16,2+BQ$1,FALSE)&lt;&gt;0,(COUNTIF('Présences, Excuses, et Tx P G'!$P50:BU50,$C51)/VLOOKUP($D51,$J$9:$DP$16,2+BQ$1,FALSE)),),)</f>
        <v>0.97222222222222221</v>
      </c>
      <c r="BR51" s="141">
        <f>IF(AND($D51&lt;&gt;0,BR$1&lt;&gt;0),IF(VLOOKUP($D51,$J$9:$DP$16,2+BR$1,FALSE)&lt;&gt;0,(COUNTIF('Présences, Excuses, et Tx P G'!$P50:BV50,$C51)/VLOOKUP($D51,$J$9:$DP$16,2+BR$1,FALSE)),),)</f>
        <v>0.97297297297297303</v>
      </c>
      <c r="BS51" s="141">
        <f>IF(AND($D51&lt;&gt;0,BS$1&lt;&gt;0),IF(VLOOKUP($D51,$J$9:$DP$16,2+BS$1,FALSE)&lt;&gt;0,(COUNTIF('Présences, Excuses, et Tx P G'!$P50:BW50,$C51)/VLOOKUP($D51,$J$9:$DP$16,2+BS$1,FALSE)),),)</f>
        <v>0.97297297297297303</v>
      </c>
      <c r="BT51" s="141">
        <f>IF(AND($D51&lt;&gt;0,BT$1&lt;&gt;0),IF(VLOOKUP($D51,$J$9:$DP$16,2+BT$1,FALSE)&lt;&gt;0,(COUNTIF('Présences, Excuses, et Tx P G'!$P50:BX50,$C51)/VLOOKUP($D51,$J$9:$DP$16,2+BT$1,FALSE)),),)</f>
        <v>0.97297297297297303</v>
      </c>
      <c r="BU51" s="141">
        <f>IF(AND($D51&lt;&gt;0,BU$1&lt;&gt;0),IF(VLOOKUP($D51,$J$9:$DP$16,2+BU$1,FALSE)&lt;&gt;0,(COUNTIF('Présences, Excuses, et Tx P G'!$P50:BY50,$C51)/VLOOKUP($D51,$J$9:$DP$16,2+BU$1,FALSE)),),)</f>
        <v>0.97368421052631582</v>
      </c>
      <c r="BV51" s="141">
        <f>IF(AND($D51&lt;&gt;0,BV$1&lt;&gt;0),IF(VLOOKUP($D51,$J$9:$DP$16,2+BV$1,FALSE)&lt;&gt;0,(COUNTIF('Présences, Excuses, et Tx P G'!$P50:BZ50,$C51)/VLOOKUP($D51,$J$9:$DP$16,2+BV$1,FALSE)),),)</f>
        <v>0.97435897435897434</v>
      </c>
      <c r="BW51" s="141">
        <f>IF(AND($D51&lt;&gt;0,BW$1&lt;&gt;0),IF(VLOOKUP($D51,$J$9:$DP$16,2+BW$1,FALSE)&lt;&gt;0,(COUNTIF('Présences, Excuses, et Tx P G'!$P50:CA50,$C51)/VLOOKUP($D51,$J$9:$DP$16,2+BW$1,FALSE)),),)</f>
        <v>0.97499999999999998</v>
      </c>
      <c r="BX51" s="141">
        <f>IF(AND($D51&lt;&gt;0,BX$1&lt;&gt;0),IF(VLOOKUP($D51,$J$9:$DP$16,2+BX$1,FALSE)&lt;&gt;0,(COUNTIF('Présences, Excuses, et Tx P G'!$P50:CB50,$C51)/VLOOKUP($D51,$J$9:$DP$16,2+BX$1,FALSE)),),)</f>
        <v>0.97499999999999998</v>
      </c>
      <c r="BY51" s="141">
        <f>IF(AND($D51&lt;&gt;0,BY$1&lt;&gt;0),IF(VLOOKUP($D51,$J$9:$DP$16,2+BY$1,FALSE)&lt;&gt;0,(COUNTIF('Présences, Excuses, et Tx P G'!$P50:CC50,$C51)/VLOOKUP($D51,$J$9:$DP$16,2+BY$1,FALSE)),),)</f>
        <v>0.97560975609756095</v>
      </c>
      <c r="BZ51" s="141">
        <f>IF(AND($D51&lt;&gt;0,BZ$1&lt;&gt;0),IF(VLOOKUP($D51,$J$9:$DP$16,2+BZ$1,FALSE)&lt;&gt;0,(COUNTIF('Présences, Excuses, et Tx P G'!$P50:CD50,$C51)/VLOOKUP($D51,$J$9:$DP$16,2+BZ$1,FALSE)),),)</f>
        <v>0.97619047619047616</v>
      </c>
      <c r="CA51" s="141">
        <f>IF(AND($D51&lt;&gt;0,CA$1&lt;&gt;0),IF(VLOOKUP($D51,$J$9:$DP$16,2+CA$1,FALSE)&lt;&gt;0,(COUNTIF('Présences, Excuses, et Tx P G'!$P50:CE50,$C51)/VLOOKUP($D51,$J$9:$DP$16,2+CA$1,FALSE)),),)</f>
        <v>0.95348837209302328</v>
      </c>
      <c r="CB51" s="141">
        <f>IF(AND($D51&lt;&gt;0,CB$1&lt;&gt;0),IF(VLOOKUP($D51,$J$9:$DP$16,2+CB$1,FALSE)&lt;&gt;0,(COUNTIF('Présences, Excuses, et Tx P G'!$P50:CF50,$C51)/VLOOKUP($D51,$J$9:$DP$16,2+CB$1,FALSE)),),)</f>
        <v>0</v>
      </c>
      <c r="CC51" s="141">
        <f>IF(AND($D51&lt;&gt;0,CC$1&lt;&gt;0),IF(VLOOKUP($D51,$J$9:$DP$16,2+CC$1,FALSE)&lt;&gt;0,(COUNTIF('Présences, Excuses, et Tx P G'!$P50:CG50,$C51)/VLOOKUP($D51,$J$9:$DP$16,2+CC$1,FALSE)),),)</f>
        <v>0</v>
      </c>
      <c r="CD51" s="141">
        <f>IF(AND($D51&lt;&gt;0,CD$1&lt;&gt;0),IF(VLOOKUP($D51,$J$9:$DP$16,2+CD$1,FALSE)&lt;&gt;0,(COUNTIF('Présences, Excuses, et Tx P G'!$P50:CH50,$C51)/VLOOKUP($D51,$J$9:$DP$16,2+CD$1,FALSE)),),)</f>
        <v>0</v>
      </c>
      <c r="CE51" s="141">
        <f>IF(AND($D51&lt;&gt;0,CE$1&lt;&gt;0),IF(VLOOKUP($D51,$J$9:$DP$16,2+CE$1,FALSE)&lt;&gt;0,(COUNTIF('Présences, Excuses, et Tx P G'!$P50:CI50,$C51)/VLOOKUP($D51,$J$9:$DP$16,2+CE$1,FALSE)),),)</f>
        <v>0</v>
      </c>
      <c r="CF51" s="141">
        <f>IF(AND($D51&lt;&gt;0,CF$1&lt;&gt;0),IF(VLOOKUP($D51,$J$9:$DP$16,2+CF$1,FALSE)&lt;&gt;0,(COUNTIF('Présences, Excuses, et Tx P G'!$P50:CJ50,$C51)/VLOOKUP($D51,$J$9:$DP$16,2+CF$1,FALSE)),),)</f>
        <v>0</v>
      </c>
      <c r="CG51" s="141">
        <f>IF(AND($D51&lt;&gt;0,CG$1&lt;&gt;0),IF(VLOOKUP($D51,$J$9:$DP$16,2+CG$1,FALSE)&lt;&gt;0,(COUNTIF('Présences, Excuses, et Tx P G'!$P50:CK50,$C51)/VLOOKUP($D51,$J$9:$DP$16,2+CG$1,FALSE)),),)</f>
        <v>0</v>
      </c>
      <c r="CH51" s="141">
        <f>IF(AND($D51&lt;&gt;0,CH$1&lt;&gt;0),IF(VLOOKUP($D51,$J$9:$DP$16,2+CH$1,FALSE)&lt;&gt;0,(COUNTIF('Présences, Excuses, et Tx P G'!$P50:CL50,$C51)/VLOOKUP($D51,$J$9:$DP$16,2+CH$1,FALSE)),),)</f>
        <v>0</v>
      </c>
      <c r="CI51" s="141">
        <f>IF(AND($D51&lt;&gt;0,CI$1&lt;&gt;0),IF(VLOOKUP($D51,$J$9:$DP$16,2+CI$1,FALSE)&lt;&gt;0,(COUNTIF('Présences, Excuses, et Tx P G'!$P50:CM50,$C51)/VLOOKUP($D51,$J$9:$DP$16,2+CI$1,FALSE)),),)</f>
        <v>0</v>
      </c>
      <c r="CJ51" s="141">
        <f>IF(AND($D51&lt;&gt;0,CJ$1&lt;&gt;0),IF(VLOOKUP($D51,$J$9:$DP$16,2+CJ$1,FALSE)&lt;&gt;0,(COUNTIF('Présences, Excuses, et Tx P G'!$P50:CO50,$C51)/VLOOKUP($D51,$J$9:$DP$16,2+CJ$1,FALSE)),),)</f>
        <v>0</v>
      </c>
      <c r="CK51" s="141">
        <f>IF(AND($D51&lt;&gt;0,CK$1&lt;&gt;0),IF(VLOOKUP($D51,$J$9:$DP$16,2+CK$1,FALSE)&lt;&gt;0,(COUNTIF('Présences, Excuses, et Tx P G'!$P50:CP50,$C51)/VLOOKUP($D51,$J$9:$DP$16,2+CK$1,FALSE)),),)</f>
        <v>0</v>
      </c>
      <c r="CL51" s="141">
        <f>IF(AND($D51&lt;&gt;0,CL$1&lt;&gt;0),IF(VLOOKUP($D51,$J$9:$DP$16,2+CL$1,FALSE)&lt;&gt;0,(COUNTIF('Présences, Excuses, et Tx P G'!$P50:CQ50,$C51)/VLOOKUP($D51,$J$9:$DP$16,2+CL$1,FALSE)),),)</f>
        <v>0</v>
      </c>
      <c r="CM51" s="141">
        <f>IF(AND($D51&lt;&gt;0,CM$1&lt;&gt;0),IF(VLOOKUP($D51,$J$9:$DP$16,2+CM$1,FALSE)&lt;&gt;0,(COUNTIF('Présences, Excuses, et Tx P G'!$P50:CR50,$C51)/VLOOKUP($D51,$J$9:$DP$16,2+CM$1,FALSE)),),)</f>
        <v>0</v>
      </c>
      <c r="CN51" s="141">
        <f>IF(AND($D51&lt;&gt;0,CN$1&lt;&gt;0),IF(VLOOKUP($D51,$J$9:$DP$16,2+CN$1,FALSE)&lt;&gt;0,(COUNTIF('Présences, Excuses, et Tx P G'!$P50:CS50,$C51)/VLOOKUP($D51,$J$9:$DP$16,2+CN$1,FALSE)),),)</f>
        <v>0</v>
      </c>
      <c r="CO51" s="141">
        <f>IF(AND($D51&lt;&gt;0,CO$1&lt;&gt;0),IF(VLOOKUP($D51,$J$9:$DP$16,2+CO$1,FALSE)&lt;&gt;0,(COUNTIF('Présences, Excuses, et Tx P G'!$P50:CT50,$C51)/VLOOKUP($D51,$J$9:$DP$16,2+CO$1,FALSE)),),)</f>
        <v>0</v>
      </c>
      <c r="CP51" s="141">
        <f>IF(AND($D51&lt;&gt;0,CP$1&lt;&gt;0),IF(VLOOKUP($D51,$J$9:$DP$16,2+CP$1,FALSE)&lt;&gt;0,(COUNTIF('Présences, Excuses, et Tx P G'!$P50:CU50,$C51)/VLOOKUP($D51,$J$9:$DP$16,2+CP$1,FALSE)),),)</f>
        <v>0</v>
      </c>
      <c r="CQ51" s="141">
        <f>IF(AND($D51&lt;&gt;0,CQ$1&lt;&gt;0),IF(VLOOKUP($D51,$J$9:$DP$16,2+CQ$1,FALSE)&lt;&gt;0,(COUNTIF('Présences, Excuses, et Tx P G'!$P50:CU50,$C51)/VLOOKUP($D51,$J$9:$DP$16,2+CQ$1,FALSE)),),)</f>
        <v>0</v>
      </c>
      <c r="CR51" s="141">
        <f>IF(AND($D51&lt;&gt;0,CR$1&lt;&gt;0),IF(VLOOKUP($D51,$J$9:$DP$16,2+CR$1,FALSE)&lt;&gt;0,(COUNTIF('Présences, Excuses, et Tx P G'!$P50:CV50,$C51)/VLOOKUP($D51,$J$9:$DP$16,2+CR$1,FALSE)),),)</f>
        <v>0</v>
      </c>
      <c r="CS51" s="141">
        <f>IF(AND($D51&lt;&gt;0,CS$1&lt;&gt;0),IF(VLOOKUP($D51,$J$9:$DP$16,2+CS$1,FALSE)&lt;&gt;0,(COUNTIF('Présences, Excuses, et Tx P G'!$P50:CW50,$C51)/VLOOKUP($D51,$J$9:$DP$16,2+CS$1,FALSE)),),)</f>
        <v>0</v>
      </c>
      <c r="CT51" s="141">
        <f>IF(AND($D51&lt;&gt;0,CT$1&lt;&gt;0),IF(VLOOKUP($D51,$J$9:$DP$16,2+CT$1,FALSE)&lt;&gt;0,(COUNTIF('Présences, Excuses, et Tx P G'!$P50:CX50,$C51)/VLOOKUP($D51,$J$9:$DP$16,2+CT$1,FALSE)),),)</f>
        <v>0</v>
      </c>
      <c r="CU51" s="141">
        <f>IF(AND($D51&lt;&gt;0,CU$1&lt;&gt;0),IF(VLOOKUP($D51,$J$9:$DP$16,2+CU$1,FALSE)&lt;&gt;0,(COUNTIF('Présences, Excuses, et Tx P G'!$P50:CY50,$C51)/VLOOKUP($D51,$J$9:$DP$16,2+CU$1,FALSE)),),)</f>
        <v>0</v>
      </c>
      <c r="CV51" s="141">
        <f>IF(AND($D51&lt;&gt;0,CV$1&lt;&gt;0),IF(VLOOKUP($D51,$J$9:$DP$16,2+CV$1,FALSE)&lt;&gt;0,(COUNTIF('Présences, Excuses, et Tx P G'!$P50:CZ50,$C51)/VLOOKUP($D51,$J$9:$DP$16,2+CV$1,FALSE)),),)</f>
        <v>0</v>
      </c>
      <c r="CW51" s="141">
        <f>IF(AND($D51&lt;&gt;0,CW$1&lt;&gt;0),IF(VLOOKUP($D51,$J$9:$DP$16,2+CW$1,FALSE)&lt;&gt;0,(COUNTIF('Présences, Excuses, et Tx P G'!$P50:DA50,$C51)/VLOOKUP($D51,$J$9:$DP$16,2+CW$1,FALSE)),),)</f>
        <v>0</v>
      </c>
      <c r="CX51" s="141">
        <f>IF(AND($D51&lt;&gt;0,CX$1&lt;&gt;0),IF(VLOOKUP($D51,$J$9:$DP$16,2+CX$1,FALSE)&lt;&gt;0,(COUNTIF('Présences, Excuses, et Tx P G'!$P50:DB50,$C51)/VLOOKUP($D51,$J$9:$DP$16,2+CX$1,FALSE)),),)</f>
        <v>0</v>
      </c>
      <c r="CY51" s="141">
        <f>IF(AND($D51&lt;&gt;0,CY$1&lt;&gt;0),IF(VLOOKUP($D51,$J$9:$DP$16,2+CY$1,FALSE)&lt;&gt;0,(COUNTIF('Présences, Excuses, et Tx P G'!$P50:DC50,$C51)/VLOOKUP($D51,$J$9:$DP$16,2+CY$1,FALSE)),),)</f>
        <v>0</v>
      </c>
      <c r="CZ51" s="141">
        <f>IF(AND($D51&lt;&gt;0,CZ$1&lt;&gt;0),IF(VLOOKUP($D51,$J$9:$DP$16,2+CZ$1,FALSE)&lt;&gt;0,(COUNTIF('Présences, Excuses, et Tx P G'!$P50:DD50,$C51)/VLOOKUP($D51,$J$9:$DP$16,2+CZ$1,FALSE)),),)</f>
        <v>0</v>
      </c>
      <c r="DA51" s="141">
        <f>IF(AND($D51&lt;&gt;0,DA$1&lt;&gt;0),IF(VLOOKUP($D51,$J$9:$DP$16,2+DA$1,FALSE)&lt;&gt;0,(COUNTIF('Présences, Excuses, et Tx P G'!$P50:DE50,$C51)/VLOOKUP($D51,$J$9:$DP$16,2+DA$1,FALSE)),),)</f>
        <v>0</v>
      </c>
      <c r="DB51" s="141">
        <f>IF(AND($D51&lt;&gt;0,DB$1&lt;&gt;0),IF(VLOOKUP($D51,$J$9:$DP$16,2+DB$1,FALSE)&lt;&gt;0,(COUNTIF('Présences, Excuses, et Tx P G'!$P50:DF50,$C51)/VLOOKUP($D51,$J$9:$DP$16,2+DB$1,FALSE)),),)</f>
        <v>0</v>
      </c>
      <c r="DC51" s="141">
        <f>IF(AND($D51&lt;&gt;0,DC$1&lt;&gt;0),IF(VLOOKUP($D51,$J$9:$DP$16,2+DC$1,FALSE)&lt;&gt;0,(COUNTIF('Présences, Excuses, et Tx P G'!$P50:DG50,$C51)/VLOOKUP($D51,$J$9:$DP$16,2+DC$1,FALSE)),),)</f>
        <v>0</v>
      </c>
      <c r="DD51" s="141">
        <f>IF(AND($D51&lt;&gt;0,DD$1&lt;&gt;0),IF(VLOOKUP($D51,$J$9:$DP$16,2+DD$1,FALSE)&lt;&gt;0,(COUNTIF('Présences, Excuses, et Tx P G'!$P50:DH50,$C51)/VLOOKUP($D51,$J$9:$DP$16,2+DD$1,FALSE)),),)</f>
        <v>0</v>
      </c>
      <c r="DE51" s="141">
        <f>IF(AND($D51&lt;&gt;0,DE$1&lt;&gt;0),IF(VLOOKUP($D51,$J$9:$DP$16,2+DE$1,FALSE)&lt;&gt;0,(COUNTIF('Présences, Excuses, et Tx P G'!$P50:DI50,$C51)/VLOOKUP($D51,$J$9:$DP$16,2+DE$1,FALSE)),),)</f>
        <v>0</v>
      </c>
      <c r="DF51" s="141">
        <f>IF(AND($D51&lt;&gt;0,DF$1&lt;&gt;0),IF(VLOOKUP($D51,$J$9:$DP$16,2+DF$1,FALSE)&lt;&gt;0,(COUNTIF('Présences, Excuses, et Tx P G'!$P50:DJ50,$C51)/VLOOKUP($D51,$J$9:$DP$16,2+DF$1,FALSE)),),)</f>
        <v>0</v>
      </c>
      <c r="DG51" s="141">
        <f>IF(AND($D51&lt;&gt;0,DG$1&lt;&gt;0),IF(VLOOKUP($D51,$J$9:$DP$16,2+DG$1,FALSE)&lt;&gt;0,(COUNTIF('Présences, Excuses, et Tx P G'!$P50:DK50,$C51)/VLOOKUP($D51,$J$9:$DP$16,2+DG$1,FALSE)),),)</f>
        <v>0</v>
      </c>
      <c r="DH51" s="141">
        <f>IF(AND($D51&lt;&gt;0,DH$1&lt;&gt;0),IF(VLOOKUP($D51,$J$9:$DP$16,2+DH$1,FALSE)&lt;&gt;0,(COUNTIF('Présences, Excuses, et Tx P G'!$P50:DL50,$C51)/VLOOKUP($D51,$J$9:$DP$16,2+DH$1,FALSE)),),)</f>
        <v>0</v>
      </c>
      <c r="DI51" s="141">
        <f>IF(AND($D51&lt;&gt;0,DI$1&lt;&gt;0),IF(VLOOKUP($D51,$J$9:$DP$16,2+DI$1,FALSE)&lt;&gt;0,(COUNTIF('Présences, Excuses, et Tx P G'!$P50:DM50,$C51)/VLOOKUP($D51,$J$9:$DP$16,2+DI$1,FALSE)),),)</f>
        <v>0</v>
      </c>
      <c r="DJ51" s="141">
        <f>IF(AND($D51&lt;&gt;0,DJ$1&lt;&gt;0),IF(VLOOKUP($D51,$J$9:$DP$16,2+DJ$1,FALSE)&lt;&gt;0,(COUNTIF('Présences, Excuses, et Tx P G'!$P50:DN50,$C51)/VLOOKUP($D51,$J$9:$DP$16,2+DJ$1,FALSE)),),)</f>
        <v>0</v>
      </c>
      <c r="DK51" s="141">
        <f>IF(AND($D51&lt;&gt;0,DK$1&lt;&gt;0),IF(VLOOKUP($D51,$J$9:$DP$16,2+DK$1,FALSE)&lt;&gt;0,(COUNTIF('Présences, Excuses, et Tx P G'!$P50:DO50,$C51)/VLOOKUP($D51,$J$9:$DP$16,2+DK$1,FALSE)),),)</f>
        <v>0</v>
      </c>
      <c r="DL51" s="141">
        <f>IF(AND($D51&lt;&gt;0,DL$1&lt;&gt;0),IF(VLOOKUP($D51,$J$9:$DP$16,2+DL$1,FALSE)&lt;&gt;0,(COUNTIF('Présences, Excuses, et Tx P G'!$P50:DP50,$C51)/VLOOKUP($D51,$J$9:$DP$16,2+DL$1,FALSE)),),)</f>
        <v>0</v>
      </c>
      <c r="DM51" s="141">
        <f>IF(AND($D51&lt;&gt;0,DM$1&lt;&gt;0),IF(VLOOKUP($D51,$J$9:$DP$16,2+DM$1,FALSE)&lt;&gt;0,(COUNTIF('Présences, Excuses, et Tx P G'!$P50:DQ50,$C51)/VLOOKUP($D51,$J$9:$DP$16,2+DM$1,FALSE)),),)</f>
        <v>0</v>
      </c>
      <c r="DN51" s="141">
        <f>IF(AND($D51&lt;&gt;0,DN$1&lt;&gt;0),IF(VLOOKUP($D51,$J$9:$DP$16,2+DN$1,FALSE)&lt;&gt;0,(COUNTIF('Présences, Excuses, et Tx P G'!$P50:DR50,$C51)/VLOOKUP($D51,$J$9:$DP$16,2+DN$1,FALSE)),),)</f>
        <v>0</v>
      </c>
      <c r="DO51" s="141">
        <f>IF(AND($D51&lt;&gt;0,DO$1&lt;&gt;0),IF(VLOOKUP($D51,$J$9:$DP$16,2+DO$1,FALSE)&lt;&gt;0,(COUNTIF('Présences, Excuses, et Tx P G'!$P50:DS50,$C51)/VLOOKUP($D51,$J$9:$DP$16,2+DO$1,FALSE)),),)</f>
        <v>0</v>
      </c>
      <c r="DP51" s="141">
        <f>IF(AND($D51&lt;&gt;0,DP$1&lt;&gt;0),IF(VLOOKUP($D51,$J$9:$DP$16,2+DP$1,FALSE)&lt;&gt;0,(COUNTIF('Présences, Excuses, et Tx P G'!$P50:DT50,$C51)/VLOOKUP($D51,$J$9:$DP$16,2+DP$1,FALSE)),),)</f>
        <v>0</v>
      </c>
      <c r="DR51" s="158" t="str">
        <f t="shared" si="34"/>
        <v>GAUDIOT Danièle</v>
      </c>
      <c r="DS51" s="26" t="str">
        <f t="shared" si="35"/>
        <v>A</v>
      </c>
      <c r="DT51" s="23">
        <f t="shared" si="36"/>
        <v>0.97560975609756095</v>
      </c>
    </row>
    <row r="52" spans="1:126" ht="14.4" customHeight="1">
      <c r="A52" s="17">
        <v>35</v>
      </c>
      <c r="B52" s="158" t="str">
        <f>Choristes!B36</f>
        <v>GERMAIN Jean-Michel</v>
      </c>
      <c r="C52" s="26" t="str">
        <f>Choristes!C36</f>
        <v>B</v>
      </c>
      <c r="D52" s="26" t="str">
        <f>Choristes!G36</f>
        <v>HS</v>
      </c>
      <c r="E52" s="26"/>
      <c r="F52" s="26"/>
      <c r="G52" s="15"/>
      <c r="H52" s="15"/>
      <c r="I52" s="23">
        <f t="shared" si="32"/>
        <v>0.83720930232558144</v>
      </c>
      <c r="J52" s="23" t="str">
        <f t="shared" si="33"/>
        <v>B</v>
      </c>
      <c r="K52" s="61"/>
      <c r="L52" s="141">
        <f>IF(AND($D52&lt;&gt;0,L$1&lt;&gt;0),IF(VLOOKUP($D52,$J$9:$DP$16,2+L$1,FALSE)&lt;&gt;0,(COUNTIF('Présences, Excuses, et Tx P G'!$P51:P51,$C52)/VLOOKUP($D52,$J$9:$DP$16,2+L$1,FALSE)),),)</f>
        <v>1</v>
      </c>
      <c r="M52" s="141">
        <f>IF(AND($D52&lt;&gt;0,M$1&lt;&gt;0),IF(VLOOKUP($D52,$J$9:$DP$16,2+M$1,FALSE)&lt;&gt;0,(COUNTIF('Présences, Excuses, et Tx P G'!$P51:Q51,$C52)/VLOOKUP($D52,$J$9:$DP$16,2+M$1,FALSE)),),)</f>
        <v>1</v>
      </c>
      <c r="N52" s="141">
        <f>IF(AND($D52&lt;&gt;0,N$1&lt;&gt;0),IF(VLOOKUP($D52,$J$9:$DP$16,2+N$1,FALSE)&lt;&gt;0,(COUNTIF('Présences, Excuses, et Tx P G'!$P51:R51,$C52)/VLOOKUP($D52,$J$9:$DP$16,2+N$1,FALSE)),),)</f>
        <v>1</v>
      </c>
      <c r="O52" s="141">
        <f>IF(AND($D52&lt;&gt;0,O$1&lt;&gt;0),IF(VLOOKUP($D52,$J$9:$DP$16,2+O$1,FALSE)&lt;&gt;0,(COUNTIF('Présences, Excuses, et Tx P G'!$P51:S51,$C52)/VLOOKUP($D52,$J$9:$DP$16,2+O$1,FALSE)),),)</f>
        <v>1</v>
      </c>
      <c r="P52" s="141">
        <f>IF(AND($D52&lt;&gt;0,P$1&lt;&gt;0),IF(VLOOKUP($D52,$J$9:$DP$16,2+P$1,FALSE)&lt;&gt;0,(COUNTIF('Présences, Excuses, et Tx P G'!$P51:T51,$C52)/VLOOKUP($D52,$J$9:$DP$16,2+P$1,FALSE)),),)</f>
        <v>1</v>
      </c>
      <c r="Q52" s="141">
        <f>IF(AND($D52&lt;&gt;0,Q$1&lt;&gt;0),IF(VLOOKUP($D52,$J$9:$DP$16,2+Q$1,FALSE)&lt;&gt;0,(COUNTIF('Présences, Excuses, et Tx P G'!$P51:U51,$C52)/VLOOKUP($D52,$J$9:$DP$16,2+Q$1,FALSE)),),)</f>
        <v>0.75</v>
      </c>
      <c r="R52" s="141">
        <f>IF(AND($D52&lt;&gt;0,R$1&lt;&gt;0),IF(VLOOKUP($D52,$J$9:$DP$16,2+R$1,FALSE)&lt;&gt;0,(COUNTIF('Présences, Excuses, et Tx P G'!$P51:V51,$C52)/VLOOKUP($D52,$J$9:$DP$16,2+R$1,FALSE)),),)</f>
        <v>0.6</v>
      </c>
      <c r="S52" s="141">
        <f>IF(AND($D52&lt;&gt;0,S$1&lt;&gt;0),IF(VLOOKUP($D52,$J$9:$DP$16,2+S$1,FALSE)&lt;&gt;0,(COUNTIF('Présences, Excuses, et Tx P G'!$P51:W51,$C52)/VLOOKUP($D52,$J$9:$DP$16,2+S$1,FALSE)),),)</f>
        <v>0.66666666666666663</v>
      </c>
      <c r="T52" s="141">
        <f>IF(AND($D52&lt;&gt;0,T$1&lt;&gt;0),IF(VLOOKUP($D52,$J$9:$DP$16,2+T$1,FALSE)&lt;&gt;0,(COUNTIF('Présences, Excuses, et Tx P G'!$P51:X51,$C52)/VLOOKUP($D52,$J$9:$DP$16,2+T$1,FALSE)),),)</f>
        <v>0.7142857142857143</v>
      </c>
      <c r="U52" s="141">
        <f>IF(AND($D52&lt;&gt;0,U$1&lt;&gt;0),IF(VLOOKUP($D52,$J$9:$DP$16,2+U$1,FALSE)&lt;&gt;0,(COUNTIF('Présences, Excuses, et Tx P G'!$P51:Y51,$C52)/VLOOKUP($D52,$J$9:$DP$16,2+U$1,FALSE)),),)</f>
        <v>0.7142857142857143</v>
      </c>
      <c r="V52" s="141">
        <f>IF(AND($D52&lt;&gt;0,V$1&lt;&gt;0),IF(VLOOKUP($D52,$J$9:$DP$16,2+V$1,FALSE)&lt;&gt;0,(COUNTIF('Présences, Excuses, et Tx P G'!$P51:Z51,$C52)/VLOOKUP($D52,$J$9:$DP$16,2+V$1,FALSE)),),)</f>
        <v>0.75</v>
      </c>
      <c r="W52" s="141">
        <f>IF(AND($D52&lt;&gt;0,W$1&lt;&gt;0),IF(VLOOKUP($D52,$J$9:$DP$16,2+W$1,FALSE)&lt;&gt;0,(COUNTIF('Présences, Excuses, et Tx P G'!$P51:AA51,$C52)/VLOOKUP($D52,$J$9:$DP$16,2+W$1,FALSE)),),)</f>
        <v>0.75</v>
      </c>
      <c r="X52" s="141">
        <f>IF(AND($D52&lt;&gt;0,X$1&lt;&gt;0),IF(VLOOKUP($D52,$J$9:$DP$16,2+X$1,FALSE)&lt;&gt;0,(COUNTIF('Présences, Excuses, et Tx P G'!$P51:AB51,$C52)/VLOOKUP($D52,$J$9:$DP$16,2+X$1,FALSE)),),)</f>
        <v>0.77777777777777779</v>
      </c>
      <c r="Y52" s="141">
        <f>IF(AND($D52&lt;&gt;0,Y$1&lt;&gt;0),IF(VLOOKUP($D52,$J$9:$DP$16,2+Y$1,FALSE)&lt;&gt;0,(COUNTIF('Présences, Excuses, et Tx P G'!$P51:AC51,$C52)/VLOOKUP($D52,$J$9:$DP$16,2+Y$1,FALSE)),),)</f>
        <v>0.77777777777777779</v>
      </c>
      <c r="Z52" s="141">
        <f>IF(AND($D52&lt;&gt;0,Z$1&lt;&gt;0),IF(VLOOKUP($D52,$J$9:$DP$16,2+Z$1,FALSE)&lt;&gt;0,(COUNTIF('Présences, Excuses, et Tx P G'!$P51:AD51,$C52)/VLOOKUP($D52,$J$9:$DP$16,2+Z$1,FALSE)),),)</f>
        <v>0.8</v>
      </c>
      <c r="AA52" s="141">
        <f>IF(AND($D52&lt;&gt;0,AA$1&lt;&gt;0),IF(VLOOKUP($D52,$J$9:$DP$16,2+AA$1,FALSE)&lt;&gt;0,(COUNTIF('Présences, Excuses, et Tx P G'!$P51:AE51,$C52)/VLOOKUP($D52,$J$9:$DP$16,2+AA$1,FALSE)),),)</f>
        <v>0.8</v>
      </c>
      <c r="AB52" s="141">
        <f>IF(AND($D52&lt;&gt;0,AB$1&lt;&gt;0),IF(VLOOKUP($D52,$J$9:$DP$16,2+AB$1,FALSE)&lt;&gt;0,(COUNTIF('Présences, Excuses, et Tx P G'!$P51:AF51,$C52)/VLOOKUP($D52,$J$9:$DP$16,2+AB$1,FALSE)),),)</f>
        <v>0.81818181818181823</v>
      </c>
      <c r="AC52" s="141">
        <f>IF(AND($D52&lt;&gt;0,AC$1&lt;&gt;0),IF(VLOOKUP($D52,$J$9:$DP$16,2+AC$1,FALSE)&lt;&gt;0,(COUNTIF('Présences, Excuses, et Tx P G'!$P51:AG51,$C52)/VLOOKUP($D52,$J$9:$DP$16,2+AC$1,FALSE)),),)</f>
        <v>0.83333333333333337</v>
      </c>
      <c r="AD52" s="141">
        <f>IF(AND($D52&lt;&gt;0,AD$1&lt;&gt;0),IF(VLOOKUP($D52,$J$9:$DP$16,2+AD$1,FALSE)&lt;&gt;0,(COUNTIF('Présences, Excuses, et Tx P G'!$P51:AH51,$C52)/VLOOKUP($D52,$J$9:$DP$16,2+AD$1,FALSE)),),)</f>
        <v>0.84615384615384615</v>
      </c>
      <c r="AE52" s="141">
        <f>IF(AND($D52&lt;&gt;0,AE$1&lt;&gt;0),IF(VLOOKUP($D52,$J$9:$DP$16,2+AE$1,FALSE)&lt;&gt;0,(COUNTIF('Présences, Excuses, et Tx P G'!$P51:AI51,$C52)/VLOOKUP($D52,$J$9:$DP$16,2+AE$1,FALSE)),),)</f>
        <v>0.84615384615384615</v>
      </c>
      <c r="AF52" s="141">
        <f>IF(AND($D52&lt;&gt;0,AF$1&lt;&gt;0),IF(VLOOKUP($D52,$J$9:$DP$16,2+AF$1,FALSE)&lt;&gt;0,(COUNTIF('Présences, Excuses, et Tx P G'!$P51:AJ51,$C52)/VLOOKUP($D52,$J$9:$DP$16,2+AF$1,FALSE)),),)</f>
        <v>0.8571428571428571</v>
      </c>
      <c r="AG52" s="141">
        <f>IF(AND($D52&lt;&gt;0,AG$1&lt;&gt;0),IF(VLOOKUP($D52,$J$9:$DP$16,2+AG$1,FALSE)&lt;&gt;0,(COUNTIF('Présences, Excuses, et Tx P G'!$P51:AK51,$C52)/VLOOKUP($D52,$J$9:$DP$16,2+AG$1,FALSE)),),)</f>
        <v>0.8666666666666667</v>
      </c>
      <c r="AH52" s="141">
        <f>IF(AND($D52&lt;&gt;0,AH$1&lt;&gt;0),IF(VLOOKUP($D52,$J$9:$DP$16,2+AH$1,FALSE)&lt;&gt;0,(COUNTIF('Présences, Excuses, et Tx P G'!$P51:AL51,$C52)/VLOOKUP($D52,$J$9:$DP$16,2+AH$1,FALSE)),),)</f>
        <v>0.875</v>
      </c>
      <c r="AI52" s="141">
        <f>IF(AND($D52&lt;&gt;0,AI$1&lt;&gt;0),IF(VLOOKUP($D52,$J$9:$DP$16,2+AI$1,FALSE)&lt;&gt;0,(COUNTIF('Présences, Excuses, et Tx P G'!$P51:AM51,$C52)/VLOOKUP($D52,$J$9:$DP$16,2+AI$1,FALSE)),),)</f>
        <v>0.88235294117647056</v>
      </c>
      <c r="AJ52" s="141">
        <f>IF(AND($D52&lt;&gt;0,AJ$1&lt;&gt;0),IF(VLOOKUP($D52,$J$9:$DP$16,2+AJ$1,FALSE)&lt;&gt;0,(COUNTIF('Présences, Excuses, et Tx P G'!$P51:AN51,$C52)/VLOOKUP($D52,$J$9:$DP$16,2+AJ$1,FALSE)),),)</f>
        <v>0.88888888888888884</v>
      </c>
      <c r="AK52" s="141">
        <f>IF(AND($D52&lt;&gt;0,AK$1&lt;&gt;0),IF(VLOOKUP($D52,$J$9:$DP$16,2+AK$1,FALSE)&lt;&gt;0,(COUNTIF('Présences, Excuses, et Tx P G'!$P51:AO51,$C52)/VLOOKUP($D52,$J$9:$DP$16,2+AK$1,FALSE)),),)</f>
        <v>0.88888888888888884</v>
      </c>
      <c r="AL52" s="141">
        <f>IF(AND($D52&lt;&gt;0,AL$1&lt;&gt;0),IF(VLOOKUP($D52,$J$9:$DP$16,2+AL$1,FALSE)&lt;&gt;0,(COUNTIF('Présences, Excuses, et Tx P G'!$P51:AP51,$C52)/VLOOKUP($D52,$J$9:$DP$16,2+AL$1,FALSE)),),)</f>
        <v>0.89473684210526316</v>
      </c>
      <c r="AM52" s="141">
        <f>IF(AND($D52&lt;&gt;0,AM$1&lt;&gt;0),IF(VLOOKUP($D52,$J$9:$DP$16,2+AM$1,FALSE)&lt;&gt;0,(COUNTIF('Présences, Excuses, et Tx P G'!$P51:AQ51,$C52)/VLOOKUP($D52,$J$9:$DP$16,2+AM$1,FALSE)),),)</f>
        <v>0.9</v>
      </c>
      <c r="AN52" s="141">
        <f>IF(AND($D52&lt;&gt;0,AN$1&lt;&gt;0),IF(VLOOKUP($D52,$J$9:$DP$16,2+AN$1,FALSE)&lt;&gt;0,(COUNTIF('Présences, Excuses, et Tx P G'!$P51:AR51,$C52)/VLOOKUP($D52,$J$9:$DP$16,2+AN$1,FALSE)),),)</f>
        <v>0.90476190476190477</v>
      </c>
      <c r="AO52" s="141">
        <f>IF(AND($D52&lt;&gt;0,AO$1&lt;&gt;0),IF(VLOOKUP($D52,$J$9:$DP$16,2+AO$1,FALSE)&lt;&gt;0,(COUNTIF('Présences, Excuses, et Tx P G'!$P51:AS51,$C52)/VLOOKUP($D52,$J$9:$DP$16,2+AO$1,FALSE)),),)</f>
        <v>0.90909090909090906</v>
      </c>
      <c r="AP52" s="141">
        <f>IF(AND($D52&lt;&gt;0,AP$1&lt;&gt;0),IF(VLOOKUP($D52,$J$9:$DP$16,2+AP$1,FALSE)&lt;&gt;0,(COUNTIF('Présences, Excuses, et Tx P G'!$P51:AT51,$C52)/VLOOKUP($D52,$J$9:$DP$16,2+AP$1,FALSE)),),)</f>
        <v>0.91304347826086951</v>
      </c>
      <c r="AQ52" s="141">
        <f>IF(AND($D52&lt;&gt;0,AQ$1&lt;&gt;0),IF(VLOOKUP($D52,$J$9:$DP$16,2+AQ$1,FALSE)&lt;&gt;0,(COUNTIF('Présences, Excuses, et Tx P G'!$P51:AU51,$C52)/VLOOKUP($D52,$J$9:$DP$16,2+AQ$1,FALSE)),),)</f>
        <v>0.91304347826086951</v>
      </c>
      <c r="AR52" s="141">
        <f>IF(AND($D52&lt;&gt;0,AR$1&lt;&gt;0),IF(VLOOKUP($D52,$J$9:$DP$16,2+AR$1,FALSE)&lt;&gt;0,(COUNTIF('Présences, Excuses, et Tx P G'!$P51:AV51,$C52)/VLOOKUP($D52,$J$9:$DP$16,2+AR$1,FALSE)),),)</f>
        <v>0.91666666666666663</v>
      </c>
      <c r="AS52" s="141">
        <f>IF(AND($D52&lt;&gt;0,AS$1&lt;&gt;0),IF(VLOOKUP($D52,$J$9:$DP$16,2+AS$1,FALSE)&lt;&gt;0,(COUNTIF('Présences, Excuses, et Tx P G'!$P51:AW51,$C52)/VLOOKUP($D52,$J$9:$DP$16,2+AS$1,FALSE)),),)</f>
        <v>0.91666666666666663</v>
      </c>
      <c r="AT52" s="141">
        <f>IF(AND($D52&lt;&gt;0,AT$1&lt;&gt;0),IF(VLOOKUP($D52,$J$9:$DP$16,2+AT$1,FALSE)&lt;&gt;0,(COUNTIF('Présences, Excuses, et Tx P G'!$P51:AX51,$C52)/VLOOKUP($D52,$J$9:$DP$16,2+AT$1,FALSE)),),)</f>
        <v>0.88</v>
      </c>
      <c r="AU52" s="141">
        <f>IF(AND($D52&lt;&gt;0,AU$1&lt;&gt;0),IF(VLOOKUP($D52,$J$9:$DP$16,2+AU$1,FALSE)&lt;&gt;0,(COUNTIF('Présences, Excuses, et Tx P G'!$P51:AY51,$C52)/VLOOKUP($D52,$J$9:$DP$16,2+AU$1,FALSE)),),)</f>
        <v>0.88</v>
      </c>
      <c r="AV52" s="141">
        <f>IF(AND($D52&lt;&gt;0,AV$1&lt;&gt;0),IF(VLOOKUP($D52,$J$9:$DP$16,2+AV$1,FALSE)&lt;&gt;0,(COUNTIF('Présences, Excuses, et Tx P G'!$P51:AZ51,$C52)/VLOOKUP($D52,$J$9:$DP$16,2+AV$1,FALSE)),),)</f>
        <v>0.88461538461538458</v>
      </c>
      <c r="AW52" s="141">
        <f>IF(AND($D52&lt;&gt;0,AW$1&lt;&gt;0),IF(VLOOKUP($D52,$J$9:$DP$16,2+AW$1,FALSE)&lt;&gt;0,(COUNTIF('Présences, Excuses, et Tx P G'!$P51:BA51,$C52)/VLOOKUP($D52,$J$9:$DP$16,2+AW$1,FALSE)),),)</f>
        <v>0.88461538461538458</v>
      </c>
      <c r="AX52" s="141">
        <f>IF(AND($D52&lt;&gt;0,AX$1&lt;&gt;0),IF(VLOOKUP($D52,$J$9:$DP$16,2+AX$1,FALSE)&lt;&gt;0,(COUNTIF('Présences, Excuses, et Tx P G'!$P51:BB51,$C52)/VLOOKUP($D52,$J$9:$DP$16,2+AX$1,FALSE)),),)</f>
        <v>0.88461538461538458</v>
      </c>
      <c r="AY52" s="141">
        <f>IF(AND($D52&lt;&gt;0,AY$1&lt;&gt;0),IF(VLOOKUP($D52,$J$9:$DP$16,2+AY$1,FALSE)&lt;&gt;0,(COUNTIF('Présences, Excuses, et Tx P G'!$P51:BC51,$C52)/VLOOKUP($D52,$J$9:$DP$16,2+AY$1,FALSE)),),)</f>
        <v>0.85185185185185186</v>
      </c>
      <c r="AZ52" s="141">
        <f>IF(AND($D52&lt;&gt;0,AZ$1&lt;&gt;0),IF(VLOOKUP($D52,$J$9:$DP$16,2+AZ$1,FALSE)&lt;&gt;0,(COUNTIF('Présences, Excuses, et Tx P G'!$P51:BD51,$C52)/VLOOKUP($D52,$J$9:$DP$16,2+AZ$1,FALSE)),),)</f>
        <v>0.85185185185185186</v>
      </c>
      <c r="BA52" s="141">
        <f>IF(AND($D52&lt;&gt;0,BA$1&lt;&gt;0),IF(VLOOKUP($D52,$J$9:$DP$16,2+BA$1,FALSE)&lt;&gt;0,(COUNTIF('Présences, Excuses, et Tx P G'!$P51:BE51,$C52)/VLOOKUP($D52,$J$9:$DP$16,2+BA$1,FALSE)),),)</f>
        <v>0.8571428571428571</v>
      </c>
      <c r="BB52" s="141">
        <f>IF(AND($D52&lt;&gt;0,BB$1&lt;&gt;0),IF(VLOOKUP($D52,$J$9:$DP$16,2+BB$1,FALSE)&lt;&gt;0,(COUNTIF('Présences, Excuses, et Tx P G'!$P51:BF51,$C52)/VLOOKUP($D52,$J$9:$DP$16,2+BB$1,FALSE)),),)</f>
        <v>0.86206896551724133</v>
      </c>
      <c r="BC52" s="141">
        <f>IF(AND($D52&lt;&gt;0,BC$1&lt;&gt;0),IF(VLOOKUP($D52,$J$9:$DP$16,2+BC$1,FALSE)&lt;&gt;0,(COUNTIF('Présences, Excuses, et Tx P G'!$P51:BG51,$C52)/VLOOKUP($D52,$J$9:$DP$16,2+BC$1,FALSE)),),)</f>
        <v>0.8666666666666667</v>
      </c>
      <c r="BD52" s="141">
        <f>IF(AND($D52&lt;&gt;0,BD$1&lt;&gt;0),IF(VLOOKUP($D52,$J$9:$DP$16,2+BD$1,FALSE)&lt;&gt;0,(COUNTIF('Présences, Excuses, et Tx P G'!$P51:BH51,$C52)/VLOOKUP($D52,$J$9:$DP$16,2+BD$1,FALSE)),),)</f>
        <v>0.87096774193548387</v>
      </c>
      <c r="BE52" s="141">
        <f>IF(AND($D52&lt;&gt;0,BE$1&lt;&gt;0),IF(VLOOKUP($D52,$J$9:$DP$16,2+BE$1,FALSE)&lt;&gt;0,(COUNTIF('Présences, Excuses, et Tx P G'!$P51:BI51,$C52)/VLOOKUP($D52,$J$9:$DP$16,2+BE$1,FALSE)),),)</f>
        <v>0.875</v>
      </c>
      <c r="BF52" s="141">
        <f>IF(AND($D52&lt;&gt;0,BF$1&lt;&gt;0),IF(VLOOKUP($D52,$J$9:$DP$16,2+BF$1,FALSE)&lt;&gt;0,(COUNTIF('Présences, Excuses, et Tx P G'!$P51:BJ51,$C52)/VLOOKUP($D52,$J$9:$DP$16,2+BF$1,FALSE)),),)</f>
        <v>0.875</v>
      </c>
      <c r="BG52" s="141">
        <f>IF(AND($D52&lt;&gt;0,BG$1&lt;&gt;0),IF(VLOOKUP($D52,$J$9:$DP$16,2+BG$1,FALSE)&lt;&gt;0,(COUNTIF('Présences, Excuses, et Tx P G'!$P51:BK51,$C52)/VLOOKUP($D52,$J$9:$DP$16,2+BG$1,FALSE)),),)</f>
        <v>0.875</v>
      </c>
      <c r="BH52" s="141">
        <f>IF(AND($D52&lt;&gt;0,BH$1&lt;&gt;0),IF(VLOOKUP($D52,$J$9:$DP$16,2+BH$1,FALSE)&lt;&gt;0,(COUNTIF('Présences, Excuses, et Tx P G'!$P51:BL51,$C52)/VLOOKUP($D52,$J$9:$DP$16,2+BH$1,FALSE)),),)</f>
        <v>0.84848484848484851</v>
      </c>
      <c r="BI52" s="141">
        <f>IF(AND($D52&lt;&gt;0,BI$1&lt;&gt;0),IF(VLOOKUP($D52,$J$9:$DP$16,2+BI$1,FALSE)&lt;&gt;0,(COUNTIF('Présences, Excuses, et Tx P G'!$P51:BM51,$C52)/VLOOKUP($D52,$J$9:$DP$16,2+BI$1,FALSE)),),)</f>
        <v>0.82352941176470584</v>
      </c>
      <c r="BJ52" s="141">
        <f>IF(AND($D52&lt;&gt;0,BJ$1&lt;&gt;0),IF(VLOOKUP($D52,$J$9:$DP$16,2+BJ$1,FALSE)&lt;&gt;0,(COUNTIF('Présences, Excuses, et Tx P G'!$P51:BN51,$C52)/VLOOKUP($D52,$J$9:$DP$16,2+BJ$1,FALSE)),),)</f>
        <v>0.82352941176470584</v>
      </c>
      <c r="BK52" s="141">
        <f>IF(AND($D52&lt;&gt;0,BK$1&lt;&gt;0),IF(VLOOKUP($D52,$J$9:$DP$16,2+BK$1,FALSE)&lt;&gt;0,(COUNTIF('Présences, Excuses, et Tx P G'!$P51:BO51,$C52)/VLOOKUP($D52,$J$9:$DP$16,2+BK$1,FALSE)),),)</f>
        <v>0.82857142857142863</v>
      </c>
      <c r="BL52" s="141">
        <f>IF(AND($D52&lt;&gt;0,BL$1&lt;&gt;0),IF(VLOOKUP($D52,$J$9:$DP$16,2+BL$1,FALSE)&lt;&gt;0,(COUNTIF('Présences, Excuses, et Tx P G'!$P51:BP51,$C52)/VLOOKUP($D52,$J$9:$DP$16,2+BL$1,FALSE)),),)</f>
        <v>0.82857142857142863</v>
      </c>
      <c r="BM52" s="141">
        <f>IF(AND($D52&lt;&gt;0,BM$1&lt;&gt;0),IF(VLOOKUP($D52,$J$9:$DP$16,2+BM$1,FALSE)&lt;&gt;0,(COUNTIF('Présences, Excuses, et Tx P G'!$P51:BQ51,$C52)/VLOOKUP($D52,$J$9:$DP$16,2+BM$1,FALSE)),),)</f>
        <v>0.82857142857142863</v>
      </c>
      <c r="BN52" s="141">
        <f>IF(AND($D52&lt;&gt;0,BN$1&lt;&gt;0),IF(VLOOKUP($D52,$J$9:$DP$16,2+BN$1,FALSE)&lt;&gt;0,(COUNTIF('Présences, Excuses, et Tx P G'!$P51:BR51,$C52)/VLOOKUP($D52,$J$9:$DP$16,2+BN$1,FALSE)),),)</f>
        <v>0.83333333333333337</v>
      </c>
      <c r="BO52" s="141">
        <f>IF(AND($D52&lt;&gt;0,BO$1&lt;&gt;0),IF(VLOOKUP($D52,$J$9:$DP$16,2+BO$1,FALSE)&lt;&gt;0,(COUNTIF('Présences, Excuses, et Tx P G'!$P51:BS51,$C52)/VLOOKUP($D52,$J$9:$DP$16,2+BO$1,FALSE)),),)</f>
        <v>0.83783783783783783</v>
      </c>
      <c r="BP52" s="141">
        <f>IF(AND($D52&lt;&gt;0,BP$1&lt;&gt;0),IF(VLOOKUP($D52,$J$9:$DP$16,2+BP$1,FALSE)&lt;&gt;0,(COUNTIF('Présences, Excuses, et Tx P G'!$P51:BT51,$C52)/VLOOKUP($D52,$J$9:$DP$16,2+BP$1,FALSE)),),)</f>
        <v>0.84210526315789469</v>
      </c>
      <c r="BQ52" s="141">
        <f>IF(AND($D52&lt;&gt;0,BQ$1&lt;&gt;0),IF(VLOOKUP($D52,$J$9:$DP$16,2+BQ$1,FALSE)&lt;&gt;0,(COUNTIF('Présences, Excuses, et Tx P G'!$P51:BU51,$C52)/VLOOKUP($D52,$J$9:$DP$16,2+BQ$1,FALSE)),),)</f>
        <v>0.84210526315789469</v>
      </c>
      <c r="BR52" s="141">
        <f>IF(AND($D52&lt;&gt;0,BR$1&lt;&gt;0),IF(VLOOKUP($D52,$J$9:$DP$16,2+BR$1,FALSE)&lt;&gt;0,(COUNTIF('Présences, Excuses, et Tx P G'!$P51:BV51,$C52)/VLOOKUP($D52,$J$9:$DP$16,2+BR$1,FALSE)),),)</f>
        <v>0.82051282051282048</v>
      </c>
      <c r="BS52" s="141">
        <f>IF(AND($D52&lt;&gt;0,BS$1&lt;&gt;0),IF(VLOOKUP($D52,$J$9:$DP$16,2+BS$1,FALSE)&lt;&gt;0,(COUNTIF('Présences, Excuses, et Tx P G'!$P51:BW51,$C52)/VLOOKUP($D52,$J$9:$DP$16,2+BS$1,FALSE)),),)</f>
        <v>0.82051282051282048</v>
      </c>
      <c r="BT52" s="141">
        <f>IF(AND($D52&lt;&gt;0,BT$1&lt;&gt;0),IF(VLOOKUP($D52,$J$9:$DP$16,2+BT$1,FALSE)&lt;&gt;0,(COUNTIF('Présences, Excuses, et Tx P G'!$P51:BX51,$C52)/VLOOKUP($D52,$J$9:$DP$16,2+BT$1,FALSE)),),)</f>
        <v>0.82051282051282048</v>
      </c>
      <c r="BU52" s="141">
        <f>IF(AND($D52&lt;&gt;0,BU$1&lt;&gt;0),IF(VLOOKUP($D52,$J$9:$DP$16,2+BU$1,FALSE)&lt;&gt;0,(COUNTIF('Présences, Excuses, et Tx P G'!$P51:BY51,$C52)/VLOOKUP($D52,$J$9:$DP$16,2+BU$1,FALSE)),),)</f>
        <v>0.82499999999999996</v>
      </c>
      <c r="BV52" s="141">
        <f>IF(AND($D52&lt;&gt;0,BV$1&lt;&gt;0),IF(VLOOKUP($D52,$J$9:$DP$16,2+BV$1,FALSE)&lt;&gt;0,(COUNTIF('Présences, Excuses, et Tx P G'!$P51:BZ51,$C52)/VLOOKUP($D52,$J$9:$DP$16,2+BV$1,FALSE)),),)</f>
        <v>0.82926829268292679</v>
      </c>
      <c r="BW52" s="141">
        <f>IF(AND($D52&lt;&gt;0,BW$1&lt;&gt;0),IF(VLOOKUP($D52,$J$9:$DP$16,2+BW$1,FALSE)&lt;&gt;0,(COUNTIF('Présences, Excuses, et Tx P G'!$P51:CA51,$C52)/VLOOKUP($D52,$J$9:$DP$16,2+BW$1,FALSE)),),)</f>
        <v>0.83333333333333337</v>
      </c>
      <c r="BX52" s="141">
        <f>IF(AND($D52&lt;&gt;0,BX$1&lt;&gt;0),IF(VLOOKUP($D52,$J$9:$DP$16,2+BX$1,FALSE)&lt;&gt;0,(COUNTIF('Présences, Excuses, et Tx P G'!$P51:CB51,$C52)/VLOOKUP($D52,$J$9:$DP$16,2+BX$1,FALSE)),),)</f>
        <v>0.83333333333333337</v>
      </c>
      <c r="BY52" s="141">
        <f>IF(AND($D52&lt;&gt;0,BY$1&lt;&gt;0),IF(VLOOKUP($D52,$J$9:$DP$16,2+BY$1,FALSE)&lt;&gt;0,(COUNTIF('Présences, Excuses, et Tx P G'!$P51:CC51,$C52)/VLOOKUP($D52,$J$9:$DP$16,2+BY$1,FALSE)),),)</f>
        <v>0.83720930232558144</v>
      </c>
      <c r="BZ52" s="141">
        <f>IF(AND($D52&lt;&gt;0,BZ$1&lt;&gt;0),IF(VLOOKUP($D52,$J$9:$DP$16,2+BZ$1,FALSE)&lt;&gt;0,(COUNTIF('Présences, Excuses, et Tx P G'!$P51:CD51,$C52)/VLOOKUP($D52,$J$9:$DP$16,2+BZ$1,FALSE)),),)</f>
        <v>0.84090909090909094</v>
      </c>
      <c r="CA52" s="141">
        <f>IF(AND($D52&lt;&gt;0,CA$1&lt;&gt;0),IF(VLOOKUP($D52,$J$9:$DP$16,2+CA$1,FALSE)&lt;&gt;0,(COUNTIF('Présences, Excuses, et Tx P G'!$P51:CE51,$C52)/VLOOKUP($D52,$J$9:$DP$16,2+CA$1,FALSE)),),)</f>
        <v>0.82222222222222219</v>
      </c>
      <c r="CB52" s="141">
        <f>IF(AND($D52&lt;&gt;0,CB$1&lt;&gt;0),IF(VLOOKUP($D52,$J$9:$DP$16,2+CB$1,FALSE)&lt;&gt;0,(COUNTIF('Présences, Excuses, et Tx P G'!$P51:CF51,$C52)/VLOOKUP($D52,$J$9:$DP$16,2+CB$1,FALSE)),),)</f>
        <v>0</v>
      </c>
      <c r="CC52" s="141">
        <f>IF(AND($D52&lt;&gt;0,CC$1&lt;&gt;0),IF(VLOOKUP($D52,$J$9:$DP$16,2+CC$1,FALSE)&lt;&gt;0,(COUNTIF('Présences, Excuses, et Tx P G'!$P51:CG51,$C52)/VLOOKUP($D52,$J$9:$DP$16,2+CC$1,FALSE)),),)</f>
        <v>0</v>
      </c>
      <c r="CD52" s="141">
        <f>IF(AND($D52&lt;&gt;0,CD$1&lt;&gt;0),IF(VLOOKUP($D52,$J$9:$DP$16,2+CD$1,FALSE)&lt;&gt;0,(COUNTIF('Présences, Excuses, et Tx P G'!$P51:CH51,$C52)/VLOOKUP($D52,$J$9:$DP$16,2+CD$1,FALSE)),),)</f>
        <v>0</v>
      </c>
      <c r="CE52" s="141">
        <f>IF(AND($D52&lt;&gt;0,CE$1&lt;&gt;0),IF(VLOOKUP($D52,$J$9:$DP$16,2+CE$1,FALSE)&lt;&gt;0,(COUNTIF('Présences, Excuses, et Tx P G'!$P51:CI51,$C52)/VLOOKUP($D52,$J$9:$DP$16,2+CE$1,FALSE)),),)</f>
        <v>0</v>
      </c>
      <c r="CF52" s="141">
        <f>IF(AND($D52&lt;&gt;0,CF$1&lt;&gt;0),IF(VLOOKUP($D52,$J$9:$DP$16,2+CF$1,FALSE)&lt;&gt;0,(COUNTIF('Présences, Excuses, et Tx P G'!$P51:CJ51,$C52)/VLOOKUP($D52,$J$9:$DP$16,2+CF$1,FALSE)),),)</f>
        <v>0</v>
      </c>
      <c r="CG52" s="141">
        <f>IF(AND($D52&lt;&gt;0,CG$1&lt;&gt;0),IF(VLOOKUP($D52,$J$9:$DP$16,2+CG$1,FALSE)&lt;&gt;0,(COUNTIF('Présences, Excuses, et Tx P G'!$P51:CK51,$C52)/VLOOKUP($D52,$J$9:$DP$16,2+CG$1,FALSE)),),)</f>
        <v>0</v>
      </c>
      <c r="CH52" s="141">
        <f>IF(AND($D52&lt;&gt;0,CH$1&lt;&gt;0),IF(VLOOKUP($D52,$J$9:$DP$16,2+CH$1,FALSE)&lt;&gt;0,(COUNTIF('Présences, Excuses, et Tx P G'!$P51:CL51,$C52)/VLOOKUP($D52,$J$9:$DP$16,2+CH$1,FALSE)),),)</f>
        <v>0</v>
      </c>
      <c r="CI52" s="141">
        <f>IF(AND($D52&lt;&gt;0,CI$1&lt;&gt;0),IF(VLOOKUP($D52,$J$9:$DP$16,2+CI$1,FALSE)&lt;&gt;0,(COUNTIF('Présences, Excuses, et Tx P G'!$P51:CM51,$C52)/VLOOKUP($D52,$J$9:$DP$16,2+CI$1,FALSE)),),)</f>
        <v>0</v>
      </c>
      <c r="CJ52" s="141">
        <f>IF(AND($D52&lt;&gt;0,CJ$1&lt;&gt;0),IF(VLOOKUP($D52,$J$9:$DP$16,2+CJ$1,FALSE)&lt;&gt;0,(COUNTIF('Présences, Excuses, et Tx P G'!$P51:CO51,$C52)/VLOOKUP($D52,$J$9:$DP$16,2+CJ$1,FALSE)),),)</f>
        <v>0</v>
      </c>
      <c r="CK52" s="141">
        <f>IF(AND($D52&lt;&gt;0,CK$1&lt;&gt;0),IF(VLOOKUP($D52,$J$9:$DP$16,2+CK$1,FALSE)&lt;&gt;0,(COUNTIF('Présences, Excuses, et Tx P G'!$P51:CP51,$C52)/VLOOKUP($D52,$J$9:$DP$16,2+CK$1,FALSE)),),)</f>
        <v>0</v>
      </c>
      <c r="CL52" s="141">
        <f>IF(AND($D52&lt;&gt;0,CL$1&lt;&gt;0),IF(VLOOKUP($D52,$J$9:$DP$16,2+CL$1,FALSE)&lt;&gt;0,(COUNTIF('Présences, Excuses, et Tx P G'!$P51:CQ51,$C52)/VLOOKUP($D52,$J$9:$DP$16,2+CL$1,FALSE)),),)</f>
        <v>0</v>
      </c>
      <c r="CM52" s="141">
        <f>IF(AND($D52&lt;&gt;0,CM$1&lt;&gt;0),IF(VLOOKUP($D52,$J$9:$DP$16,2+CM$1,FALSE)&lt;&gt;0,(COUNTIF('Présences, Excuses, et Tx P G'!$P51:CR51,$C52)/VLOOKUP($D52,$J$9:$DP$16,2+CM$1,FALSE)),),)</f>
        <v>0</v>
      </c>
      <c r="CN52" s="141">
        <f>IF(AND($D52&lt;&gt;0,CN$1&lt;&gt;0),IF(VLOOKUP($D52,$J$9:$DP$16,2+CN$1,FALSE)&lt;&gt;0,(COUNTIF('Présences, Excuses, et Tx P G'!$P51:CS51,$C52)/VLOOKUP($D52,$J$9:$DP$16,2+CN$1,FALSE)),),)</f>
        <v>0</v>
      </c>
      <c r="CO52" s="141">
        <f>IF(AND($D52&lt;&gt;0,CO$1&lt;&gt;0),IF(VLOOKUP($D52,$J$9:$DP$16,2+CO$1,FALSE)&lt;&gt;0,(COUNTIF('Présences, Excuses, et Tx P G'!$P51:CT51,$C52)/VLOOKUP($D52,$J$9:$DP$16,2+CO$1,FALSE)),),)</f>
        <v>0</v>
      </c>
      <c r="CP52" s="141">
        <f>IF(AND($D52&lt;&gt;0,CP$1&lt;&gt;0),IF(VLOOKUP($D52,$J$9:$DP$16,2+CP$1,FALSE)&lt;&gt;0,(COUNTIF('Présences, Excuses, et Tx P G'!$P51:CU51,$C52)/VLOOKUP($D52,$J$9:$DP$16,2+CP$1,FALSE)),),)</f>
        <v>0</v>
      </c>
      <c r="CQ52" s="141">
        <f>IF(AND($D52&lt;&gt;0,CQ$1&lt;&gt;0),IF(VLOOKUP($D52,$J$9:$DP$16,2+CQ$1,FALSE)&lt;&gt;0,(COUNTIF('Présences, Excuses, et Tx P G'!$P51:CU51,$C52)/VLOOKUP($D52,$J$9:$DP$16,2+CQ$1,FALSE)),),)</f>
        <v>0</v>
      </c>
      <c r="CR52" s="141">
        <f>IF(AND($D52&lt;&gt;0,CR$1&lt;&gt;0),IF(VLOOKUP($D52,$J$9:$DP$16,2+CR$1,FALSE)&lt;&gt;0,(COUNTIF('Présences, Excuses, et Tx P G'!$P51:CV51,$C52)/VLOOKUP($D52,$J$9:$DP$16,2+CR$1,FALSE)),),)</f>
        <v>0</v>
      </c>
      <c r="CS52" s="141">
        <f>IF(AND($D52&lt;&gt;0,CS$1&lt;&gt;0),IF(VLOOKUP($D52,$J$9:$DP$16,2+CS$1,FALSE)&lt;&gt;0,(COUNTIF('Présences, Excuses, et Tx P G'!$P51:CW51,$C52)/VLOOKUP($D52,$J$9:$DP$16,2+CS$1,FALSE)),),)</f>
        <v>0</v>
      </c>
      <c r="CT52" s="141">
        <f>IF(AND($D52&lt;&gt;0,CT$1&lt;&gt;0),IF(VLOOKUP($D52,$J$9:$DP$16,2+CT$1,FALSE)&lt;&gt;0,(COUNTIF('Présences, Excuses, et Tx P G'!$P51:CX51,$C52)/VLOOKUP($D52,$J$9:$DP$16,2+CT$1,FALSE)),),)</f>
        <v>0</v>
      </c>
      <c r="CU52" s="141">
        <f>IF(AND($D52&lt;&gt;0,CU$1&lt;&gt;0),IF(VLOOKUP($D52,$J$9:$DP$16,2+CU$1,FALSE)&lt;&gt;0,(COUNTIF('Présences, Excuses, et Tx P G'!$P51:CY51,$C52)/VLOOKUP($D52,$J$9:$DP$16,2+CU$1,FALSE)),),)</f>
        <v>0</v>
      </c>
      <c r="CV52" s="141">
        <f>IF(AND($D52&lt;&gt;0,CV$1&lt;&gt;0),IF(VLOOKUP($D52,$J$9:$DP$16,2+CV$1,FALSE)&lt;&gt;0,(COUNTIF('Présences, Excuses, et Tx P G'!$P51:CZ51,$C52)/VLOOKUP($D52,$J$9:$DP$16,2+CV$1,FALSE)),),)</f>
        <v>0</v>
      </c>
      <c r="CW52" s="141">
        <f>IF(AND($D52&lt;&gt;0,CW$1&lt;&gt;0),IF(VLOOKUP($D52,$J$9:$DP$16,2+CW$1,FALSE)&lt;&gt;0,(COUNTIF('Présences, Excuses, et Tx P G'!$P51:DA51,$C52)/VLOOKUP($D52,$J$9:$DP$16,2+CW$1,FALSE)),),)</f>
        <v>0</v>
      </c>
      <c r="CX52" s="141">
        <f>IF(AND($D52&lt;&gt;0,CX$1&lt;&gt;0),IF(VLOOKUP($D52,$J$9:$DP$16,2+CX$1,FALSE)&lt;&gt;0,(COUNTIF('Présences, Excuses, et Tx P G'!$P51:DB51,$C52)/VLOOKUP($D52,$J$9:$DP$16,2+CX$1,FALSE)),),)</f>
        <v>0</v>
      </c>
      <c r="CY52" s="141">
        <f>IF(AND($D52&lt;&gt;0,CY$1&lt;&gt;0),IF(VLOOKUP($D52,$J$9:$DP$16,2+CY$1,FALSE)&lt;&gt;0,(COUNTIF('Présences, Excuses, et Tx P G'!$P51:DC51,$C52)/VLOOKUP($D52,$J$9:$DP$16,2+CY$1,FALSE)),),)</f>
        <v>0</v>
      </c>
      <c r="CZ52" s="141">
        <f>IF(AND($D52&lt;&gt;0,CZ$1&lt;&gt;0),IF(VLOOKUP($D52,$J$9:$DP$16,2+CZ$1,FALSE)&lt;&gt;0,(COUNTIF('Présences, Excuses, et Tx P G'!$P51:DD51,$C52)/VLOOKUP($D52,$J$9:$DP$16,2+CZ$1,FALSE)),),)</f>
        <v>0</v>
      </c>
      <c r="DA52" s="141">
        <f>IF(AND($D52&lt;&gt;0,DA$1&lt;&gt;0),IF(VLOOKUP($D52,$J$9:$DP$16,2+DA$1,FALSE)&lt;&gt;0,(COUNTIF('Présences, Excuses, et Tx P G'!$P51:DE51,$C52)/VLOOKUP($D52,$J$9:$DP$16,2+DA$1,FALSE)),),)</f>
        <v>0</v>
      </c>
      <c r="DB52" s="141">
        <f>IF(AND($D52&lt;&gt;0,DB$1&lt;&gt;0),IF(VLOOKUP($D52,$J$9:$DP$16,2+DB$1,FALSE)&lt;&gt;0,(COUNTIF('Présences, Excuses, et Tx P G'!$P51:DF51,$C52)/VLOOKUP($D52,$J$9:$DP$16,2+DB$1,FALSE)),),)</f>
        <v>0</v>
      </c>
      <c r="DC52" s="141">
        <f>IF(AND($D52&lt;&gt;0,DC$1&lt;&gt;0),IF(VLOOKUP($D52,$J$9:$DP$16,2+DC$1,FALSE)&lt;&gt;0,(COUNTIF('Présences, Excuses, et Tx P G'!$P51:DG51,$C52)/VLOOKUP($D52,$J$9:$DP$16,2+DC$1,FALSE)),),)</f>
        <v>0</v>
      </c>
      <c r="DD52" s="141">
        <f>IF(AND($D52&lt;&gt;0,DD$1&lt;&gt;0),IF(VLOOKUP($D52,$J$9:$DP$16,2+DD$1,FALSE)&lt;&gt;0,(COUNTIF('Présences, Excuses, et Tx P G'!$P51:DH51,$C52)/VLOOKUP($D52,$J$9:$DP$16,2+DD$1,FALSE)),),)</f>
        <v>0</v>
      </c>
      <c r="DE52" s="141">
        <f>IF(AND($D52&lt;&gt;0,DE$1&lt;&gt;0),IF(VLOOKUP($D52,$J$9:$DP$16,2+DE$1,FALSE)&lt;&gt;0,(COUNTIF('Présences, Excuses, et Tx P G'!$P51:DI51,$C52)/VLOOKUP($D52,$J$9:$DP$16,2+DE$1,FALSE)),),)</f>
        <v>0</v>
      </c>
      <c r="DF52" s="141">
        <f>IF(AND($D52&lt;&gt;0,DF$1&lt;&gt;0),IF(VLOOKUP($D52,$J$9:$DP$16,2+DF$1,FALSE)&lt;&gt;0,(COUNTIF('Présences, Excuses, et Tx P G'!$P51:DJ51,$C52)/VLOOKUP($D52,$J$9:$DP$16,2+DF$1,FALSE)),),)</f>
        <v>0</v>
      </c>
      <c r="DG52" s="141">
        <f>IF(AND($D52&lt;&gt;0,DG$1&lt;&gt;0),IF(VLOOKUP($D52,$J$9:$DP$16,2+DG$1,FALSE)&lt;&gt;0,(COUNTIF('Présences, Excuses, et Tx P G'!$P51:DK51,$C52)/VLOOKUP($D52,$J$9:$DP$16,2+DG$1,FALSE)),),)</f>
        <v>0</v>
      </c>
      <c r="DH52" s="141">
        <f>IF(AND($D52&lt;&gt;0,DH$1&lt;&gt;0),IF(VLOOKUP($D52,$J$9:$DP$16,2+DH$1,FALSE)&lt;&gt;0,(COUNTIF('Présences, Excuses, et Tx P G'!$P51:DL51,$C52)/VLOOKUP($D52,$J$9:$DP$16,2+DH$1,FALSE)),),)</f>
        <v>0</v>
      </c>
      <c r="DI52" s="141">
        <f>IF(AND($D52&lt;&gt;0,DI$1&lt;&gt;0),IF(VLOOKUP($D52,$J$9:$DP$16,2+DI$1,FALSE)&lt;&gt;0,(COUNTIF('Présences, Excuses, et Tx P G'!$P51:DM51,$C52)/VLOOKUP($D52,$J$9:$DP$16,2+DI$1,FALSE)),),)</f>
        <v>0</v>
      </c>
      <c r="DJ52" s="141">
        <f>IF(AND($D52&lt;&gt;0,DJ$1&lt;&gt;0),IF(VLOOKUP($D52,$J$9:$DP$16,2+DJ$1,FALSE)&lt;&gt;0,(COUNTIF('Présences, Excuses, et Tx P G'!$P51:DN51,$C52)/VLOOKUP($D52,$J$9:$DP$16,2+DJ$1,FALSE)),),)</f>
        <v>0</v>
      </c>
      <c r="DK52" s="141">
        <f>IF(AND($D52&lt;&gt;0,DK$1&lt;&gt;0),IF(VLOOKUP($D52,$J$9:$DP$16,2+DK$1,FALSE)&lt;&gt;0,(COUNTIF('Présences, Excuses, et Tx P G'!$P51:DO51,$C52)/VLOOKUP($D52,$J$9:$DP$16,2+DK$1,FALSE)),),)</f>
        <v>0</v>
      </c>
      <c r="DL52" s="141">
        <f>IF(AND($D52&lt;&gt;0,DL$1&lt;&gt;0),IF(VLOOKUP($D52,$J$9:$DP$16,2+DL$1,FALSE)&lt;&gt;0,(COUNTIF('Présences, Excuses, et Tx P G'!$P51:DP51,$C52)/VLOOKUP($D52,$J$9:$DP$16,2+DL$1,FALSE)),),)</f>
        <v>0</v>
      </c>
      <c r="DM52" s="141">
        <f>IF(AND($D52&lt;&gt;0,DM$1&lt;&gt;0),IF(VLOOKUP($D52,$J$9:$DP$16,2+DM$1,FALSE)&lt;&gt;0,(COUNTIF('Présences, Excuses, et Tx P G'!$P51:DQ51,$C52)/VLOOKUP($D52,$J$9:$DP$16,2+DM$1,FALSE)),),)</f>
        <v>0</v>
      </c>
      <c r="DN52" s="141">
        <f>IF(AND($D52&lt;&gt;0,DN$1&lt;&gt;0),IF(VLOOKUP($D52,$J$9:$DP$16,2+DN$1,FALSE)&lt;&gt;0,(COUNTIF('Présences, Excuses, et Tx P G'!$P51:DR51,$C52)/VLOOKUP($D52,$J$9:$DP$16,2+DN$1,FALSE)),),)</f>
        <v>0</v>
      </c>
      <c r="DO52" s="141">
        <f>IF(AND($D52&lt;&gt;0,DO$1&lt;&gt;0),IF(VLOOKUP($D52,$J$9:$DP$16,2+DO$1,FALSE)&lt;&gt;0,(COUNTIF('Présences, Excuses, et Tx P G'!$P51:DS51,$C52)/VLOOKUP($D52,$J$9:$DP$16,2+DO$1,FALSE)),),)</f>
        <v>0</v>
      </c>
      <c r="DP52" s="141">
        <f>IF(AND($D52&lt;&gt;0,DP$1&lt;&gt;0),IF(VLOOKUP($D52,$J$9:$DP$16,2+DP$1,FALSE)&lt;&gt;0,(COUNTIF('Présences, Excuses, et Tx P G'!$P51:DT51,$C52)/VLOOKUP($D52,$J$9:$DP$16,2+DP$1,FALSE)),),)</f>
        <v>0</v>
      </c>
      <c r="DR52" s="158" t="str">
        <f t="shared" si="34"/>
        <v>GERMAIN Jean-Michel</v>
      </c>
      <c r="DS52" s="26" t="str">
        <f t="shared" si="35"/>
        <v>B</v>
      </c>
      <c r="DT52" s="23">
        <f t="shared" si="36"/>
        <v>0.83720930232558144</v>
      </c>
    </row>
    <row r="53" spans="1:126" ht="14.4" customHeight="1">
      <c r="A53" s="17">
        <v>36</v>
      </c>
      <c r="B53" s="158" t="str">
        <f>Choristes!B37</f>
        <v>GILL Robert</v>
      </c>
      <c r="C53" s="26" t="str">
        <f>Choristes!C37</f>
        <v>B</v>
      </c>
      <c r="D53" s="26" t="str">
        <f>Choristes!G37</f>
        <v>HS</v>
      </c>
      <c r="E53" s="26"/>
      <c r="F53" s="26"/>
      <c r="G53" s="15"/>
      <c r="H53" s="15"/>
      <c r="I53" s="23">
        <f t="shared" si="32"/>
        <v>0.60465116279069764</v>
      </c>
      <c r="J53" s="23" t="str">
        <f t="shared" si="33"/>
        <v>C</v>
      </c>
      <c r="K53" s="61"/>
      <c r="L53" s="141">
        <f>IF(AND($D53&lt;&gt;0,L$1&lt;&gt;0),IF(VLOOKUP($D53,$J$9:$DP$16,2+L$1,FALSE)&lt;&gt;0,(COUNTIF('Présences, Excuses, et Tx P G'!$P52:P52,$C53)/VLOOKUP($D53,$J$9:$DP$16,2+L$1,FALSE)),),)</f>
        <v>1</v>
      </c>
      <c r="M53" s="141">
        <f>IF(AND($D53&lt;&gt;0,M$1&lt;&gt;0),IF(VLOOKUP($D53,$J$9:$DP$16,2+M$1,FALSE)&lt;&gt;0,(COUNTIF('Présences, Excuses, et Tx P G'!$P52:Q52,$C53)/VLOOKUP($D53,$J$9:$DP$16,2+M$1,FALSE)),),)</f>
        <v>1</v>
      </c>
      <c r="N53" s="141">
        <f>IF(AND($D53&lt;&gt;0,N$1&lt;&gt;0),IF(VLOOKUP($D53,$J$9:$DP$16,2+N$1,FALSE)&lt;&gt;0,(COUNTIF('Présences, Excuses, et Tx P G'!$P52:R52,$C53)/VLOOKUP($D53,$J$9:$DP$16,2+N$1,FALSE)),),)</f>
        <v>1</v>
      </c>
      <c r="O53" s="141">
        <f>IF(AND($D53&lt;&gt;0,O$1&lt;&gt;0),IF(VLOOKUP($D53,$J$9:$DP$16,2+O$1,FALSE)&lt;&gt;0,(COUNTIF('Présences, Excuses, et Tx P G'!$P52:S52,$C53)/VLOOKUP($D53,$J$9:$DP$16,2+O$1,FALSE)),),)</f>
        <v>0.66666666666666663</v>
      </c>
      <c r="P53" s="141">
        <f>IF(AND($D53&lt;&gt;0,P$1&lt;&gt;0),IF(VLOOKUP($D53,$J$9:$DP$16,2+P$1,FALSE)&lt;&gt;0,(COUNTIF('Présences, Excuses, et Tx P G'!$P52:T52,$C53)/VLOOKUP($D53,$J$9:$DP$16,2+P$1,FALSE)),),)</f>
        <v>0.66666666666666663</v>
      </c>
      <c r="Q53" s="141">
        <f>IF(AND($D53&lt;&gt;0,Q$1&lt;&gt;0),IF(VLOOKUP($D53,$J$9:$DP$16,2+Q$1,FALSE)&lt;&gt;0,(COUNTIF('Présences, Excuses, et Tx P G'!$P52:U52,$C53)/VLOOKUP($D53,$J$9:$DP$16,2+Q$1,FALSE)),),)</f>
        <v>0.5</v>
      </c>
      <c r="R53" s="141">
        <f>IF(AND($D53&lt;&gt;0,R$1&lt;&gt;0),IF(VLOOKUP($D53,$J$9:$DP$16,2+R$1,FALSE)&lt;&gt;0,(COUNTIF('Présences, Excuses, et Tx P G'!$P52:V52,$C53)/VLOOKUP($D53,$J$9:$DP$16,2+R$1,FALSE)),),)</f>
        <v>0.4</v>
      </c>
      <c r="S53" s="141">
        <f>IF(AND($D53&lt;&gt;0,S$1&lt;&gt;0),IF(VLOOKUP($D53,$J$9:$DP$16,2+S$1,FALSE)&lt;&gt;0,(COUNTIF('Présences, Excuses, et Tx P G'!$P52:W52,$C53)/VLOOKUP($D53,$J$9:$DP$16,2+S$1,FALSE)),),)</f>
        <v>0.33333333333333331</v>
      </c>
      <c r="T53" s="141">
        <f>IF(AND($D53&lt;&gt;0,T$1&lt;&gt;0),IF(VLOOKUP($D53,$J$9:$DP$16,2+T$1,FALSE)&lt;&gt;0,(COUNTIF('Présences, Excuses, et Tx P G'!$P52:X52,$C53)/VLOOKUP($D53,$J$9:$DP$16,2+T$1,FALSE)),),)</f>
        <v>0.2857142857142857</v>
      </c>
      <c r="U53" s="141">
        <f>IF(AND($D53&lt;&gt;0,U$1&lt;&gt;0),IF(VLOOKUP($D53,$J$9:$DP$16,2+U$1,FALSE)&lt;&gt;0,(COUNTIF('Présences, Excuses, et Tx P G'!$P52:Y52,$C53)/VLOOKUP($D53,$J$9:$DP$16,2+U$1,FALSE)),),)</f>
        <v>0.2857142857142857</v>
      </c>
      <c r="V53" s="141">
        <f>IF(AND($D53&lt;&gt;0,V$1&lt;&gt;0),IF(VLOOKUP($D53,$J$9:$DP$16,2+V$1,FALSE)&lt;&gt;0,(COUNTIF('Présences, Excuses, et Tx P G'!$P52:Z52,$C53)/VLOOKUP($D53,$J$9:$DP$16,2+V$1,FALSE)),),)</f>
        <v>0.25</v>
      </c>
      <c r="W53" s="141">
        <f>IF(AND($D53&lt;&gt;0,W$1&lt;&gt;0),IF(VLOOKUP($D53,$J$9:$DP$16,2+W$1,FALSE)&lt;&gt;0,(COUNTIF('Présences, Excuses, et Tx P G'!$P52:AA52,$C53)/VLOOKUP($D53,$J$9:$DP$16,2+W$1,FALSE)),),)</f>
        <v>0.25</v>
      </c>
      <c r="X53" s="141">
        <f>IF(AND($D53&lt;&gt;0,X$1&lt;&gt;0),IF(VLOOKUP($D53,$J$9:$DP$16,2+X$1,FALSE)&lt;&gt;0,(COUNTIF('Présences, Excuses, et Tx P G'!$P52:AB52,$C53)/VLOOKUP($D53,$J$9:$DP$16,2+X$1,FALSE)),),)</f>
        <v>0.22222222222222221</v>
      </c>
      <c r="Y53" s="141">
        <f>IF(AND($D53&lt;&gt;0,Y$1&lt;&gt;0),IF(VLOOKUP($D53,$J$9:$DP$16,2+Y$1,FALSE)&lt;&gt;0,(COUNTIF('Présences, Excuses, et Tx P G'!$P52:AC52,$C53)/VLOOKUP($D53,$J$9:$DP$16,2+Y$1,FALSE)),),)</f>
        <v>0.22222222222222221</v>
      </c>
      <c r="Z53" s="141">
        <f>IF(AND($D53&lt;&gt;0,Z$1&lt;&gt;0),IF(VLOOKUP($D53,$J$9:$DP$16,2+Z$1,FALSE)&lt;&gt;0,(COUNTIF('Présences, Excuses, et Tx P G'!$P52:AD52,$C53)/VLOOKUP($D53,$J$9:$DP$16,2+Z$1,FALSE)),),)</f>
        <v>0.3</v>
      </c>
      <c r="AA53" s="141">
        <f>IF(AND($D53&lt;&gt;0,AA$1&lt;&gt;0),IF(VLOOKUP($D53,$J$9:$DP$16,2+AA$1,FALSE)&lt;&gt;0,(COUNTIF('Présences, Excuses, et Tx P G'!$P52:AE52,$C53)/VLOOKUP($D53,$J$9:$DP$16,2+AA$1,FALSE)),),)</f>
        <v>0.3</v>
      </c>
      <c r="AB53" s="141">
        <f>IF(AND($D53&lt;&gt;0,AB$1&lt;&gt;0),IF(VLOOKUP($D53,$J$9:$DP$16,2+AB$1,FALSE)&lt;&gt;0,(COUNTIF('Présences, Excuses, et Tx P G'!$P52:AF52,$C53)/VLOOKUP($D53,$J$9:$DP$16,2+AB$1,FALSE)),),)</f>
        <v>0.36363636363636365</v>
      </c>
      <c r="AC53" s="141">
        <f>IF(AND($D53&lt;&gt;0,AC$1&lt;&gt;0),IF(VLOOKUP($D53,$J$9:$DP$16,2+AC$1,FALSE)&lt;&gt;0,(COUNTIF('Présences, Excuses, et Tx P G'!$P52:AG52,$C53)/VLOOKUP($D53,$J$9:$DP$16,2+AC$1,FALSE)),),)</f>
        <v>0.33333333333333331</v>
      </c>
      <c r="AD53" s="141">
        <f>IF(AND($D53&lt;&gt;0,AD$1&lt;&gt;0),IF(VLOOKUP($D53,$J$9:$DP$16,2+AD$1,FALSE)&lt;&gt;0,(COUNTIF('Présences, Excuses, et Tx P G'!$P52:AH52,$C53)/VLOOKUP($D53,$J$9:$DP$16,2+AD$1,FALSE)),),)</f>
        <v>0.38461538461538464</v>
      </c>
      <c r="AE53" s="141">
        <f>IF(AND($D53&lt;&gt;0,AE$1&lt;&gt;0),IF(VLOOKUP($D53,$J$9:$DP$16,2+AE$1,FALSE)&lt;&gt;0,(COUNTIF('Présences, Excuses, et Tx P G'!$P52:AI52,$C53)/VLOOKUP($D53,$J$9:$DP$16,2+AE$1,FALSE)),),)</f>
        <v>0.38461538461538464</v>
      </c>
      <c r="AF53" s="141">
        <f>IF(AND($D53&lt;&gt;0,AF$1&lt;&gt;0),IF(VLOOKUP($D53,$J$9:$DP$16,2+AF$1,FALSE)&lt;&gt;0,(COUNTIF('Présences, Excuses, et Tx P G'!$P52:AJ52,$C53)/VLOOKUP($D53,$J$9:$DP$16,2+AF$1,FALSE)),),)</f>
        <v>0.42857142857142855</v>
      </c>
      <c r="AG53" s="141">
        <f>IF(AND($D53&lt;&gt;0,AG$1&lt;&gt;0),IF(VLOOKUP($D53,$J$9:$DP$16,2+AG$1,FALSE)&lt;&gt;0,(COUNTIF('Présences, Excuses, et Tx P G'!$P52:AK52,$C53)/VLOOKUP($D53,$J$9:$DP$16,2+AG$1,FALSE)),),)</f>
        <v>0.4</v>
      </c>
      <c r="AH53" s="141">
        <f>IF(AND($D53&lt;&gt;0,AH$1&lt;&gt;0),IF(VLOOKUP($D53,$J$9:$DP$16,2+AH$1,FALSE)&lt;&gt;0,(COUNTIF('Présences, Excuses, et Tx P G'!$P52:AL52,$C53)/VLOOKUP($D53,$J$9:$DP$16,2+AH$1,FALSE)),),)</f>
        <v>0.4375</v>
      </c>
      <c r="AI53" s="141">
        <f>IF(AND($D53&lt;&gt;0,AI$1&lt;&gt;0),IF(VLOOKUP($D53,$J$9:$DP$16,2+AI$1,FALSE)&lt;&gt;0,(COUNTIF('Présences, Excuses, et Tx P G'!$P52:AM52,$C53)/VLOOKUP($D53,$J$9:$DP$16,2+AI$1,FALSE)),),)</f>
        <v>0.47058823529411764</v>
      </c>
      <c r="AJ53" s="141">
        <f>IF(AND($D53&lt;&gt;0,AJ$1&lt;&gt;0),IF(VLOOKUP($D53,$J$9:$DP$16,2+AJ$1,FALSE)&lt;&gt;0,(COUNTIF('Présences, Excuses, et Tx P G'!$P52:AN52,$C53)/VLOOKUP($D53,$J$9:$DP$16,2+AJ$1,FALSE)),),)</f>
        <v>0.5</v>
      </c>
      <c r="AK53" s="141">
        <f>IF(AND($D53&lt;&gt;0,AK$1&lt;&gt;0),IF(VLOOKUP($D53,$J$9:$DP$16,2+AK$1,FALSE)&lt;&gt;0,(COUNTIF('Présences, Excuses, et Tx P G'!$P52:AO52,$C53)/VLOOKUP($D53,$J$9:$DP$16,2+AK$1,FALSE)),),)</f>
        <v>0.5</v>
      </c>
      <c r="AL53" s="141">
        <f>IF(AND($D53&lt;&gt;0,AL$1&lt;&gt;0),IF(VLOOKUP($D53,$J$9:$DP$16,2+AL$1,FALSE)&lt;&gt;0,(COUNTIF('Présences, Excuses, et Tx P G'!$P52:AP52,$C53)/VLOOKUP($D53,$J$9:$DP$16,2+AL$1,FALSE)),),)</f>
        <v>0.52631578947368418</v>
      </c>
      <c r="AM53" s="141">
        <f>IF(AND($D53&lt;&gt;0,AM$1&lt;&gt;0),IF(VLOOKUP($D53,$J$9:$DP$16,2+AM$1,FALSE)&lt;&gt;0,(COUNTIF('Présences, Excuses, et Tx P G'!$P52:AQ52,$C53)/VLOOKUP($D53,$J$9:$DP$16,2+AM$1,FALSE)),),)</f>
        <v>0.55000000000000004</v>
      </c>
      <c r="AN53" s="141">
        <f>IF(AND($D53&lt;&gt;0,AN$1&lt;&gt;0),IF(VLOOKUP($D53,$J$9:$DP$16,2+AN$1,FALSE)&lt;&gt;0,(COUNTIF('Présences, Excuses, et Tx P G'!$P52:AR52,$C53)/VLOOKUP($D53,$J$9:$DP$16,2+AN$1,FALSE)),),)</f>
        <v>0.5714285714285714</v>
      </c>
      <c r="AO53" s="141">
        <f>IF(AND($D53&lt;&gt;0,AO$1&lt;&gt;0),IF(VLOOKUP($D53,$J$9:$DP$16,2+AO$1,FALSE)&lt;&gt;0,(COUNTIF('Présences, Excuses, et Tx P G'!$P52:AS52,$C53)/VLOOKUP($D53,$J$9:$DP$16,2+AO$1,FALSE)),),)</f>
        <v>0.59090909090909094</v>
      </c>
      <c r="AP53" s="141">
        <f>IF(AND($D53&lt;&gt;0,AP$1&lt;&gt;0),IF(VLOOKUP($D53,$J$9:$DP$16,2+AP$1,FALSE)&lt;&gt;0,(COUNTIF('Présences, Excuses, et Tx P G'!$P52:AT52,$C53)/VLOOKUP($D53,$J$9:$DP$16,2+AP$1,FALSE)),),)</f>
        <v>0.60869565217391308</v>
      </c>
      <c r="AQ53" s="141">
        <f>IF(AND($D53&lt;&gt;0,AQ$1&lt;&gt;0),IF(VLOOKUP($D53,$J$9:$DP$16,2+AQ$1,FALSE)&lt;&gt;0,(COUNTIF('Présences, Excuses, et Tx P G'!$P52:AU52,$C53)/VLOOKUP($D53,$J$9:$DP$16,2+AQ$1,FALSE)),),)</f>
        <v>0.60869565217391308</v>
      </c>
      <c r="AR53" s="141">
        <f>IF(AND($D53&lt;&gt;0,AR$1&lt;&gt;0),IF(VLOOKUP($D53,$J$9:$DP$16,2+AR$1,FALSE)&lt;&gt;0,(COUNTIF('Présences, Excuses, et Tx P G'!$P52:AV52,$C53)/VLOOKUP($D53,$J$9:$DP$16,2+AR$1,FALSE)),),)</f>
        <v>0.625</v>
      </c>
      <c r="AS53" s="141">
        <f>IF(AND($D53&lt;&gt;0,AS$1&lt;&gt;0),IF(VLOOKUP($D53,$J$9:$DP$16,2+AS$1,FALSE)&lt;&gt;0,(COUNTIF('Présences, Excuses, et Tx P G'!$P52:AW52,$C53)/VLOOKUP($D53,$J$9:$DP$16,2+AS$1,FALSE)),),)</f>
        <v>0.625</v>
      </c>
      <c r="AT53" s="141">
        <f>IF(AND($D53&lt;&gt;0,AT$1&lt;&gt;0),IF(VLOOKUP($D53,$J$9:$DP$16,2+AT$1,FALSE)&lt;&gt;0,(COUNTIF('Présences, Excuses, et Tx P G'!$P52:AX52,$C53)/VLOOKUP($D53,$J$9:$DP$16,2+AT$1,FALSE)),),)</f>
        <v>0.64</v>
      </c>
      <c r="AU53" s="141">
        <f>IF(AND($D53&lt;&gt;0,AU$1&lt;&gt;0),IF(VLOOKUP($D53,$J$9:$DP$16,2+AU$1,FALSE)&lt;&gt;0,(COUNTIF('Présences, Excuses, et Tx P G'!$P52:AY52,$C53)/VLOOKUP($D53,$J$9:$DP$16,2+AU$1,FALSE)),),)</f>
        <v>0.64</v>
      </c>
      <c r="AV53" s="141">
        <f>IF(AND($D53&lt;&gt;0,AV$1&lt;&gt;0),IF(VLOOKUP($D53,$J$9:$DP$16,2+AV$1,FALSE)&lt;&gt;0,(COUNTIF('Présences, Excuses, et Tx P G'!$P52:AZ52,$C53)/VLOOKUP($D53,$J$9:$DP$16,2+AV$1,FALSE)),),)</f>
        <v>0.65384615384615385</v>
      </c>
      <c r="AW53" s="141">
        <f>IF(AND($D53&lt;&gt;0,AW$1&lt;&gt;0),IF(VLOOKUP($D53,$J$9:$DP$16,2+AW$1,FALSE)&lt;&gt;0,(COUNTIF('Présences, Excuses, et Tx P G'!$P52:BA52,$C53)/VLOOKUP($D53,$J$9:$DP$16,2+AW$1,FALSE)),),)</f>
        <v>0.65384615384615385</v>
      </c>
      <c r="AX53" s="141">
        <f>IF(AND($D53&lt;&gt;0,AX$1&lt;&gt;0),IF(VLOOKUP($D53,$J$9:$DP$16,2+AX$1,FALSE)&lt;&gt;0,(COUNTIF('Présences, Excuses, et Tx P G'!$P52:BB52,$C53)/VLOOKUP($D53,$J$9:$DP$16,2+AX$1,FALSE)),),)</f>
        <v>0.65384615384615385</v>
      </c>
      <c r="AY53" s="141">
        <f>IF(AND($D53&lt;&gt;0,AY$1&lt;&gt;0),IF(VLOOKUP($D53,$J$9:$DP$16,2+AY$1,FALSE)&lt;&gt;0,(COUNTIF('Présences, Excuses, et Tx P G'!$P52:BC52,$C53)/VLOOKUP($D53,$J$9:$DP$16,2+AY$1,FALSE)),),)</f>
        <v>0.62962962962962965</v>
      </c>
      <c r="AZ53" s="141">
        <f>IF(AND($D53&lt;&gt;0,AZ$1&lt;&gt;0),IF(VLOOKUP($D53,$J$9:$DP$16,2+AZ$1,FALSE)&lt;&gt;0,(COUNTIF('Présences, Excuses, et Tx P G'!$P52:BD52,$C53)/VLOOKUP($D53,$J$9:$DP$16,2+AZ$1,FALSE)),),)</f>
        <v>0.62962962962962965</v>
      </c>
      <c r="BA53" s="141">
        <f>IF(AND($D53&lt;&gt;0,BA$1&lt;&gt;0),IF(VLOOKUP($D53,$J$9:$DP$16,2+BA$1,FALSE)&lt;&gt;0,(COUNTIF('Présences, Excuses, et Tx P G'!$P52:BE52,$C53)/VLOOKUP($D53,$J$9:$DP$16,2+BA$1,FALSE)),),)</f>
        <v>0.6071428571428571</v>
      </c>
      <c r="BB53" s="141">
        <f>IF(AND($D53&lt;&gt;0,BB$1&lt;&gt;0),IF(VLOOKUP($D53,$J$9:$DP$16,2+BB$1,FALSE)&lt;&gt;0,(COUNTIF('Présences, Excuses, et Tx P G'!$P52:BF52,$C53)/VLOOKUP($D53,$J$9:$DP$16,2+BB$1,FALSE)),),)</f>
        <v>0.58620689655172409</v>
      </c>
      <c r="BC53" s="141">
        <f>IF(AND($D53&lt;&gt;0,BC$1&lt;&gt;0),IF(VLOOKUP($D53,$J$9:$DP$16,2+BC$1,FALSE)&lt;&gt;0,(COUNTIF('Présences, Excuses, et Tx P G'!$P52:BG52,$C53)/VLOOKUP($D53,$J$9:$DP$16,2+BC$1,FALSE)),),)</f>
        <v>0.56666666666666665</v>
      </c>
      <c r="BD53" s="141">
        <f>IF(AND($D53&lt;&gt;0,BD$1&lt;&gt;0),IF(VLOOKUP($D53,$J$9:$DP$16,2+BD$1,FALSE)&lt;&gt;0,(COUNTIF('Présences, Excuses, et Tx P G'!$P52:BH52,$C53)/VLOOKUP($D53,$J$9:$DP$16,2+BD$1,FALSE)),),)</f>
        <v>0.54838709677419351</v>
      </c>
      <c r="BE53" s="141">
        <f>IF(AND($D53&lt;&gt;0,BE$1&lt;&gt;0),IF(VLOOKUP($D53,$J$9:$DP$16,2+BE$1,FALSE)&lt;&gt;0,(COUNTIF('Présences, Excuses, et Tx P G'!$P52:BI52,$C53)/VLOOKUP($D53,$J$9:$DP$16,2+BE$1,FALSE)),),)</f>
        <v>0.53125</v>
      </c>
      <c r="BF53" s="141">
        <f>IF(AND($D53&lt;&gt;0,BF$1&lt;&gt;0),IF(VLOOKUP($D53,$J$9:$DP$16,2+BF$1,FALSE)&lt;&gt;0,(COUNTIF('Présences, Excuses, et Tx P G'!$P52:BJ52,$C53)/VLOOKUP($D53,$J$9:$DP$16,2+BF$1,FALSE)),),)</f>
        <v>0.53125</v>
      </c>
      <c r="BG53" s="141">
        <f>IF(AND($D53&lt;&gt;0,BG$1&lt;&gt;0),IF(VLOOKUP($D53,$J$9:$DP$16,2+BG$1,FALSE)&lt;&gt;0,(COUNTIF('Présences, Excuses, et Tx P G'!$P52:BK52,$C53)/VLOOKUP($D53,$J$9:$DP$16,2+BG$1,FALSE)),),)</f>
        <v>0.53125</v>
      </c>
      <c r="BH53" s="141">
        <f>IF(AND($D53&lt;&gt;0,BH$1&lt;&gt;0),IF(VLOOKUP($D53,$J$9:$DP$16,2+BH$1,FALSE)&lt;&gt;0,(COUNTIF('Présences, Excuses, et Tx P G'!$P52:BL52,$C53)/VLOOKUP($D53,$J$9:$DP$16,2+BH$1,FALSE)),),)</f>
        <v>0.54545454545454541</v>
      </c>
      <c r="BI53" s="141">
        <f>IF(AND($D53&lt;&gt;0,BI$1&lt;&gt;0),IF(VLOOKUP($D53,$J$9:$DP$16,2+BI$1,FALSE)&lt;&gt;0,(COUNTIF('Présences, Excuses, et Tx P G'!$P52:BM52,$C53)/VLOOKUP($D53,$J$9:$DP$16,2+BI$1,FALSE)),),)</f>
        <v>0.55882352941176472</v>
      </c>
      <c r="BJ53" s="141">
        <f>IF(AND($D53&lt;&gt;0,BJ$1&lt;&gt;0),IF(VLOOKUP($D53,$J$9:$DP$16,2+BJ$1,FALSE)&lt;&gt;0,(COUNTIF('Présences, Excuses, et Tx P G'!$P52:BN52,$C53)/VLOOKUP($D53,$J$9:$DP$16,2+BJ$1,FALSE)),),)</f>
        <v>0.55882352941176472</v>
      </c>
      <c r="BK53" s="141">
        <f>IF(AND($D53&lt;&gt;0,BK$1&lt;&gt;0),IF(VLOOKUP($D53,$J$9:$DP$16,2+BK$1,FALSE)&lt;&gt;0,(COUNTIF('Présences, Excuses, et Tx P G'!$P52:BO52,$C53)/VLOOKUP($D53,$J$9:$DP$16,2+BK$1,FALSE)),),)</f>
        <v>0.5714285714285714</v>
      </c>
      <c r="BL53" s="141">
        <f>IF(AND($D53&lt;&gt;0,BL$1&lt;&gt;0),IF(VLOOKUP($D53,$J$9:$DP$16,2+BL$1,FALSE)&lt;&gt;0,(COUNTIF('Présences, Excuses, et Tx P G'!$P52:BP52,$C53)/VLOOKUP($D53,$J$9:$DP$16,2+BL$1,FALSE)),),)</f>
        <v>0.5714285714285714</v>
      </c>
      <c r="BM53" s="141">
        <f>IF(AND($D53&lt;&gt;0,BM$1&lt;&gt;0),IF(VLOOKUP($D53,$J$9:$DP$16,2+BM$1,FALSE)&lt;&gt;0,(COUNTIF('Présences, Excuses, et Tx P G'!$P52:BQ52,$C53)/VLOOKUP($D53,$J$9:$DP$16,2+BM$1,FALSE)),),)</f>
        <v>0.5714285714285714</v>
      </c>
      <c r="BN53" s="141">
        <f>IF(AND($D53&lt;&gt;0,BN$1&lt;&gt;0),IF(VLOOKUP($D53,$J$9:$DP$16,2+BN$1,FALSE)&lt;&gt;0,(COUNTIF('Présences, Excuses, et Tx P G'!$P52:BR52,$C53)/VLOOKUP($D53,$J$9:$DP$16,2+BN$1,FALSE)),),)</f>
        <v>0.58333333333333337</v>
      </c>
      <c r="BO53" s="141">
        <f>IF(AND($D53&lt;&gt;0,BO$1&lt;&gt;0),IF(VLOOKUP($D53,$J$9:$DP$16,2+BO$1,FALSE)&lt;&gt;0,(COUNTIF('Présences, Excuses, et Tx P G'!$P52:BS52,$C53)/VLOOKUP($D53,$J$9:$DP$16,2+BO$1,FALSE)),),)</f>
        <v>0.59459459459459463</v>
      </c>
      <c r="BP53" s="141">
        <f>IF(AND($D53&lt;&gt;0,BP$1&lt;&gt;0),IF(VLOOKUP($D53,$J$9:$DP$16,2+BP$1,FALSE)&lt;&gt;0,(COUNTIF('Présences, Excuses, et Tx P G'!$P52:BT52,$C53)/VLOOKUP($D53,$J$9:$DP$16,2+BP$1,FALSE)),),)</f>
        <v>0.60526315789473684</v>
      </c>
      <c r="BQ53" s="141">
        <f>IF(AND($D53&lt;&gt;0,BQ$1&lt;&gt;0),IF(VLOOKUP($D53,$J$9:$DP$16,2+BQ$1,FALSE)&lt;&gt;0,(COUNTIF('Présences, Excuses, et Tx P G'!$P52:BU52,$C53)/VLOOKUP($D53,$J$9:$DP$16,2+BQ$1,FALSE)),),)</f>
        <v>0.60526315789473684</v>
      </c>
      <c r="BR53" s="141">
        <f>IF(AND($D53&lt;&gt;0,BR$1&lt;&gt;0),IF(VLOOKUP($D53,$J$9:$DP$16,2+BR$1,FALSE)&lt;&gt;0,(COUNTIF('Présences, Excuses, et Tx P G'!$P52:BV52,$C53)/VLOOKUP($D53,$J$9:$DP$16,2+BR$1,FALSE)),),)</f>
        <v>0.61538461538461542</v>
      </c>
      <c r="BS53" s="141">
        <f>IF(AND($D53&lt;&gt;0,BS$1&lt;&gt;0),IF(VLOOKUP($D53,$J$9:$DP$16,2+BS$1,FALSE)&lt;&gt;0,(COUNTIF('Présences, Excuses, et Tx P G'!$P52:BW52,$C53)/VLOOKUP($D53,$J$9:$DP$16,2+BS$1,FALSE)),),)</f>
        <v>0.61538461538461542</v>
      </c>
      <c r="BT53" s="141">
        <f>IF(AND($D53&lt;&gt;0,BT$1&lt;&gt;0),IF(VLOOKUP($D53,$J$9:$DP$16,2+BT$1,FALSE)&lt;&gt;0,(COUNTIF('Présences, Excuses, et Tx P G'!$P52:BX52,$C53)/VLOOKUP($D53,$J$9:$DP$16,2+BT$1,FALSE)),),)</f>
        <v>0.61538461538461542</v>
      </c>
      <c r="BU53" s="141">
        <f>IF(AND($D53&lt;&gt;0,BU$1&lt;&gt;0),IF(VLOOKUP($D53,$J$9:$DP$16,2+BU$1,FALSE)&lt;&gt;0,(COUNTIF('Présences, Excuses, et Tx P G'!$P52:BY52,$C53)/VLOOKUP($D53,$J$9:$DP$16,2+BU$1,FALSE)),),)</f>
        <v>0.625</v>
      </c>
      <c r="BV53" s="141">
        <f>IF(AND($D53&lt;&gt;0,BV$1&lt;&gt;0),IF(VLOOKUP($D53,$J$9:$DP$16,2+BV$1,FALSE)&lt;&gt;0,(COUNTIF('Présences, Excuses, et Tx P G'!$P52:BZ52,$C53)/VLOOKUP($D53,$J$9:$DP$16,2+BV$1,FALSE)),),)</f>
        <v>0.6097560975609756</v>
      </c>
      <c r="BW53" s="141">
        <f>IF(AND($D53&lt;&gt;0,BW$1&lt;&gt;0),IF(VLOOKUP($D53,$J$9:$DP$16,2+BW$1,FALSE)&lt;&gt;0,(COUNTIF('Présences, Excuses, et Tx P G'!$P52:CA52,$C53)/VLOOKUP($D53,$J$9:$DP$16,2+BW$1,FALSE)),),)</f>
        <v>0.59523809523809523</v>
      </c>
      <c r="BX53" s="141">
        <f>IF(AND($D53&lt;&gt;0,BX$1&lt;&gt;0),IF(VLOOKUP($D53,$J$9:$DP$16,2+BX$1,FALSE)&lt;&gt;0,(COUNTIF('Présences, Excuses, et Tx P G'!$P52:CB52,$C53)/VLOOKUP($D53,$J$9:$DP$16,2+BX$1,FALSE)),),)</f>
        <v>0.59523809523809523</v>
      </c>
      <c r="BY53" s="141">
        <f>IF(AND($D53&lt;&gt;0,BY$1&lt;&gt;0),IF(VLOOKUP($D53,$J$9:$DP$16,2+BY$1,FALSE)&lt;&gt;0,(COUNTIF('Présences, Excuses, et Tx P G'!$P52:CC52,$C53)/VLOOKUP($D53,$J$9:$DP$16,2+BY$1,FALSE)),),)</f>
        <v>0.60465116279069764</v>
      </c>
      <c r="BZ53" s="141">
        <f>IF(AND($D53&lt;&gt;0,BZ$1&lt;&gt;0),IF(VLOOKUP($D53,$J$9:$DP$16,2+BZ$1,FALSE)&lt;&gt;0,(COUNTIF('Présences, Excuses, et Tx P G'!$P52:CD52,$C53)/VLOOKUP($D53,$J$9:$DP$16,2+BZ$1,FALSE)),),)</f>
        <v>0.61363636363636365</v>
      </c>
      <c r="CA53" s="141">
        <f>IF(AND($D53&lt;&gt;0,CA$1&lt;&gt;0),IF(VLOOKUP($D53,$J$9:$DP$16,2+CA$1,FALSE)&lt;&gt;0,(COUNTIF('Présences, Excuses, et Tx P G'!$P52:CE52,$C53)/VLOOKUP($D53,$J$9:$DP$16,2+CA$1,FALSE)),),)</f>
        <v>0.6</v>
      </c>
      <c r="CB53" s="141">
        <f>IF(AND($D53&lt;&gt;0,CB$1&lt;&gt;0),IF(VLOOKUP($D53,$J$9:$DP$16,2+CB$1,FALSE)&lt;&gt;0,(COUNTIF('Présences, Excuses, et Tx P G'!$P52:CF52,$C53)/VLOOKUP($D53,$J$9:$DP$16,2+CB$1,FALSE)),),)</f>
        <v>0</v>
      </c>
      <c r="CC53" s="141">
        <f>IF(AND($D53&lt;&gt;0,CC$1&lt;&gt;0),IF(VLOOKUP($D53,$J$9:$DP$16,2+CC$1,FALSE)&lt;&gt;0,(COUNTIF('Présences, Excuses, et Tx P G'!$P52:CG52,$C53)/VLOOKUP($D53,$J$9:$DP$16,2+CC$1,FALSE)),),)</f>
        <v>0</v>
      </c>
      <c r="CD53" s="141">
        <f>IF(AND($D53&lt;&gt;0,CD$1&lt;&gt;0),IF(VLOOKUP($D53,$J$9:$DP$16,2+CD$1,FALSE)&lt;&gt;0,(COUNTIF('Présences, Excuses, et Tx P G'!$P52:CH52,$C53)/VLOOKUP($D53,$J$9:$DP$16,2+CD$1,FALSE)),),)</f>
        <v>0</v>
      </c>
      <c r="CE53" s="141">
        <f>IF(AND($D53&lt;&gt;0,CE$1&lt;&gt;0),IF(VLOOKUP($D53,$J$9:$DP$16,2+CE$1,FALSE)&lt;&gt;0,(COUNTIF('Présences, Excuses, et Tx P G'!$P52:CI52,$C53)/VLOOKUP($D53,$J$9:$DP$16,2+CE$1,FALSE)),),)</f>
        <v>0</v>
      </c>
      <c r="CF53" s="141">
        <f>IF(AND($D53&lt;&gt;0,CF$1&lt;&gt;0),IF(VLOOKUP($D53,$J$9:$DP$16,2+CF$1,FALSE)&lt;&gt;0,(COUNTIF('Présences, Excuses, et Tx P G'!$P52:CJ52,$C53)/VLOOKUP($D53,$J$9:$DP$16,2+CF$1,FALSE)),),)</f>
        <v>0</v>
      </c>
      <c r="CG53" s="141">
        <f>IF(AND($D53&lt;&gt;0,CG$1&lt;&gt;0),IF(VLOOKUP($D53,$J$9:$DP$16,2+CG$1,FALSE)&lt;&gt;0,(COUNTIF('Présences, Excuses, et Tx P G'!$P52:CK52,$C53)/VLOOKUP($D53,$J$9:$DP$16,2+CG$1,FALSE)),),)</f>
        <v>0</v>
      </c>
      <c r="CH53" s="141">
        <f>IF(AND($D53&lt;&gt;0,CH$1&lt;&gt;0),IF(VLOOKUP($D53,$J$9:$DP$16,2+CH$1,FALSE)&lt;&gt;0,(COUNTIF('Présences, Excuses, et Tx P G'!$P52:CL52,$C53)/VLOOKUP($D53,$J$9:$DP$16,2+CH$1,FALSE)),),)</f>
        <v>0</v>
      </c>
      <c r="CI53" s="141">
        <f>IF(AND($D53&lt;&gt;0,CI$1&lt;&gt;0),IF(VLOOKUP($D53,$J$9:$DP$16,2+CI$1,FALSE)&lt;&gt;0,(COUNTIF('Présences, Excuses, et Tx P G'!$P52:CM52,$C53)/VLOOKUP($D53,$J$9:$DP$16,2+CI$1,FALSE)),),)</f>
        <v>0</v>
      </c>
      <c r="CJ53" s="141">
        <f>IF(AND($D53&lt;&gt;0,CJ$1&lt;&gt;0),IF(VLOOKUP($D53,$J$9:$DP$16,2+CJ$1,FALSE)&lt;&gt;0,(COUNTIF('Présences, Excuses, et Tx P G'!$P52:CO52,$C53)/VLOOKUP($D53,$J$9:$DP$16,2+CJ$1,FALSE)),),)</f>
        <v>0</v>
      </c>
      <c r="CK53" s="141">
        <f>IF(AND($D53&lt;&gt;0,CK$1&lt;&gt;0),IF(VLOOKUP($D53,$J$9:$DP$16,2+CK$1,FALSE)&lt;&gt;0,(COUNTIF('Présences, Excuses, et Tx P G'!$P52:CP52,$C53)/VLOOKUP($D53,$J$9:$DP$16,2+CK$1,FALSE)),),)</f>
        <v>0</v>
      </c>
      <c r="CL53" s="141">
        <f>IF(AND($D53&lt;&gt;0,CL$1&lt;&gt;0),IF(VLOOKUP($D53,$J$9:$DP$16,2+CL$1,FALSE)&lt;&gt;0,(COUNTIF('Présences, Excuses, et Tx P G'!$P52:CQ52,$C53)/VLOOKUP($D53,$J$9:$DP$16,2+CL$1,FALSE)),),)</f>
        <v>0</v>
      </c>
      <c r="CM53" s="141">
        <f>IF(AND($D53&lt;&gt;0,CM$1&lt;&gt;0),IF(VLOOKUP($D53,$J$9:$DP$16,2+CM$1,FALSE)&lt;&gt;0,(COUNTIF('Présences, Excuses, et Tx P G'!$P52:CR52,$C53)/VLOOKUP($D53,$J$9:$DP$16,2+CM$1,FALSE)),),)</f>
        <v>0</v>
      </c>
      <c r="CN53" s="141">
        <f>IF(AND($D53&lt;&gt;0,CN$1&lt;&gt;0),IF(VLOOKUP($D53,$J$9:$DP$16,2+CN$1,FALSE)&lt;&gt;0,(COUNTIF('Présences, Excuses, et Tx P G'!$P52:CS52,$C53)/VLOOKUP($D53,$J$9:$DP$16,2+CN$1,FALSE)),),)</f>
        <v>0</v>
      </c>
      <c r="CO53" s="141">
        <f>IF(AND($D53&lt;&gt;0,CO$1&lt;&gt;0),IF(VLOOKUP($D53,$J$9:$DP$16,2+CO$1,FALSE)&lt;&gt;0,(COUNTIF('Présences, Excuses, et Tx P G'!$P52:CT52,$C53)/VLOOKUP($D53,$J$9:$DP$16,2+CO$1,FALSE)),),)</f>
        <v>0</v>
      </c>
      <c r="CP53" s="141">
        <f>IF(AND($D53&lt;&gt;0,CP$1&lt;&gt;0),IF(VLOOKUP($D53,$J$9:$DP$16,2+CP$1,FALSE)&lt;&gt;0,(COUNTIF('Présences, Excuses, et Tx P G'!$P52:CU52,$C53)/VLOOKUP($D53,$J$9:$DP$16,2+CP$1,FALSE)),),)</f>
        <v>0</v>
      </c>
      <c r="CQ53" s="141">
        <f>IF(AND($D53&lt;&gt;0,CQ$1&lt;&gt;0),IF(VLOOKUP($D53,$J$9:$DP$16,2+CQ$1,FALSE)&lt;&gt;0,(COUNTIF('Présences, Excuses, et Tx P G'!$P52:CU52,$C53)/VLOOKUP($D53,$J$9:$DP$16,2+CQ$1,FALSE)),),)</f>
        <v>0</v>
      </c>
      <c r="CR53" s="141">
        <f>IF(AND($D53&lt;&gt;0,CR$1&lt;&gt;0),IF(VLOOKUP($D53,$J$9:$DP$16,2+CR$1,FALSE)&lt;&gt;0,(COUNTIF('Présences, Excuses, et Tx P G'!$P52:CV52,$C53)/VLOOKUP($D53,$J$9:$DP$16,2+CR$1,FALSE)),),)</f>
        <v>0</v>
      </c>
      <c r="CS53" s="141">
        <f>IF(AND($D53&lt;&gt;0,CS$1&lt;&gt;0),IF(VLOOKUP($D53,$J$9:$DP$16,2+CS$1,FALSE)&lt;&gt;0,(COUNTIF('Présences, Excuses, et Tx P G'!$P52:CW52,$C53)/VLOOKUP($D53,$J$9:$DP$16,2+CS$1,FALSE)),),)</f>
        <v>0</v>
      </c>
      <c r="CT53" s="141">
        <f>IF(AND($D53&lt;&gt;0,CT$1&lt;&gt;0),IF(VLOOKUP($D53,$J$9:$DP$16,2+CT$1,FALSE)&lt;&gt;0,(COUNTIF('Présences, Excuses, et Tx P G'!$P52:CX52,$C53)/VLOOKUP($D53,$J$9:$DP$16,2+CT$1,FALSE)),),)</f>
        <v>0</v>
      </c>
      <c r="CU53" s="141">
        <f>IF(AND($D53&lt;&gt;0,CU$1&lt;&gt;0),IF(VLOOKUP($D53,$J$9:$DP$16,2+CU$1,FALSE)&lt;&gt;0,(COUNTIF('Présences, Excuses, et Tx P G'!$P52:CY52,$C53)/VLOOKUP($D53,$J$9:$DP$16,2+CU$1,FALSE)),),)</f>
        <v>0</v>
      </c>
      <c r="CV53" s="141">
        <f>IF(AND($D53&lt;&gt;0,CV$1&lt;&gt;0),IF(VLOOKUP($D53,$J$9:$DP$16,2+CV$1,FALSE)&lt;&gt;0,(COUNTIF('Présences, Excuses, et Tx P G'!$P52:CZ52,$C53)/VLOOKUP($D53,$J$9:$DP$16,2+CV$1,FALSE)),),)</f>
        <v>0</v>
      </c>
      <c r="CW53" s="141">
        <f>IF(AND($D53&lt;&gt;0,CW$1&lt;&gt;0),IF(VLOOKUP($D53,$J$9:$DP$16,2+CW$1,FALSE)&lt;&gt;0,(COUNTIF('Présences, Excuses, et Tx P G'!$P52:DA52,$C53)/VLOOKUP($D53,$J$9:$DP$16,2+CW$1,FALSE)),),)</f>
        <v>0</v>
      </c>
      <c r="CX53" s="141">
        <f>IF(AND($D53&lt;&gt;0,CX$1&lt;&gt;0),IF(VLOOKUP($D53,$J$9:$DP$16,2+CX$1,FALSE)&lt;&gt;0,(COUNTIF('Présences, Excuses, et Tx P G'!$P52:DB52,$C53)/VLOOKUP($D53,$J$9:$DP$16,2+CX$1,FALSE)),),)</f>
        <v>0</v>
      </c>
      <c r="CY53" s="141">
        <f>IF(AND($D53&lt;&gt;0,CY$1&lt;&gt;0),IF(VLOOKUP($D53,$J$9:$DP$16,2+CY$1,FALSE)&lt;&gt;0,(COUNTIF('Présences, Excuses, et Tx P G'!$P52:DC52,$C53)/VLOOKUP($D53,$J$9:$DP$16,2+CY$1,FALSE)),),)</f>
        <v>0</v>
      </c>
      <c r="CZ53" s="141">
        <f>IF(AND($D53&lt;&gt;0,CZ$1&lt;&gt;0),IF(VLOOKUP($D53,$J$9:$DP$16,2+CZ$1,FALSE)&lt;&gt;0,(COUNTIF('Présences, Excuses, et Tx P G'!$P52:DD52,$C53)/VLOOKUP($D53,$J$9:$DP$16,2+CZ$1,FALSE)),),)</f>
        <v>0</v>
      </c>
      <c r="DA53" s="141">
        <f>IF(AND($D53&lt;&gt;0,DA$1&lt;&gt;0),IF(VLOOKUP($D53,$J$9:$DP$16,2+DA$1,FALSE)&lt;&gt;0,(COUNTIF('Présences, Excuses, et Tx P G'!$P52:DE52,$C53)/VLOOKUP($D53,$J$9:$DP$16,2+DA$1,FALSE)),),)</f>
        <v>0</v>
      </c>
      <c r="DB53" s="141">
        <f>IF(AND($D53&lt;&gt;0,DB$1&lt;&gt;0),IF(VLOOKUP($D53,$J$9:$DP$16,2+DB$1,FALSE)&lt;&gt;0,(COUNTIF('Présences, Excuses, et Tx P G'!$P52:DF52,$C53)/VLOOKUP($D53,$J$9:$DP$16,2+DB$1,FALSE)),),)</f>
        <v>0</v>
      </c>
      <c r="DC53" s="141">
        <f>IF(AND($D53&lt;&gt;0,DC$1&lt;&gt;0),IF(VLOOKUP($D53,$J$9:$DP$16,2+DC$1,FALSE)&lt;&gt;0,(COUNTIF('Présences, Excuses, et Tx P G'!$P52:DG52,$C53)/VLOOKUP($D53,$J$9:$DP$16,2+DC$1,FALSE)),),)</f>
        <v>0</v>
      </c>
      <c r="DD53" s="141">
        <f>IF(AND($D53&lt;&gt;0,DD$1&lt;&gt;0),IF(VLOOKUP($D53,$J$9:$DP$16,2+DD$1,FALSE)&lt;&gt;0,(COUNTIF('Présences, Excuses, et Tx P G'!$P52:DH52,$C53)/VLOOKUP($D53,$J$9:$DP$16,2+DD$1,FALSE)),),)</f>
        <v>0</v>
      </c>
      <c r="DE53" s="141">
        <f>IF(AND($D53&lt;&gt;0,DE$1&lt;&gt;0),IF(VLOOKUP($D53,$J$9:$DP$16,2+DE$1,FALSE)&lt;&gt;0,(COUNTIF('Présences, Excuses, et Tx P G'!$P52:DI52,$C53)/VLOOKUP($D53,$J$9:$DP$16,2+DE$1,FALSE)),),)</f>
        <v>0</v>
      </c>
      <c r="DF53" s="141">
        <f>IF(AND($D53&lt;&gt;0,DF$1&lt;&gt;0),IF(VLOOKUP($D53,$J$9:$DP$16,2+DF$1,FALSE)&lt;&gt;0,(COUNTIF('Présences, Excuses, et Tx P G'!$P52:DJ52,$C53)/VLOOKUP($D53,$J$9:$DP$16,2+DF$1,FALSE)),),)</f>
        <v>0</v>
      </c>
      <c r="DG53" s="141">
        <f>IF(AND($D53&lt;&gt;0,DG$1&lt;&gt;0),IF(VLOOKUP($D53,$J$9:$DP$16,2+DG$1,FALSE)&lt;&gt;0,(COUNTIF('Présences, Excuses, et Tx P G'!$P52:DK52,$C53)/VLOOKUP($D53,$J$9:$DP$16,2+DG$1,FALSE)),),)</f>
        <v>0</v>
      </c>
      <c r="DH53" s="141">
        <f>IF(AND($D53&lt;&gt;0,DH$1&lt;&gt;0),IF(VLOOKUP($D53,$J$9:$DP$16,2+DH$1,FALSE)&lt;&gt;0,(COUNTIF('Présences, Excuses, et Tx P G'!$P52:DL52,$C53)/VLOOKUP($D53,$J$9:$DP$16,2+DH$1,FALSE)),),)</f>
        <v>0</v>
      </c>
      <c r="DI53" s="141">
        <f>IF(AND($D53&lt;&gt;0,DI$1&lt;&gt;0),IF(VLOOKUP($D53,$J$9:$DP$16,2+DI$1,FALSE)&lt;&gt;0,(COUNTIF('Présences, Excuses, et Tx P G'!$P52:DM52,$C53)/VLOOKUP($D53,$J$9:$DP$16,2+DI$1,FALSE)),),)</f>
        <v>0</v>
      </c>
      <c r="DJ53" s="141">
        <f>IF(AND($D53&lt;&gt;0,DJ$1&lt;&gt;0),IF(VLOOKUP($D53,$J$9:$DP$16,2+DJ$1,FALSE)&lt;&gt;0,(COUNTIF('Présences, Excuses, et Tx P G'!$P52:DN52,$C53)/VLOOKUP($D53,$J$9:$DP$16,2+DJ$1,FALSE)),),)</f>
        <v>0</v>
      </c>
      <c r="DK53" s="141">
        <f>IF(AND($D53&lt;&gt;0,DK$1&lt;&gt;0),IF(VLOOKUP($D53,$J$9:$DP$16,2+DK$1,FALSE)&lt;&gt;0,(COUNTIF('Présences, Excuses, et Tx P G'!$P52:DO52,$C53)/VLOOKUP($D53,$J$9:$DP$16,2+DK$1,FALSE)),),)</f>
        <v>0</v>
      </c>
      <c r="DL53" s="141">
        <f>IF(AND($D53&lt;&gt;0,DL$1&lt;&gt;0),IF(VLOOKUP($D53,$J$9:$DP$16,2+DL$1,FALSE)&lt;&gt;0,(COUNTIF('Présences, Excuses, et Tx P G'!$P52:DP52,$C53)/VLOOKUP($D53,$J$9:$DP$16,2+DL$1,FALSE)),),)</f>
        <v>0</v>
      </c>
      <c r="DM53" s="141">
        <f>IF(AND($D53&lt;&gt;0,DM$1&lt;&gt;0),IF(VLOOKUP($D53,$J$9:$DP$16,2+DM$1,FALSE)&lt;&gt;0,(COUNTIF('Présences, Excuses, et Tx P G'!$P52:DQ52,$C53)/VLOOKUP($D53,$J$9:$DP$16,2+DM$1,FALSE)),),)</f>
        <v>0</v>
      </c>
      <c r="DN53" s="141">
        <f>IF(AND($D53&lt;&gt;0,DN$1&lt;&gt;0),IF(VLOOKUP($D53,$J$9:$DP$16,2+DN$1,FALSE)&lt;&gt;0,(COUNTIF('Présences, Excuses, et Tx P G'!$P52:DR52,$C53)/VLOOKUP($D53,$J$9:$DP$16,2+DN$1,FALSE)),),)</f>
        <v>0</v>
      </c>
      <c r="DO53" s="141">
        <f>IF(AND($D53&lt;&gt;0,DO$1&lt;&gt;0),IF(VLOOKUP($D53,$J$9:$DP$16,2+DO$1,FALSE)&lt;&gt;0,(COUNTIF('Présences, Excuses, et Tx P G'!$P52:DS52,$C53)/VLOOKUP($D53,$J$9:$DP$16,2+DO$1,FALSE)),),)</f>
        <v>0</v>
      </c>
      <c r="DP53" s="141">
        <f>IF(AND($D53&lt;&gt;0,DP$1&lt;&gt;0),IF(VLOOKUP($D53,$J$9:$DP$16,2+DP$1,FALSE)&lt;&gt;0,(COUNTIF('Présences, Excuses, et Tx P G'!$P52:DT52,$C53)/VLOOKUP($D53,$J$9:$DP$16,2+DP$1,FALSE)),),)</f>
        <v>0</v>
      </c>
      <c r="DR53" s="158" t="str">
        <f t="shared" si="34"/>
        <v>GILL Robert</v>
      </c>
      <c r="DS53" s="26" t="str">
        <f t="shared" si="35"/>
        <v>B</v>
      </c>
      <c r="DT53" s="23">
        <f t="shared" si="36"/>
        <v>0.60465116279069764</v>
      </c>
    </row>
    <row r="54" spans="1:126" ht="14.4" customHeight="1">
      <c r="A54" s="11">
        <v>37</v>
      </c>
      <c r="B54" s="158" t="str">
        <f>Choristes!B38</f>
        <v>GOUST Martine</v>
      </c>
      <c r="C54" s="26" t="str">
        <f>Choristes!C38</f>
        <v>A</v>
      </c>
      <c r="D54" s="26" t="str">
        <f>Choristes!G38</f>
        <v>FR</v>
      </c>
      <c r="E54" s="26"/>
      <c r="F54" s="26"/>
      <c r="G54" s="15"/>
      <c r="H54" s="15"/>
      <c r="I54" s="23">
        <f t="shared" si="32"/>
        <v>0.90243902439024393</v>
      </c>
      <c r="J54" s="23" t="str">
        <f t="shared" si="33"/>
        <v>B</v>
      </c>
      <c r="K54" s="60"/>
      <c r="L54" s="141">
        <f>IF(AND($D54&lt;&gt;0,L$1&lt;&gt;0),IF(VLOOKUP($D54,$J$9:$DP$16,2+L$1,FALSE)&lt;&gt;0,(COUNTIF('Présences, Excuses, et Tx P G'!$P53:P53,$C54)/VLOOKUP($D54,$J$9:$DP$16,2+L$1,FALSE)),),)</f>
        <v>0</v>
      </c>
      <c r="M54" s="141">
        <f>IF(AND($D54&lt;&gt;0,M$1&lt;&gt;0),IF(VLOOKUP($D54,$J$9:$DP$16,2+M$1,FALSE)&lt;&gt;0,(COUNTIF('Présences, Excuses, et Tx P G'!$P53:Q53,$C54)/VLOOKUP($D54,$J$9:$DP$16,2+M$1,FALSE)),),)</f>
        <v>0</v>
      </c>
      <c r="N54" s="141">
        <f>IF(AND($D54&lt;&gt;0,N$1&lt;&gt;0),IF(VLOOKUP($D54,$J$9:$DP$16,2+N$1,FALSE)&lt;&gt;0,(COUNTIF('Présences, Excuses, et Tx P G'!$P53:R53,$C54)/VLOOKUP($D54,$J$9:$DP$16,2+N$1,FALSE)),),)</f>
        <v>0</v>
      </c>
      <c r="O54" s="141">
        <f>IF(AND($D54&lt;&gt;0,O$1&lt;&gt;0),IF(VLOOKUP($D54,$J$9:$DP$16,2+O$1,FALSE)&lt;&gt;0,(COUNTIF('Présences, Excuses, et Tx P G'!$P53:S53,$C54)/VLOOKUP($D54,$J$9:$DP$16,2+O$1,FALSE)),),)</f>
        <v>0</v>
      </c>
      <c r="P54" s="141">
        <f>IF(AND($D54&lt;&gt;0,P$1&lt;&gt;0),IF(VLOOKUP($D54,$J$9:$DP$16,2+P$1,FALSE)&lt;&gt;0,(COUNTIF('Présences, Excuses, et Tx P G'!$P53:T53,$C54)/VLOOKUP($D54,$J$9:$DP$16,2+P$1,FALSE)),),)</f>
        <v>0.25</v>
      </c>
      <c r="Q54" s="141">
        <f>IF(AND($D54&lt;&gt;0,Q$1&lt;&gt;0),IF(VLOOKUP($D54,$J$9:$DP$16,2+Q$1,FALSE)&lt;&gt;0,(COUNTIF('Présences, Excuses, et Tx P G'!$P53:U53,$C54)/VLOOKUP($D54,$J$9:$DP$16,2+Q$1,FALSE)),),)</f>
        <v>0.25</v>
      </c>
      <c r="R54" s="141">
        <f>IF(AND($D54&lt;&gt;0,R$1&lt;&gt;0),IF(VLOOKUP($D54,$J$9:$DP$16,2+R$1,FALSE)&lt;&gt;0,(COUNTIF('Présences, Excuses, et Tx P G'!$P53:V53,$C54)/VLOOKUP($D54,$J$9:$DP$16,2+R$1,FALSE)),),)</f>
        <v>0.4</v>
      </c>
      <c r="S54" s="141">
        <f>IF(AND($D54&lt;&gt;0,S$1&lt;&gt;0),IF(VLOOKUP($D54,$J$9:$DP$16,2+S$1,FALSE)&lt;&gt;0,(COUNTIF('Présences, Excuses, et Tx P G'!$P53:W53,$C54)/VLOOKUP($D54,$J$9:$DP$16,2+S$1,FALSE)),),)</f>
        <v>0.5</v>
      </c>
      <c r="T54" s="141">
        <f>IF(AND($D54&lt;&gt;0,T$1&lt;&gt;0),IF(VLOOKUP($D54,$J$9:$DP$16,2+T$1,FALSE)&lt;&gt;0,(COUNTIF('Présences, Excuses, et Tx P G'!$P53:X53,$C54)/VLOOKUP($D54,$J$9:$DP$16,2+T$1,FALSE)),),)</f>
        <v>0.5714285714285714</v>
      </c>
      <c r="U54" s="141">
        <f>IF(AND($D54&lt;&gt;0,U$1&lt;&gt;0),IF(VLOOKUP($D54,$J$9:$DP$16,2+U$1,FALSE)&lt;&gt;0,(COUNTIF('Présences, Excuses, et Tx P G'!$P53:Y53,$C54)/VLOOKUP($D54,$J$9:$DP$16,2+U$1,FALSE)),),)</f>
        <v>0.625</v>
      </c>
      <c r="V54" s="141">
        <f>IF(AND($D54&lt;&gt;0,V$1&lt;&gt;0),IF(VLOOKUP($D54,$J$9:$DP$16,2+V$1,FALSE)&lt;&gt;0,(COUNTIF('Présences, Excuses, et Tx P G'!$P53:Z53,$C54)/VLOOKUP($D54,$J$9:$DP$16,2+V$1,FALSE)),),)</f>
        <v>0.625</v>
      </c>
      <c r="W54" s="141">
        <f>IF(AND($D54&lt;&gt;0,W$1&lt;&gt;0),IF(VLOOKUP($D54,$J$9:$DP$16,2+W$1,FALSE)&lt;&gt;0,(COUNTIF('Présences, Excuses, et Tx P G'!$P53:AA53,$C54)/VLOOKUP($D54,$J$9:$DP$16,2+W$1,FALSE)),),)</f>
        <v>0.66666666666666663</v>
      </c>
      <c r="X54" s="141">
        <f>IF(AND($D54&lt;&gt;0,X$1&lt;&gt;0),IF(VLOOKUP($D54,$J$9:$DP$16,2+X$1,FALSE)&lt;&gt;0,(COUNTIF('Présences, Excuses, et Tx P G'!$P53:AB53,$C54)/VLOOKUP($D54,$J$9:$DP$16,2+X$1,FALSE)),),)</f>
        <v>0.66666666666666663</v>
      </c>
      <c r="Y54" s="141">
        <f>IF(AND($D54&lt;&gt;0,Y$1&lt;&gt;0),IF(VLOOKUP($D54,$J$9:$DP$16,2+Y$1,FALSE)&lt;&gt;0,(COUNTIF('Présences, Excuses, et Tx P G'!$P53:AC53,$C54)/VLOOKUP($D54,$J$9:$DP$16,2+Y$1,FALSE)),),)</f>
        <v>0.7</v>
      </c>
      <c r="Z54" s="141">
        <f>IF(AND($D54&lt;&gt;0,Z$1&lt;&gt;0),IF(VLOOKUP($D54,$J$9:$DP$16,2+Z$1,FALSE)&lt;&gt;0,(COUNTIF('Présences, Excuses, et Tx P G'!$P53:AD53,$C54)/VLOOKUP($D54,$J$9:$DP$16,2+Z$1,FALSE)),),)</f>
        <v>0.7</v>
      </c>
      <c r="AA54" s="141">
        <f>IF(AND($D54&lt;&gt;0,AA$1&lt;&gt;0),IF(VLOOKUP($D54,$J$9:$DP$16,2+AA$1,FALSE)&lt;&gt;0,(COUNTIF('Présences, Excuses, et Tx P G'!$P53:AE53,$C54)/VLOOKUP($D54,$J$9:$DP$16,2+AA$1,FALSE)),),)</f>
        <v>0.7</v>
      </c>
      <c r="AB54" s="141">
        <f>IF(AND($D54&lt;&gt;0,AB$1&lt;&gt;0),IF(VLOOKUP($D54,$J$9:$DP$16,2+AB$1,FALSE)&lt;&gt;0,(COUNTIF('Présences, Excuses, et Tx P G'!$P53:AF53,$C54)/VLOOKUP($D54,$J$9:$DP$16,2+AB$1,FALSE)),),)</f>
        <v>0.72727272727272729</v>
      </c>
      <c r="AC54" s="141">
        <f>IF(AND($D54&lt;&gt;0,AC$1&lt;&gt;0),IF(VLOOKUP($D54,$J$9:$DP$16,2+AC$1,FALSE)&lt;&gt;0,(COUNTIF('Présences, Excuses, et Tx P G'!$P53:AG53,$C54)/VLOOKUP($D54,$J$9:$DP$16,2+AC$1,FALSE)),),)</f>
        <v>0.75</v>
      </c>
      <c r="AD54" s="141">
        <f>IF(AND($D54&lt;&gt;0,AD$1&lt;&gt;0),IF(VLOOKUP($D54,$J$9:$DP$16,2+AD$1,FALSE)&lt;&gt;0,(COUNTIF('Présences, Excuses, et Tx P G'!$P53:AH53,$C54)/VLOOKUP($D54,$J$9:$DP$16,2+AD$1,FALSE)),),)</f>
        <v>0.75</v>
      </c>
      <c r="AE54" s="141">
        <f>IF(AND($D54&lt;&gt;0,AE$1&lt;&gt;0),IF(VLOOKUP($D54,$J$9:$DP$16,2+AE$1,FALSE)&lt;&gt;0,(COUNTIF('Présences, Excuses, et Tx P G'!$P53:AI53,$C54)/VLOOKUP($D54,$J$9:$DP$16,2+AE$1,FALSE)),),)</f>
        <v>0.76923076923076927</v>
      </c>
      <c r="AF54" s="141">
        <f>IF(AND($D54&lt;&gt;0,AF$1&lt;&gt;0),IF(VLOOKUP($D54,$J$9:$DP$16,2+AF$1,FALSE)&lt;&gt;0,(COUNTIF('Présences, Excuses, et Tx P G'!$P53:AJ53,$C54)/VLOOKUP($D54,$J$9:$DP$16,2+AF$1,FALSE)),),)</f>
        <v>0.76923076923076927</v>
      </c>
      <c r="AG54" s="141">
        <f>IF(AND($D54&lt;&gt;0,AG$1&lt;&gt;0),IF(VLOOKUP($D54,$J$9:$DP$16,2+AG$1,FALSE)&lt;&gt;0,(COUNTIF('Présences, Excuses, et Tx P G'!$P53:AK53,$C54)/VLOOKUP($D54,$J$9:$DP$16,2+AG$1,FALSE)),),)</f>
        <v>0.76923076923076927</v>
      </c>
      <c r="AH54" s="141">
        <f>IF(AND($D54&lt;&gt;0,AH$1&lt;&gt;0),IF(VLOOKUP($D54,$J$9:$DP$16,2+AH$1,FALSE)&lt;&gt;0,(COUNTIF('Présences, Excuses, et Tx P G'!$P53:AL53,$C54)/VLOOKUP($D54,$J$9:$DP$16,2+AH$1,FALSE)),),)</f>
        <v>0.7857142857142857</v>
      </c>
      <c r="AI54" s="141">
        <f>IF(AND($D54&lt;&gt;0,AI$1&lt;&gt;0),IF(VLOOKUP($D54,$J$9:$DP$16,2+AI$1,FALSE)&lt;&gt;0,(COUNTIF('Présences, Excuses, et Tx P G'!$P53:AM53,$C54)/VLOOKUP($D54,$J$9:$DP$16,2+AI$1,FALSE)),),)</f>
        <v>0.8</v>
      </c>
      <c r="AJ54" s="141">
        <f>IF(AND($D54&lt;&gt;0,AJ$1&lt;&gt;0),IF(VLOOKUP($D54,$J$9:$DP$16,2+AJ$1,FALSE)&lt;&gt;0,(COUNTIF('Présences, Excuses, et Tx P G'!$P53:AN53,$C54)/VLOOKUP($D54,$J$9:$DP$16,2+AJ$1,FALSE)),),)</f>
        <v>0.8125</v>
      </c>
      <c r="AK54" s="141">
        <f>IF(AND($D54&lt;&gt;0,AK$1&lt;&gt;0),IF(VLOOKUP($D54,$J$9:$DP$16,2+AK$1,FALSE)&lt;&gt;0,(COUNTIF('Présences, Excuses, et Tx P G'!$P53:AO53,$C54)/VLOOKUP($D54,$J$9:$DP$16,2+AK$1,FALSE)),),)</f>
        <v>0.82352941176470584</v>
      </c>
      <c r="AL54" s="141">
        <f>IF(AND($D54&lt;&gt;0,AL$1&lt;&gt;0),IF(VLOOKUP($D54,$J$9:$DP$16,2+AL$1,FALSE)&lt;&gt;0,(COUNTIF('Présences, Excuses, et Tx P G'!$P53:AP53,$C54)/VLOOKUP($D54,$J$9:$DP$16,2+AL$1,FALSE)),),)</f>
        <v>0.82352941176470584</v>
      </c>
      <c r="AM54" s="141">
        <f>IF(AND($D54&lt;&gt;0,AM$1&lt;&gt;0),IF(VLOOKUP($D54,$J$9:$DP$16,2+AM$1,FALSE)&lt;&gt;0,(COUNTIF('Présences, Excuses, et Tx P G'!$P53:AQ53,$C54)/VLOOKUP($D54,$J$9:$DP$16,2+AM$1,FALSE)),),)</f>
        <v>0.83333333333333337</v>
      </c>
      <c r="AN54" s="141">
        <f>IF(AND($D54&lt;&gt;0,AN$1&lt;&gt;0),IF(VLOOKUP($D54,$J$9:$DP$16,2+AN$1,FALSE)&lt;&gt;0,(COUNTIF('Présences, Excuses, et Tx P G'!$P53:AR53,$C54)/VLOOKUP($D54,$J$9:$DP$16,2+AN$1,FALSE)),),)</f>
        <v>0.84210526315789469</v>
      </c>
      <c r="AO54" s="141">
        <f>IF(AND($D54&lt;&gt;0,AO$1&lt;&gt;0),IF(VLOOKUP($D54,$J$9:$DP$16,2+AO$1,FALSE)&lt;&gt;0,(COUNTIF('Présences, Excuses, et Tx P G'!$P53:AS53,$C54)/VLOOKUP($D54,$J$9:$DP$16,2+AO$1,FALSE)),),)</f>
        <v>0.85</v>
      </c>
      <c r="AP54" s="141">
        <f>IF(AND($D54&lt;&gt;0,AP$1&lt;&gt;0),IF(VLOOKUP($D54,$J$9:$DP$16,2+AP$1,FALSE)&lt;&gt;0,(COUNTIF('Présences, Excuses, et Tx P G'!$P53:AT53,$C54)/VLOOKUP($D54,$J$9:$DP$16,2+AP$1,FALSE)),),)</f>
        <v>0.8571428571428571</v>
      </c>
      <c r="AQ54" s="141">
        <f>IF(AND($D54&lt;&gt;0,AQ$1&lt;&gt;0),IF(VLOOKUP($D54,$J$9:$DP$16,2+AQ$1,FALSE)&lt;&gt;0,(COUNTIF('Présences, Excuses, et Tx P G'!$P53:AU53,$C54)/VLOOKUP($D54,$J$9:$DP$16,2+AQ$1,FALSE)),),)</f>
        <v>0.86363636363636365</v>
      </c>
      <c r="AR54" s="141">
        <f>IF(AND($D54&lt;&gt;0,AR$1&lt;&gt;0),IF(VLOOKUP($D54,$J$9:$DP$16,2+AR$1,FALSE)&lt;&gt;0,(COUNTIF('Présences, Excuses, et Tx P G'!$P53:AV53,$C54)/VLOOKUP($D54,$J$9:$DP$16,2+AR$1,FALSE)),),)</f>
        <v>0.86363636363636365</v>
      </c>
      <c r="AS54" s="141">
        <f>IF(AND($D54&lt;&gt;0,AS$1&lt;&gt;0),IF(VLOOKUP($D54,$J$9:$DP$16,2+AS$1,FALSE)&lt;&gt;0,(COUNTIF('Présences, Excuses, et Tx P G'!$P53:AW53,$C54)/VLOOKUP($D54,$J$9:$DP$16,2+AS$1,FALSE)),),)</f>
        <v>0.86363636363636365</v>
      </c>
      <c r="AT54" s="141">
        <f>IF(AND($D54&lt;&gt;0,AT$1&lt;&gt;0),IF(VLOOKUP($D54,$J$9:$DP$16,2+AT$1,FALSE)&lt;&gt;0,(COUNTIF('Présences, Excuses, et Tx P G'!$P53:AX53,$C54)/VLOOKUP($D54,$J$9:$DP$16,2+AT$1,FALSE)),),)</f>
        <v>0.86956521739130432</v>
      </c>
      <c r="AU54" s="141">
        <f>IF(AND($D54&lt;&gt;0,AU$1&lt;&gt;0),IF(VLOOKUP($D54,$J$9:$DP$16,2+AU$1,FALSE)&lt;&gt;0,(COUNTIF('Présences, Excuses, et Tx P G'!$P53:AY53,$C54)/VLOOKUP($D54,$J$9:$DP$16,2+AU$1,FALSE)),),)</f>
        <v>0.86956521739130432</v>
      </c>
      <c r="AV54" s="141">
        <f>IF(AND($D54&lt;&gt;0,AV$1&lt;&gt;0),IF(VLOOKUP($D54,$J$9:$DP$16,2+AV$1,FALSE)&lt;&gt;0,(COUNTIF('Présences, Excuses, et Tx P G'!$P53:AZ53,$C54)/VLOOKUP($D54,$J$9:$DP$16,2+AV$1,FALSE)),),)</f>
        <v>0.875</v>
      </c>
      <c r="AW54" s="141">
        <f>IF(AND($D54&lt;&gt;0,AW$1&lt;&gt;0),IF(VLOOKUP($D54,$J$9:$DP$16,2+AW$1,FALSE)&lt;&gt;0,(COUNTIF('Présences, Excuses, et Tx P G'!$P53:BA53,$C54)/VLOOKUP($D54,$J$9:$DP$16,2+AW$1,FALSE)),),)</f>
        <v>0.875</v>
      </c>
      <c r="AX54" s="141">
        <f>IF(AND($D54&lt;&gt;0,AX$1&lt;&gt;0),IF(VLOOKUP($D54,$J$9:$DP$16,2+AX$1,FALSE)&lt;&gt;0,(COUNTIF('Présences, Excuses, et Tx P G'!$P53:BB53,$C54)/VLOOKUP($D54,$J$9:$DP$16,2+AX$1,FALSE)),),)</f>
        <v>0.88</v>
      </c>
      <c r="AY54" s="141">
        <f>IF(AND($D54&lt;&gt;0,AY$1&lt;&gt;0),IF(VLOOKUP($D54,$J$9:$DP$16,2+AY$1,FALSE)&lt;&gt;0,(COUNTIF('Présences, Excuses, et Tx P G'!$P53:BC53,$C54)/VLOOKUP($D54,$J$9:$DP$16,2+AY$1,FALSE)),),)</f>
        <v>0.88</v>
      </c>
      <c r="AZ54" s="141">
        <f>IF(AND($D54&lt;&gt;0,AZ$1&lt;&gt;0),IF(VLOOKUP($D54,$J$9:$DP$16,2+AZ$1,FALSE)&lt;&gt;0,(COUNTIF('Présences, Excuses, et Tx P G'!$P53:BD53,$C54)/VLOOKUP($D54,$J$9:$DP$16,2+AZ$1,FALSE)),),)</f>
        <v>0.88461538461538458</v>
      </c>
      <c r="BA54" s="141">
        <f>IF(AND($D54&lt;&gt;0,BA$1&lt;&gt;0),IF(VLOOKUP($D54,$J$9:$DP$16,2+BA$1,FALSE)&lt;&gt;0,(COUNTIF('Présences, Excuses, et Tx P G'!$P53:BE53,$C54)/VLOOKUP($D54,$J$9:$DP$16,2+BA$1,FALSE)),),)</f>
        <v>0.88461538461538458</v>
      </c>
      <c r="BB54" s="141">
        <f>IF(AND($D54&lt;&gt;0,BB$1&lt;&gt;0),IF(VLOOKUP($D54,$J$9:$DP$16,2+BB$1,FALSE)&lt;&gt;0,(COUNTIF('Présences, Excuses, et Tx P G'!$P53:BF53,$C54)/VLOOKUP($D54,$J$9:$DP$16,2+BB$1,FALSE)),),)</f>
        <v>0.88888888888888884</v>
      </c>
      <c r="BC54" s="141">
        <f>IF(AND($D54&lt;&gt;0,BC$1&lt;&gt;0),IF(VLOOKUP($D54,$J$9:$DP$16,2+BC$1,FALSE)&lt;&gt;0,(COUNTIF('Présences, Excuses, et Tx P G'!$P53:BG53,$C54)/VLOOKUP($D54,$J$9:$DP$16,2+BC$1,FALSE)),),)</f>
        <v>0.8928571428571429</v>
      </c>
      <c r="BD54" s="141">
        <f>IF(AND($D54&lt;&gt;0,BD$1&lt;&gt;0),IF(VLOOKUP($D54,$J$9:$DP$16,2+BD$1,FALSE)&lt;&gt;0,(COUNTIF('Présences, Excuses, et Tx P G'!$P53:BH53,$C54)/VLOOKUP($D54,$J$9:$DP$16,2+BD$1,FALSE)),),)</f>
        <v>0.89655172413793105</v>
      </c>
      <c r="BE54" s="141">
        <f>IF(AND($D54&lt;&gt;0,BE$1&lt;&gt;0),IF(VLOOKUP($D54,$J$9:$DP$16,2+BE$1,FALSE)&lt;&gt;0,(COUNTIF('Présences, Excuses, et Tx P G'!$P53:BI53,$C54)/VLOOKUP($D54,$J$9:$DP$16,2+BE$1,FALSE)),),)</f>
        <v>0.9</v>
      </c>
      <c r="BF54" s="141">
        <f>IF(AND($D54&lt;&gt;0,BF$1&lt;&gt;0),IF(VLOOKUP($D54,$J$9:$DP$16,2+BF$1,FALSE)&lt;&gt;0,(COUNTIF('Présences, Excuses, et Tx P G'!$P53:BJ53,$C54)/VLOOKUP($D54,$J$9:$DP$16,2+BF$1,FALSE)),),)</f>
        <v>0.9</v>
      </c>
      <c r="BG54" s="141">
        <f>IF(AND($D54&lt;&gt;0,BG$1&lt;&gt;0),IF(VLOOKUP($D54,$J$9:$DP$16,2+BG$1,FALSE)&lt;&gt;0,(COUNTIF('Présences, Excuses, et Tx P G'!$P53:BK53,$C54)/VLOOKUP($D54,$J$9:$DP$16,2+BG$1,FALSE)),),)</f>
        <v>0.87096774193548387</v>
      </c>
      <c r="BH54" s="141">
        <f>IF(AND($D54&lt;&gt;0,BH$1&lt;&gt;0),IF(VLOOKUP($D54,$J$9:$DP$16,2+BH$1,FALSE)&lt;&gt;0,(COUNTIF('Présences, Excuses, et Tx P G'!$P53:BL53,$C54)/VLOOKUP($D54,$J$9:$DP$16,2+BH$1,FALSE)),),)</f>
        <v>0.87096774193548387</v>
      </c>
      <c r="BI54" s="141">
        <f>IF(AND($D54&lt;&gt;0,BI$1&lt;&gt;0),IF(VLOOKUP($D54,$J$9:$DP$16,2+BI$1,FALSE)&lt;&gt;0,(COUNTIF('Présences, Excuses, et Tx P G'!$P53:BM53,$C54)/VLOOKUP($D54,$J$9:$DP$16,2+BI$1,FALSE)),),)</f>
        <v>0.875</v>
      </c>
      <c r="BJ54" s="141">
        <f>IF(AND($D54&lt;&gt;0,BJ$1&lt;&gt;0),IF(VLOOKUP($D54,$J$9:$DP$16,2+BJ$1,FALSE)&lt;&gt;0,(COUNTIF('Présences, Excuses, et Tx P G'!$P53:BN53,$C54)/VLOOKUP($D54,$J$9:$DP$16,2+BJ$1,FALSE)),),)</f>
        <v>0.87878787878787878</v>
      </c>
      <c r="BK54" s="141">
        <f>IF(AND($D54&lt;&gt;0,BK$1&lt;&gt;0),IF(VLOOKUP($D54,$J$9:$DP$16,2+BK$1,FALSE)&lt;&gt;0,(COUNTIF('Présences, Excuses, et Tx P G'!$P53:BO53,$C54)/VLOOKUP($D54,$J$9:$DP$16,2+BK$1,FALSE)),),)</f>
        <v>0.87878787878787878</v>
      </c>
      <c r="BL54" s="141">
        <f>IF(AND($D54&lt;&gt;0,BL$1&lt;&gt;0),IF(VLOOKUP($D54,$J$9:$DP$16,2+BL$1,FALSE)&lt;&gt;0,(COUNTIF('Présences, Excuses, et Tx P G'!$P53:BP53,$C54)/VLOOKUP($D54,$J$9:$DP$16,2+BL$1,FALSE)),),)</f>
        <v>0.87878787878787878</v>
      </c>
      <c r="BM54" s="141">
        <f>IF(AND($D54&lt;&gt;0,BM$1&lt;&gt;0),IF(VLOOKUP($D54,$J$9:$DP$16,2+BM$1,FALSE)&lt;&gt;0,(COUNTIF('Présences, Excuses, et Tx P G'!$P53:BQ53,$C54)/VLOOKUP($D54,$J$9:$DP$16,2+BM$1,FALSE)),),)</f>
        <v>0.87878787878787878</v>
      </c>
      <c r="BN54" s="141">
        <f>IF(AND($D54&lt;&gt;0,BN$1&lt;&gt;0),IF(VLOOKUP($D54,$J$9:$DP$16,2+BN$1,FALSE)&lt;&gt;0,(COUNTIF('Présences, Excuses, et Tx P G'!$P53:BR53,$C54)/VLOOKUP($D54,$J$9:$DP$16,2+BN$1,FALSE)),),)</f>
        <v>0.88235294117647056</v>
      </c>
      <c r="BO54" s="141">
        <f>IF(AND($D54&lt;&gt;0,BO$1&lt;&gt;0),IF(VLOOKUP($D54,$J$9:$DP$16,2+BO$1,FALSE)&lt;&gt;0,(COUNTIF('Présences, Excuses, et Tx P G'!$P53:BS53,$C54)/VLOOKUP($D54,$J$9:$DP$16,2+BO$1,FALSE)),),)</f>
        <v>0.88571428571428568</v>
      </c>
      <c r="BP54" s="141">
        <f>IF(AND($D54&lt;&gt;0,BP$1&lt;&gt;0),IF(VLOOKUP($D54,$J$9:$DP$16,2+BP$1,FALSE)&lt;&gt;0,(COUNTIF('Présences, Excuses, et Tx P G'!$P53:BT53,$C54)/VLOOKUP($D54,$J$9:$DP$16,2+BP$1,FALSE)),),)</f>
        <v>0.88888888888888884</v>
      </c>
      <c r="BQ54" s="141">
        <f>IF(AND($D54&lt;&gt;0,BQ$1&lt;&gt;0),IF(VLOOKUP($D54,$J$9:$DP$16,2+BQ$1,FALSE)&lt;&gt;0,(COUNTIF('Présences, Excuses, et Tx P G'!$P53:BU53,$C54)/VLOOKUP($D54,$J$9:$DP$16,2+BQ$1,FALSE)),),)</f>
        <v>0.89189189189189189</v>
      </c>
      <c r="BR54" s="141">
        <f>IF(AND($D54&lt;&gt;0,BR$1&lt;&gt;0),IF(VLOOKUP($D54,$J$9:$DP$16,2+BR$1,FALSE)&lt;&gt;0,(COUNTIF('Présences, Excuses, et Tx P G'!$P53:BV53,$C54)/VLOOKUP($D54,$J$9:$DP$16,2+BR$1,FALSE)),),)</f>
        <v>0.89189189189189189</v>
      </c>
      <c r="BS54" s="141">
        <f>IF(AND($D54&lt;&gt;0,BS$1&lt;&gt;0),IF(VLOOKUP($D54,$J$9:$DP$16,2+BS$1,FALSE)&lt;&gt;0,(COUNTIF('Présences, Excuses, et Tx P G'!$P53:BW53,$C54)/VLOOKUP($D54,$J$9:$DP$16,2+BS$1,FALSE)),),)</f>
        <v>0.89189189189189189</v>
      </c>
      <c r="BT54" s="141">
        <f>IF(AND($D54&lt;&gt;0,BT$1&lt;&gt;0),IF(VLOOKUP($D54,$J$9:$DP$16,2+BT$1,FALSE)&lt;&gt;0,(COUNTIF('Présences, Excuses, et Tx P G'!$P53:BX53,$C54)/VLOOKUP($D54,$J$9:$DP$16,2+BT$1,FALSE)),),)</f>
        <v>0.89189189189189189</v>
      </c>
      <c r="BU54" s="141">
        <f>IF(AND($D54&lt;&gt;0,BU$1&lt;&gt;0),IF(VLOOKUP($D54,$J$9:$DP$16,2+BU$1,FALSE)&lt;&gt;0,(COUNTIF('Présences, Excuses, et Tx P G'!$P53:BY53,$C54)/VLOOKUP($D54,$J$9:$DP$16,2+BU$1,FALSE)),),)</f>
        <v>0.89473684210526316</v>
      </c>
      <c r="BV54" s="141">
        <f>IF(AND($D54&lt;&gt;0,BV$1&lt;&gt;0),IF(VLOOKUP($D54,$J$9:$DP$16,2+BV$1,FALSE)&lt;&gt;0,(COUNTIF('Présences, Excuses, et Tx P G'!$P53:BZ53,$C54)/VLOOKUP($D54,$J$9:$DP$16,2+BV$1,FALSE)),),)</f>
        <v>0.89743589743589747</v>
      </c>
      <c r="BW54" s="141">
        <f>IF(AND($D54&lt;&gt;0,BW$1&lt;&gt;0),IF(VLOOKUP($D54,$J$9:$DP$16,2+BW$1,FALSE)&lt;&gt;0,(COUNTIF('Présences, Excuses, et Tx P G'!$P53:CA53,$C54)/VLOOKUP($D54,$J$9:$DP$16,2+BW$1,FALSE)),),)</f>
        <v>0.9</v>
      </c>
      <c r="BX54" s="141">
        <f>IF(AND($D54&lt;&gt;0,BX$1&lt;&gt;0),IF(VLOOKUP($D54,$J$9:$DP$16,2+BX$1,FALSE)&lt;&gt;0,(COUNTIF('Présences, Excuses, et Tx P G'!$P53:CB53,$C54)/VLOOKUP($D54,$J$9:$DP$16,2+BX$1,FALSE)),),)</f>
        <v>0.90243902439024393</v>
      </c>
      <c r="BY54" s="141">
        <f>IF(AND($D54&lt;&gt;0,BY$1&lt;&gt;0),IF(VLOOKUP($D54,$J$9:$DP$16,2+BY$1,FALSE)&lt;&gt;0,(COUNTIF('Présences, Excuses, et Tx P G'!$P53:CC53,$C54)/VLOOKUP($D54,$J$9:$DP$16,2+BY$1,FALSE)),),)</f>
        <v>0.90243902439024393</v>
      </c>
      <c r="BZ54" s="141">
        <f>IF(AND($D54&lt;&gt;0,BZ$1&lt;&gt;0),IF(VLOOKUP($D54,$J$9:$DP$16,2+BZ$1,FALSE)&lt;&gt;0,(COUNTIF('Présences, Excuses, et Tx P G'!$P53:CD53,$C54)/VLOOKUP($D54,$J$9:$DP$16,2+BZ$1,FALSE)),),)</f>
        <v>0.90476190476190477</v>
      </c>
      <c r="CA54" s="141">
        <f>IF(AND($D54&lt;&gt;0,CA$1&lt;&gt;0),IF(VLOOKUP($D54,$J$9:$DP$16,2+CA$1,FALSE)&lt;&gt;0,(COUNTIF('Présences, Excuses, et Tx P G'!$P53:CE53,$C54)/VLOOKUP($D54,$J$9:$DP$16,2+CA$1,FALSE)),),)</f>
        <v>0.88372093023255816</v>
      </c>
      <c r="CB54" s="141">
        <f>IF(AND($D54&lt;&gt;0,CB$1&lt;&gt;0),IF(VLOOKUP($D54,$J$9:$DP$16,2+CB$1,FALSE)&lt;&gt;0,(COUNTIF('Présences, Excuses, et Tx P G'!$P53:CF53,$C54)/VLOOKUP($D54,$J$9:$DP$16,2+CB$1,FALSE)),),)</f>
        <v>0</v>
      </c>
      <c r="CC54" s="141">
        <f>IF(AND($D54&lt;&gt;0,CC$1&lt;&gt;0),IF(VLOOKUP($D54,$J$9:$DP$16,2+CC$1,FALSE)&lt;&gt;0,(COUNTIF('Présences, Excuses, et Tx P G'!$P53:CG53,$C54)/VLOOKUP($D54,$J$9:$DP$16,2+CC$1,FALSE)),),)</f>
        <v>0</v>
      </c>
      <c r="CD54" s="141">
        <f>IF(AND($D54&lt;&gt;0,CD$1&lt;&gt;0),IF(VLOOKUP($D54,$J$9:$DP$16,2+CD$1,FALSE)&lt;&gt;0,(COUNTIF('Présences, Excuses, et Tx P G'!$P53:CH53,$C54)/VLOOKUP($D54,$J$9:$DP$16,2+CD$1,FALSE)),),)</f>
        <v>0</v>
      </c>
      <c r="CE54" s="141">
        <f>IF(AND($D54&lt;&gt;0,CE$1&lt;&gt;0),IF(VLOOKUP($D54,$J$9:$DP$16,2+CE$1,FALSE)&lt;&gt;0,(COUNTIF('Présences, Excuses, et Tx P G'!$P53:CI53,$C54)/VLOOKUP($D54,$J$9:$DP$16,2+CE$1,FALSE)),),)</f>
        <v>0</v>
      </c>
      <c r="CF54" s="141">
        <f>IF(AND($D54&lt;&gt;0,CF$1&lt;&gt;0),IF(VLOOKUP($D54,$J$9:$DP$16,2+CF$1,FALSE)&lt;&gt;0,(COUNTIF('Présences, Excuses, et Tx P G'!$P53:CJ53,$C54)/VLOOKUP($D54,$J$9:$DP$16,2+CF$1,FALSE)),),)</f>
        <v>0</v>
      </c>
      <c r="CG54" s="141">
        <f>IF(AND($D54&lt;&gt;0,CG$1&lt;&gt;0),IF(VLOOKUP($D54,$J$9:$DP$16,2+CG$1,FALSE)&lt;&gt;0,(COUNTIF('Présences, Excuses, et Tx P G'!$P53:CK53,$C54)/VLOOKUP($D54,$J$9:$DP$16,2+CG$1,FALSE)),),)</f>
        <v>0</v>
      </c>
      <c r="CH54" s="141">
        <f>IF(AND($D54&lt;&gt;0,CH$1&lt;&gt;0),IF(VLOOKUP($D54,$J$9:$DP$16,2+CH$1,FALSE)&lt;&gt;0,(COUNTIF('Présences, Excuses, et Tx P G'!$P53:CL53,$C54)/VLOOKUP($D54,$J$9:$DP$16,2+CH$1,FALSE)),),)</f>
        <v>0</v>
      </c>
      <c r="CI54" s="141">
        <f>IF(AND($D54&lt;&gt;0,CI$1&lt;&gt;0),IF(VLOOKUP($D54,$J$9:$DP$16,2+CI$1,FALSE)&lt;&gt;0,(COUNTIF('Présences, Excuses, et Tx P G'!$P53:CM53,$C54)/VLOOKUP($D54,$J$9:$DP$16,2+CI$1,FALSE)),),)</f>
        <v>0</v>
      </c>
      <c r="CJ54" s="141">
        <f>IF(AND($D54&lt;&gt;0,CJ$1&lt;&gt;0),IF(VLOOKUP($D54,$J$9:$DP$16,2+CJ$1,FALSE)&lt;&gt;0,(COUNTIF('Présences, Excuses, et Tx P G'!$P53:CO53,$C54)/VLOOKUP($D54,$J$9:$DP$16,2+CJ$1,FALSE)),),)</f>
        <v>0</v>
      </c>
      <c r="CK54" s="141">
        <f>IF(AND($D54&lt;&gt;0,CK$1&lt;&gt;0),IF(VLOOKUP($D54,$J$9:$DP$16,2+CK$1,FALSE)&lt;&gt;0,(COUNTIF('Présences, Excuses, et Tx P G'!$P53:CP53,$C54)/VLOOKUP($D54,$J$9:$DP$16,2+CK$1,FALSE)),),)</f>
        <v>0</v>
      </c>
      <c r="CL54" s="141">
        <f>IF(AND($D54&lt;&gt;0,CL$1&lt;&gt;0),IF(VLOOKUP($D54,$J$9:$DP$16,2+CL$1,FALSE)&lt;&gt;0,(COUNTIF('Présences, Excuses, et Tx P G'!$P53:CQ53,$C54)/VLOOKUP($D54,$J$9:$DP$16,2+CL$1,FALSE)),),)</f>
        <v>0</v>
      </c>
      <c r="CM54" s="141">
        <f>IF(AND($D54&lt;&gt;0,CM$1&lt;&gt;0),IF(VLOOKUP($D54,$J$9:$DP$16,2+CM$1,FALSE)&lt;&gt;0,(COUNTIF('Présences, Excuses, et Tx P G'!$P53:CR53,$C54)/VLOOKUP($D54,$J$9:$DP$16,2+CM$1,FALSE)),),)</f>
        <v>0</v>
      </c>
      <c r="CN54" s="141">
        <f>IF(AND($D54&lt;&gt;0,CN$1&lt;&gt;0),IF(VLOOKUP($D54,$J$9:$DP$16,2+CN$1,FALSE)&lt;&gt;0,(COUNTIF('Présences, Excuses, et Tx P G'!$P53:CS53,$C54)/VLOOKUP($D54,$J$9:$DP$16,2+CN$1,FALSE)),),)</f>
        <v>0</v>
      </c>
      <c r="CO54" s="141">
        <f>IF(AND($D54&lt;&gt;0,CO$1&lt;&gt;0),IF(VLOOKUP($D54,$J$9:$DP$16,2+CO$1,FALSE)&lt;&gt;0,(COUNTIF('Présences, Excuses, et Tx P G'!$P53:CT53,$C54)/VLOOKUP($D54,$J$9:$DP$16,2+CO$1,FALSE)),),)</f>
        <v>0</v>
      </c>
      <c r="CP54" s="141">
        <f>IF(AND($D54&lt;&gt;0,CP$1&lt;&gt;0),IF(VLOOKUP($D54,$J$9:$DP$16,2+CP$1,FALSE)&lt;&gt;0,(COUNTIF('Présences, Excuses, et Tx P G'!$P53:CU53,$C54)/VLOOKUP($D54,$J$9:$DP$16,2+CP$1,FALSE)),),)</f>
        <v>0</v>
      </c>
      <c r="CQ54" s="141">
        <f>IF(AND($D54&lt;&gt;0,CQ$1&lt;&gt;0),IF(VLOOKUP($D54,$J$9:$DP$16,2+CQ$1,FALSE)&lt;&gt;0,(COUNTIF('Présences, Excuses, et Tx P G'!$P53:CU53,$C54)/VLOOKUP($D54,$J$9:$DP$16,2+CQ$1,FALSE)),),)</f>
        <v>0</v>
      </c>
      <c r="CR54" s="141">
        <f>IF(AND($D54&lt;&gt;0,CR$1&lt;&gt;0),IF(VLOOKUP($D54,$J$9:$DP$16,2+CR$1,FALSE)&lt;&gt;0,(COUNTIF('Présences, Excuses, et Tx P G'!$P53:CV53,$C54)/VLOOKUP($D54,$J$9:$DP$16,2+CR$1,FALSE)),),)</f>
        <v>0</v>
      </c>
      <c r="CS54" s="141">
        <f>IF(AND($D54&lt;&gt;0,CS$1&lt;&gt;0),IF(VLOOKUP($D54,$J$9:$DP$16,2+CS$1,FALSE)&lt;&gt;0,(COUNTIF('Présences, Excuses, et Tx P G'!$P53:CW53,$C54)/VLOOKUP($D54,$J$9:$DP$16,2+CS$1,FALSE)),),)</f>
        <v>0</v>
      </c>
      <c r="CT54" s="141">
        <f>IF(AND($D54&lt;&gt;0,CT$1&lt;&gt;0),IF(VLOOKUP($D54,$J$9:$DP$16,2+CT$1,FALSE)&lt;&gt;0,(COUNTIF('Présences, Excuses, et Tx P G'!$P53:CX53,$C54)/VLOOKUP($D54,$J$9:$DP$16,2+CT$1,FALSE)),),)</f>
        <v>0</v>
      </c>
      <c r="CU54" s="141">
        <f>IF(AND($D54&lt;&gt;0,CU$1&lt;&gt;0),IF(VLOOKUP($D54,$J$9:$DP$16,2+CU$1,FALSE)&lt;&gt;0,(COUNTIF('Présences, Excuses, et Tx P G'!$P53:CY53,$C54)/VLOOKUP($D54,$J$9:$DP$16,2+CU$1,FALSE)),),)</f>
        <v>0</v>
      </c>
      <c r="CV54" s="141">
        <f>IF(AND($D54&lt;&gt;0,CV$1&lt;&gt;0),IF(VLOOKUP($D54,$J$9:$DP$16,2+CV$1,FALSE)&lt;&gt;0,(COUNTIF('Présences, Excuses, et Tx P G'!$P53:CZ53,$C54)/VLOOKUP($D54,$J$9:$DP$16,2+CV$1,FALSE)),),)</f>
        <v>0</v>
      </c>
      <c r="CW54" s="141">
        <f>IF(AND($D54&lt;&gt;0,CW$1&lt;&gt;0),IF(VLOOKUP($D54,$J$9:$DP$16,2+CW$1,FALSE)&lt;&gt;0,(COUNTIF('Présences, Excuses, et Tx P G'!$P53:DA53,$C54)/VLOOKUP($D54,$J$9:$DP$16,2+CW$1,FALSE)),),)</f>
        <v>0</v>
      </c>
      <c r="CX54" s="141">
        <f>IF(AND($D54&lt;&gt;0,CX$1&lt;&gt;0),IF(VLOOKUP($D54,$J$9:$DP$16,2+CX$1,FALSE)&lt;&gt;0,(COUNTIF('Présences, Excuses, et Tx P G'!$P53:DB53,$C54)/VLOOKUP($D54,$J$9:$DP$16,2+CX$1,FALSE)),),)</f>
        <v>0</v>
      </c>
      <c r="CY54" s="141">
        <f>IF(AND($D54&lt;&gt;0,CY$1&lt;&gt;0),IF(VLOOKUP($D54,$J$9:$DP$16,2+CY$1,FALSE)&lt;&gt;0,(COUNTIF('Présences, Excuses, et Tx P G'!$P53:DC53,$C54)/VLOOKUP($D54,$J$9:$DP$16,2+CY$1,FALSE)),),)</f>
        <v>0</v>
      </c>
      <c r="CZ54" s="141">
        <f>IF(AND($D54&lt;&gt;0,CZ$1&lt;&gt;0),IF(VLOOKUP($D54,$J$9:$DP$16,2+CZ$1,FALSE)&lt;&gt;0,(COUNTIF('Présences, Excuses, et Tx P G'!$P53:DD53,$C54)/VLOOKUP($D54,$J$9:$DP$16,2+CZ$1,FALSE)),),)</f>
        <v>0</v>
      </c>
      <c r="DA54" s="141">
        <f>IF(AND($D54&lt;&gt;0,DA$1&lt;&gt;0),IF(VLOOKUP($D54,$J$9:$DP$16,2+DA$1,FALSE)&lt;&gt;0,(COUNTIF('Présences, Excuses, et Tx P G'!$P53:DE53,$C54)/VLOOKUP($D54,$J$9:$DP$16,2+DA$1,FALSE)),),)</f>
        <v>0</v>
      </c>
      <c r="DB54" s="141">
        <f>IF(AND($D54&lt;&gt;0,DB$1&lt;&gt;0),IF(VLOOKUP($D54,$J$9:$DP$16,2+DB$1,FALSE)&lt;&gt;0,(COUNTIF('Présences, Excuses, et Tx P G'!$P53:DF53,$C54)/VLOOKUP($D54,$J$9:$DP$16,2+DB$1,FALSE)),),)</f>
        <v>0</v>
      </c>
      <c r="DC54" s="141">
        <f>IF(AND($D54&lt;&gt;0,DC$1&lt;&gt;0),IF(VLOOKUP($D54,$J$9:$DP$16,2+DC$1,FALSE)&lt;&gt;0,(COUNTIF('Présences, Excuses, et Tx P G'!$P53:DG53,$C54)/VLOOKUP($D54,$J$9:$DP$16,2+DC$1,FALSE)),),)</f>
        <v>0</v>
      </c>
      <c r="DD54" s="141">
        <f>IF(AND($D54&lt;&gt;0,DD$1&lt;&gt;0),IF(VLOOKUP($D54,$J$9:$DP$16,2+DD$1,FALSE)&lt;&gt;0,(COUNTIF('Présences, Excuses, et Tx P G'!$P53:DH53,$C54)/VLOOKUP($D54,$J$9:$DP$16,2+DD$1,FALSE)),),)</f>
        <v>0</v>
      </c>
      <c r="DE54" s="141">
        <f>IF(AND($D54&lt;&gt;0,DE$1&lt;&gt;0),IF(VLOOKUP($D54,$J$9:$DP$16,2+DE$1,FALSE)&lt;&gt;0,(COUNTIF('Présences, Excuses, et Tx P G'!$P53:DI53,$C54)/VLOOKUP($D54,$J$9:$DP$16,2+DE$1,FALSE)),),)</f>
        <v>0</v>
      </c>
      <c r="DF54" s="141">
        <f>IF(AND($D54&lt;&gt;0,DF$1&lt;&gt;0),IF(VLOOKUP($D54,$J$9:$DP$16,2+DF$1,FALSE)&lt;&gt;0,(COUNTIF('Présences, Excuses, et Tx P G'!$P53:DJ53,$C54)/VLOOKUP($D54,$J$9:$DP$16,2+DF$1,FALSE)),),)</f>
        <v>0</v>
      </c>
      <c r="DG54" s="141">
        <f>IF(AND($D54&lt;&gt;0,DG$1&lt;&gt;0),IF(VLOOKUP($D54,$J$9:$DP$16,2+DG$1,FALSE)&lt;&gt;0,(COUNTIF('Présences, Excuses, et Tx P G'!$P53:DK53,$C54)/VLOOKUP($D54,$J$9:$DP$16,2+DG$1,FALSE)),),)</f>
        <v>0</v>
      </c>
      <c r="DH54" s="141">
        <f>IF(AND($D54&lt;&gt;0,DH$1&lt;&gt;0),IF(VLOOKUP($D54,$J$9:$DP$16,2+DH$1,FALSE)&lt;&gt;0,(COUNTIF('Présences, Excuses, et Tx P G'!$P53:DL53,$C54)/VLOOKUP($D54,$J$9:$DP$16,2+DH$1,FALSE)),),)</f>
        <v>0</v>
      </c>
      <c r="DI54" s="141">
        <f>IF(AND($D54&lt;&gt;0,DI$1&lt;&gt;0),IF(VLOOKUP($D54,$J$9:$DP$16,2+DI$1,FALSE)&lt;&gt;0,(COUNTIF('Présences, Excuses, et Tx P G'!$P53:DM53,$C54)/VLOOKUP($D54,$J$9:$DP$16,2+DI$1,FALSE)),),)</f>
        <v>0</v>
      </c>
      <c r="DJ54" s="141">
        <f>IF(AND($D54&lt;&gt;0,DJ$1&lt;&gt;0),IF(VLOOKUP($D54,$J$9:$DP$16,2+DJ$1,FALSE)&lt;&gt;0,(COUNTIF('Présences, Excuses, et Tx P G'!$P53:DN53,$C54)/VLOOKUP($D54,$J$9:$DP$16,2+DJ$1,FALSE)),),)</f>
        <v>0</v>
      </c>
      <c r="DK54" s="141">
        <f>IF(AND($D54&lt;&gt;0,DK$1&lt;&gt;0),IF(VLOOKUP($D54,$J$9:$DP$16,2+DK$1,FALSE)&lt;&gt;0,(COUNTIF('Présences, Excuses, et Tx P G'!$P53:DO53,$C54)/VLOOKUP($D54,$J$9:$DP$16,2+DK$1,FALSE)),),)</f>
        <v>0</v>
      </c>
      <c r="DL54" s="141">
        <f>IF(AND($D54&lt;&gt;0,DL$1&lt;&gt;0),IF(VLOOKUP($D54,$J$9:$DP$16,2+DL$1,FALSE)&lt;&gt;0,(COUNTIF('Présences, Excuses, et Tx P G'!$P53:DP53,$C54)/VLOOKUP($D54,$J$9:$DP$16,2+DL$1,FALSE)),),)</f>
        <v>0</v>
      </c>
      <c r="DM54" s="141">
        <f>IF(AND($D54&lt;&gt;0,DM$1&lt;&gt;0),IF(VLOOKUP($D54,$J$9:$DP$16,2+DM$1,FALSE)&lt;&gt;0,(COUNTIF('Présences, Excuses, et Tx P G'!$P53:DQ53,$C54)/VLOOKUP($D54,$J$9:$DP$16,2+DM$1,FALSE)),),)</f>
        <v>0</v>
      </c>
      <c r="DN54" s="141">
        <f>IF(AND($D54&lt;&gt;0,DN$1&lt;&gt;0),IF(VLOOKUP($D54,$J$9:$DP$16,2+DN$1,FALSE)&lt;&gt;0,(COUNTIF('Présences, Excuses, et Tx P G'!$P53:DR53,$C54)/VLOOKUP($D54,$J$9:$DP$16,2+DN$1,FALSE)),),)</f>
        <v>0</v>
      </c>
      <c r="DO54" s="141">
        <f>IF(AND($D54&lt;&gt;0,DO$1&lt;&gt;0),IF(VLOOKUP($D54,$J$9:$DP$16,2+DO$1,FALSE)&lt;&gt;0,(COUNTIF('Présences, Excuses, et Tx P G'!$P53:DS53,$C54)/VLOOKUP($D54,$J$9:$DP$16,2+DO$1,FALSE)),),)</f>
        <v>0</v>
      </c>
      <c r="DP54" s="141">
        <f>IF(AND($D54&lt;&gt;0,DP$1&lt;&gt;0),IF(VLOOKUP($D54,$J$9:$DP$16,2+DP$1,FALSE)&lt;&gt;0,(COUNTIF('Présences, Excuses, et Tx P G'!$P53:DT53,$C54)/VLOOKUP($D54,$J$9:$DP$16,2+DP$1,FALSE)),),)</f>
        <v>0</v>
      </c>
      <c r="DR54" s="80" t="str">
        <f t="shared" si="34"/>
        <v>GOUST Martine</v>
      </c>
      <c r="DS54" s="26" t="str">
        <f t="shared" si="35"/>
        <v>A</v>
      </c>
      <c r="DT54" s="23">
        <f t="shared" si="36"/>
        <v>0.90243902439024393</v>
      </c>
    </row>
    <row r="55" spans="1:126" ht="14.4" customHeight="1">
      <c r="A55" s="11">
        <v>38</v>
      </c>
      <c r="B55" s="158" t="str">
        <f>Choristes!B39</f>
        <v>GUÉRIN Annick</v>
      </c>
      <c r="C55" s="26" t="str">
        <f>Choristes!C39</f>
        <v>A</v>
      </c>
      <c r="D55" s="26" t="str">
        <f>Choristes!G39</f>
        <v>FS</v>
      </c>
      <c r="E55" s="26"/>
      <c r="F55" s="26"/>
      <c r="G55" s="15"/>
      <c r="H55" s="15"/>
      <c r="I55" s="23">
        <f t="shared" si="32"/>
        <v>0.95121951219512191</v>
      </c>
      <c r="J55" s="23" t="str">
        <f t="shared" si="33"/>
        <v>B</v>
      </c>
      <c r="K55" s="60"/>
      <c r="L55" s="141">
        <f>IF(AND($D55&lt;&gt;0,L$1&lt;&gt;0),IF(VLOOKUP($D55,$J$9:$DP$16,2+L$1,FALSE)&lt;&gt;0,(COUNTIF('Présences, Excuses, et Tx P G'!$P54:P54,$C55)/VLOOKUP($D55,$J$9:$DP$16,2+L$1,FALSE)),),)</f>
        <v>1</v>
      </c>
      <c r="M55" s="141">
        <f>IF(AND($D55&lt;&gt;0,M$1&lt;&gt;0),IF(VLOOKUP($D55,$J$9:$DP$16,2+M$1,FALSE)&lt;&gt;0,(COUNTIF('Présences, Excuses, et Tx P G'!$P54:Q54,$C55)/VLOOKUP($D55,$J$9:$DP$16,2+M$1,FALSE)),),)</f>
        <v>1</v>
      </c>
      <c r="N55" s="141">
        <f>IF(AND($D55&lt;&gt;0,N$1&lt;&gt;0),IF(VLOOKUP($D55,$J$9:$DP$16,2+N$1,FALSE)&lt;&gt;0,(COUNTIF('Présences, Excuses, et Tx P G'!$P54:R54,$C55)/VLOOKUP($D55,$J$9:$DP$16,2+N$1,FALSE)),),)</f>
        <v>1</v>
      </c>
      <c r="O55" s="141">
        <f>IF(AND($D55&lt;&gt;0,O$1&lt;&gt;0),IF(VLOOKUP($D55,$J$9:$DP$16,2+O$1,FALSE)&lt;&gt;0,(COUNTIF('Présences, Excuses, et Tx P G'!$P54:S54,$C55)/VLOOKUP($D55,$J$9:$DP$16,2+O$1,FALSE)),),)</f>
        <v>1</v>
      </c>
      <c r="P55" s="141">
        <f>IF(AND($D55&lt;&gt;0,P$1&lt;&gt;0),IF(VLOOKUP($D55,$J$9:$DP$16,2+P$1,FALSE)&lt;&gt;0,(COUNTIF('Présences, Excuses, et Tx P G'!$P54:T54,$C55)/VLOOKUP($D55,$J$9:$DP$16,2+P$1,FALSE)),),)</f>
        <v>1</v>
      </c>
      <c r="Q55" s="141">
        <f>IF(AND($D55&lt;&gt;0,Q$1&lt;&gt;0),IF(VLOOKUP($D55,$J$9:$DP$16,2+Q$1,FALSE)&lt;&gt;0,(COUNTIF('Présences, Excuses, et Tx P G'!$P54:U54,$C55)/VLOOKUP($D55,$J$9:$DP$16,2+Q$1,FALSE)),),)</f>
        <v>1</v>
      </c>
      <c r="R55" s="141">
        <f>IF(AND($D55&lt;&gt;0,R$1&lt;&gt;0),IF(VLOOKUP($D55,$J$9:$DP$16,2+R$1,FALSE)&lt;&gt;0,(COUNTIF('Présences, Excuses, et Tx P G'!$P54:V54,$C55)/VLOOKUP($D55,$J$9:$DP$16,2+R$1,FALSE)),),)</f>
        <v>1</v>
      </c>
      <c r="S55" s="141">
        <f>IF(AND($D55&lt;&gt;0,S$1&lt;&gt;0),IF(VLOOKUP($D55,$J$9:$DP$16,2+S$1,FALSE)&lt;&gt;0,(COUNTIF('Présences, Excuses, et Tx P G'!$P54:W54,$C55)/VLOOKUP($D55,$J$9:$DP$16,2+S$1,FALSE)),),)</f>
        <v>1</v>
      </c>
      <c r="T55" s="141">
        <f>IF(AND($D55&lt;&gt;0,T$1&lt;&gt;0),IF(VLOOKUP($D55,$J$9:$DP$16,2+T$1,FALSE)&lt;&gt;0,(COUNTIF('Présences, Excuses, et Tx P G'!$P54:X54,$C55)/VLOOKUP($D55,$J$9:$DP$16,2+T$1,FALSE)),),)</f>
        <v>1</v>
      </c>
      <c r="U55" s="141">
        <f>IF(AND($D55&lt;&gt;0,U$1&lt;&gt;0),IF(VLOOKUP($D55,$J$9:$DP$16,2+U$1,FALSE)&lt;&gt;0,(COUNTIF('Présences, Excuses, et Tx P G'!$P54:Y54,$C55)/VLOOKUP($D55,$J$9:$DP$16,2+U$1,FALSE)),),)</f>
        <v>1</v>
      </c>
      <c r="V55" s="141">
        <f>IF(AND($D55&lt;&gt;0,V$1&lt;&gt;0),IF(VLOOKUP($D55,$J$9:$DP$16,2+V$1,FALSE)&lt;&gt;0,(COUNTIF('Présences, Excuses, et Tx P G'!$P54:Z54,$C55)/VLOOKUP($D55,$J$9:$DP$16,2+V$1,FALSE)),),)</f>
        <v>1</v>
      </c>
      <c r="W55" s="141">
        <f>IF(AND($D55&lt;&gt;0,W$1&lt;&gt;0),IF(VLOOKUP($D55,$J$9:$DP$16,2+W$1,FALSE)&lt;&gt;0,(COUNTIF('Présences, Excuses, et Tx P G'!$P54:AA54,$C55)/VLOOKUP($D55,$J$9:$DP$16,2+W$1,FALSE)),),)</f>
        <v>1</v>
      </c>
      <c r="X55" s="141">
        <f>IF(AND($D55&lt;&gt;0,X$1&lt;&gt;0),IF(VLOOKUP($D55,$J$9:$DP$16,2+X$1,FALSE)&lt;&gt;0,(COUNTIF('Présences, Excuses, et Tx P G'!$P54:AB54,$C55)/VLOOKUP($D55,$J$9:$DP$16,2+X$1,FALSE)),),)</f>
        <v>1</v>
      </c>
      <c r="Y55" s="141">
        <f>IF(AND($D55&lt;&gt;0,Y$1&lt;&gt;0),IF(VLOOKUP($D55,$J$9:$DP$16,2+Y$1,FALSE)&lt;&gt;0,(COUNTIF('Présences, Excuses, et Tx P G'!$P54:AC54,$C55)/VLOOKUP($D55,$J$9:$DP$16,2+Y$1,FALSE)),),)</f>
        <v>1</v>
      </c>
      <c r="Z55" s="141">
        <f>IF(AND($D55&lt;&gt;0,Z$1&lt;&gt;0),IF(VLOOKUP($D55,$J$9:$DP$16,2+Z$1,FALSE)&lt;&gt;0,(COUNTIF('Présences, Excuses, et Tx P G'!$P54:AD54,$C55)/VLOOKUP($D55,$J$9:$DP$16,2+Z$1,FALSE)),),)</f>
        <v>1</v>
      </c>
      <c r="AA55" s="141">
        <f>IF(AND($D55&lt;&gt;0,AA$1&lt;&gt;0),IF(VLOOKUP($D55,$J$9:$DP$16,2+AA$1,FALSE)&lt;&gt;0,(COUNTIF('Présences, Excuses, et Tx P G'!$P54:AE54,$C55)/VLOOKUP($D55,$J$9:$DP$16,2+AA$1,FALSE)),),)</f>
        <v>1</v>
      </c>
      <c r="AB55" s="141">
        <f>IF(AND($D55&lt;&gt;0,AB$1&lt;&gt;0),IF(VLOOKUP($D55,$J$9:$DP$16,2+AB$1,FALSE)&lt;&gt;0,(COUNTIF('Présences, Excuses, et Tx P G'!$P54:AF54,$C55)/VLOOKUP($D55,$J$9:$DP$16,2+AB$1,FALSE)),),)</f>
        <v>1</v>
      </c>
      <c r="AC55" s="141">
        <f>IF(AND($D55&lt;&gt;0,AC$1&lt;&gt;0),IF(VLOOKUP($D55,$J$9:$DP$16,2+AC$1,FALSE)&lt;&gt;0,(COUNTIF('Présences, Excuses, et Tx P G'!$P54:AG54,$C55)/VLOOKUP($D55,$J$9:$DP$16,2+AC$1,FALSE)),),)</f>
        <v>1</v>
      </c>
      <c r="AD55" s="141">
        <f>IF(AND($D55&lt;&gt;0,AD$1&lt;&gt;0),IF(VLOOKUP($D55,$J$9:$DP$16,2+AD$1,FALSE)&lt;&gt;0,(COUNTIF('Présences, Excuses, et Tx P G'!$P54:AH54,$C55)/VLOOKUP($D55,$J$9:$DP$16,2+AD$1,FALSE)),),)</f>
        <v>1</v>
      </c>
      <c r="AE55" s="141">
        <f>IF(AND($D55&lt;&gt;0,AE$1&lt;&gt;0),IF(VLOOKUP($D55,$J$9:$DP$16,2+AE$1,FALSE)&lt;&gt;0,(COUNTIF('Présences, Excuses, et Tx P G'!$P54:AI54,$C55)/VLOOKUP($D55,$J$9:$DP$16,2+AE$1,FALSE)),),)</f>
        <v>1</v>
      </c>
      <c r="AF55" s="141">
        <f>IF(AND($D55&lt;&gt;0,AF$1&lt;&gt;0),IF(VLOOKUP($D55,$J$9:$DP$16,2+AF$1,FALSE)&lt;&gt;0,(COUNTIF('Présences, Excuses, et Tx P G'!$P54:AJ54,$C55)/VLOOKUP($D55,$J$9:$DP$16,2+AF$1,FALSE)),),)</f>
        <v>1</v>
      </c>
      <c r="AG55" s="141">
        <f>IF(AND($D55&lt;&gt;0,AG$1&lt;&gt;0),IF(VLOOKUP($D55,$J$9:$DP$16,2+AG$1,FALSE)&lt;&gt;0,(COUNTIF('Présences, Excuses, et Tx P G'!$P54:AK54,$C55)/VLOOKUP($D55,$J$9:$DP$16,2+AG$1,FALSE)),),)</f>
        <v>1</v>
      </c>
      <c r="AH55" s="141">
        <f>IF(AND($D55&lt;&gt;0,AH$1&lt;&gt;0),IF(VLOOKUP($D55,$J$9:$DP$16,2+AH$1,FALSE)&lt;&gt;0,(COUNTIF('Présences, Excuses, et Tx P G'!$P54:AL54,$C55)/VLOOKUP($D55,$J$9:$DP$16,2+AH$1,FALSE)),),)</f>
        <v>1</v>
      </c>
      <c r="AI55" s="141">
        <f>IF(AND($D55&lt;&gt;0,AI$1&lt;&gt;0),IF(VLOOKUP($D55,$J$9:$DP$16,2+AI$1,FALSE)&lt;&gt;0,(COUNTIF('Présences, Excuses, et Tx P G'!$P54:AM54,$C55)/VLOOKUP($D55,$J$9:$DP$16,2+AI$1,FALSE)),),)</f>
        <v>1</v>
      </c>
      <c r="AJ55" s="141">
        <f>IF(AND($D55&lt;&gt;0,AJ$1&lt;&gt;0),IF(VLOOKUP($D55,$J$9:$DP$16,2+AJ$1,FALSE)&lt;&gt;0,(COUNTIF('Présences, Excuses, et Tx P G'!$P54:AN54,$C55)/VLOOKUP($D55,$J$9:$DP$16,2+AJ$1,FALSE)),),)</f>
        <v>1</v>
      </c>
      <c r="AK55" s="141">
        <f>IF(AND($D55&lt;&gt;0,AK$1&lt;&gt;0),IF(VLOOKUP($D55,$J$9:$DP$16,2+AK$1,FALSE)&lt;&gt;0,(COUNTIF('Présences, Excuses, et Tx P G'!$P54:AO54,$C55)/VLOOKUP($D55,$J$9:$DP$16,2+AK$1,FALSE)),),)</f>
        <v>1</v>
      </c>
      <c r="AL55" s="141">
        <f>IF(AND($D55&lt;&gt;0,AL$1&lt;&gt;0),IF(VLOOKUP($D55,$J$9:$DP$16,2+AL$1,FALSE)&lt;&gt;0,(COUNTIF('Présences, Excuses, et Tx P G'!$P54:AP54,$C55)/VLOOKUP($D55,$J$9:$DP$16,2+AL$1,FALSE)),),)</f>
        <v>1</v>
      </c>
      <c r="AM55" s="141">
        <f>IF(AND($D55&lt;&gt;0,AM$1&lt;&gt;0),IF(VLOOKUP($D55,$J$9:$DP$16,2+AM$1,FALSE)&lt;&gt;0,(COUNTIF('Présences, Excuses, et Tx P G'!$P54:AQ54,$C55)/VLOOKUP($D55,$J$9:$DP$16,2+AM$1,FALSE)),),)</f>
        <v>1</v>
      </c>
      <c r="AN55" s="141">
        <f>IF(AND($D55&lt;&gt;0,AN$1&lt;&gt;0),IF(VLOOKUP($D55,$J$9:$DP$16,2+AN$1,FALSE)&lt;&gt;0,(COUNTIF('Présences, Excuses, et Tx P G'!$P54:AR54,$C55)/VLOOKUP($D55,$J$9:$DP$16,2+AN$1,FALSE)),),)</f>
        <v>1</v>
      </c>
      <c r="AO55" s="141">
        <f>IF(AND($D55&lt;&gt;0,AO$1&lt;&gt;0),IF(VLOOKUP($D55,$J$9:$DP$16,2+AO$1,FALSE)&lt;&gt;0,(COUNTIF('Présences, Excuses, et Tx P G'!$P54:AS54,$C55)/VLOOKUP($D55,$J$9:$DP$16,2+AO$1,FALSE)),),)</f>
        <v>1</v>
      </c>
      <c r="AP55" s="141">
        <f>IF(AND($D55&lt;&gt;0,AP$1&lt;&gt;0),IF(VLOOKUP($D55,$J$9:$DP$16,2+AP$1,FALSE)&lt;&gt;0,(COUNTIF('Présences, Excuses, et Tx P G'!$P54:AT54,$C55)/VLOOKUP($D55,$J$9:$DP$16,2+AP$1,FALSE)),),)</f>
        <v>1</v>
      </c>
      <c r="AQ55" s="141">
        <f>IF(AND($D55&lt;&gt;0,AQ$1&lt;&gt;0),IF(VLOOKUP($D55,$J$9:$DP$16,2+AQ$1,FALSE)&lt;&gt;0,(COUNTIF('Présences, Excuses, et Tx P G'!$P54:AU54,$C55)/VLOOKUP($D55,$J$9:$DP$16,2+AQ$1,FALSE)),),)</f>
        <v>1</v>
      </c>
      <c r="AR55" s="141">
        <f>IF(AND($D55&lt;&gt;0,AR$1&lt;&gt;0),IF(VLOOKUP($D55,$J$9:$DP$16,2+AR$1,FALSE)&lt;&gt;0,(COUNTIF('Présences, Excuses, et Tx P G'!$P54:AV54,$C55)/VLOOKUP($D55,$J$9:$DP$16,2+AR$1,FALSE)),),)</f>
        <v>1</v>
      </c>
      <c r="AS55" s="141">
        <f>IF(AND($D55&lt;&gt;0,AS$1&lt;&gt;0),IF(VLOOKUP($D55,$J$9:$DP$16,2+AS$1,FALSE)&lt;&gt;0,(COUNTIF('Présences, Excuses, et Tx P G'!$P54:AW54,$C55)/VLOOKUP($D55,$J$9:$DP$16,2+AS$1,FALSE)),),)</f>
        <v>1</v>
      </c>
      <c r="AT55" s="141">
        <f>IF(AND($D55&lt;&gt;0,AT$1&lt;&gt;0),IF(VLOOKUP($D55,$J$9:$DP$16,2+AT$1,FALSE)&lt;&gt;0,(COUNTIF('Présences, Excuses, et Tx P G'!$P54:AX54,$C55)/VLOOKUP($D55,$J$9:$DP$16,2+AT$1,FALSE)),),)</f>
        <v>0.95652173913043481</v>
      </c>
      <c r="AU55" s="141">
        <f>IF(AND($D55&lt;&gt;0,AU$1&lt;&gt;0),IF(VLOOKUP($D55,$J$9:$DP$16,2+AU$1,FALSE)&lt;&gt;0,(COUNTIF('Présences, Excuses, et Tx P G'!$P54:AY54,$C55)/VLOOKUP($D55,$J$9:$DP$16,2+AU$1,FALSE)),),)</f>
        <v>0.95652173913043481</v>
      </c>
      <c r="AV55" s="141">
        <f>IF(AND($D55&lt;&gt;0,AV$1&lt;&gt;0),IF(VLOOKUP($D55,$J$9:$DP$16,2+AV$1,FALSE)&lt;&gt;0,(COUNTIF('Présences, Excuses, et Tx P G'!$P54:AZ54,$C55)/VLOOKUP($D55,$J$9:$DP$16,2+AV$1,FALSE)),),)</f>
        <v>0.95833333333333337</v>
      </c>
      <c r="AW55" s="141">
        <f>IF(AND($D55&lt;&gt;0,AW$1&lt;&gt;0),IF(VLOOKUP($D55,$J$9:$DP$16,2+AW$1,FALSE)&lt;&gt;0,(COUNTIF('Présences, Excuses, et Tx P G'!$P54:BA54,$C55)/VLOOKUP($D55,$J$9:$DP$16,2+AW$1,FALSE)),),)</f>
        <v>0.95833333333333337</v>
      </c>
      <c r="AX55" s="141">
        <f>IF(AND($D55&lt;&gt;0,AX$1&lt;&gt;0),IF(VLOOKUP($D55,$J$9:$DP$16,2+AX$1,FALSE)&lt;&gt;0,(COUNTIF('Présences, Excuses, et Tx P G'!$P54:BB54,$C55)/VLOOKUP($D55,$J$9:$DP$16,2+AX$1,FALSE)),),)</f>
        <v>0.95833333333333337</v>
      </c>
      <c r="AY55" s="141">
        <f>IF(AND($D55&lt;&gt;0,AY$1&lt;&gt;0),IF(VLOOKUP($D55,$J$9:$DP$16,2+AY$1,FALSE)&lt;&gt;0,(COUNTIF('Présences, Excuses, et Tx P G'!$P54:BC54,$C55)/VLOOKUP($D55,$J$9:$DP$16,2+AY$1,FALSE)),),)</f>
        <v>0.96</v>
      </c>
      <c r="AZ55" s="141">
        <f>IF(AND($D55&lt;&gt;0,AZ$1&lt;&gt;0),IF(VLOOKUP($D55,$J$9:$DP$16,2+AZ$1,FALSE)&lt;&gt;0,(COUNTIF('Présences, Excuses, et Tx P G'!$P54:BD54,$C55)/VLOOKUP($D55,$J$9:$DP$16,2+AZ$1,FALSE)),),)</f>
        <v>0.96</v>
      </c>
      <c r="BA55" s="141">
        <f>IF(AND($D55&lt;&gt;0,BA$1&lt;&gt;0),IF(VLOOKUP($D55,$J$9:$DP$16,2+BA$1,FALSE)&lt;&gt;0,(COUNTIF('Présences, Excuses, et Tx P G'!$P54:BE54,$C55)/VLOOKUP($D55,$J$9:$DP$16,2+BA$1,FALSE)),),)</f>
        <v>0.96153846153846156</v>
      </c>
      <c r="BB55" s="141">
        <f>IF(AND($D55&lt;&gt;0,BB$1&lt;&gt;0),IF(VLOOKUP($D55,$J$9:$DP$16,2+BB$1,FALSE)&lt;&gt;0,(COUNTIF('Présences, Excuses, et Tx P G'!$P54:BF54,$C55)/VLOOKUP($D55,$J$9:$DP$16,2+BB$1,FALSE)),),)</f>
        <v>0.96296296296296291</v>
      </c>
      <c r="BC55" s="141">
        <f>IF(AND($D55&lt;&gt;0,BC$1&lt;&gt;0),IF(VLOOKUP($D55,$J$9:$DP$16,2+BC$1,FALSE)&lt;&gt;0,(COUNTIF('Présences, Excuses, et Tx P G'!$P54:BG54,$C55)/VLOOKUP($D55,$J$9:$DP$16,2+BC$1,FALSE)),),)</f>
        <v>0.9642857142857143</v>
      </c>
      <c r="BD55" s="141">
        <f>IF(AND($D55&lt;&gt;0,BD$1&lt;&gt;0),IF(VLOOKUP($D55,$J$9:$DP$16,2+BD$1,FALSE)&lt;&gt;0,(COUNTIF('Présences, Excuses, et Tx P G'!$P54:BH54,$C55)/VLOOKUP($D55,$J$9:$DP$16,2+BD$1,FALSE)),),)</f>
        <v>0.96551724137931039</v>
      </c>
      <c r="BE55" s="141">
        <f>IF(AND($D55&lt;&gt;0,BE$1&lt;&gt;0),IF(VLOOKUP($D55,$J$9:$DP$16,2+BE$1,FALSE)&lt;&gt;0,(COUNTIF('Présences, Excuses, et Tx P G'!$P54:BI54,$C55)/VLOOKUP($D55,$J$9:$DP$16,2+BE$1,FALSE)),),)</f>
        <v>0.96666666666666667</v>
      </c>
      <c r="BF55" s="141">
        <f>IF(AND($D55&lt;&gt;0,BF$1&lt;&gt;0),IF(VLOOKUP($D55,$J$9:$DP$16,2+BF$1,FALSE)&lt;&gt;0,(COUNTIF('Présences, Excuses, et Tx P G'!$P54:BJ54,$C55)/VLOOKUP($D55,$J$9:$DP$16,2+BF$1,FALSE)),),)</f>
        <v>0.96666666666666667</v>
      </c>
      <c r="BG55" s="141">
        <f>IF(AND($D55&lt;&gt;0,BG$1&lt;&gt;0),IF(VLOOKUP($D55,$J$9:$DP$16,2+BG$1,FALSE)&lt;&gt;0,(COUNTIF('Présences, Excuses, et Tx P G'!$P54:BK54,$C55)/VLOOKUP($D55,$J$9:$DP$16,2+BG$1,FALSE)),),)</f>
        <v>0.96666666666666667</v>
      </c>
      <c r="BH55" s="141">
        <f>IF(AND($D55&lt;&gt;0,BH$1&lt;&gt;0),IF(VLOOKUP($D55,$J$9:$DP$16,2+BH$1,FALSE)&lt;&gt;0,(COUNTIF('Présences, Excuses, et Tx P G'!$P54:BL54,$C55)/VLOOKUP($D55,$J$9:$DP$16,2+BH$1,FALSE)),),)</f>
        <v>0.967741935483871</v>
      </c>
      <c r="BI55" s="141">
        <f>IF(AND($D55&lt;&gt;0,BI$1&lt;&gt;0),IF(VLOOKUP($D55,$J$9:$DP$16,2+BI$1,FALSE)&lt;&gt;0,(COUNTIF('Présences, Excuses, et Tx P G'!$P54:BM54,$C55)/VLOOKUP($D55,$J$9:$DP$16,2+BI$1,FALSE)),),)</f>
        <v>0.96875</v>
      </c>
      <c r="BJ55" s="141">
        <f>IF(AND($D55&lt;&gt;0,BJ$1&lt;&gt;0),IF(VLOOKUP($D55,$J$9:$DP$16,2+BJ$1,FALSE)&lt;&gt;0,(COUNTIF('Présences, Excuses, et Tx P G'!$P54:BN54,$C55)/VLOOKUP($D55,$J$9:$DP$16,2+BJ$1,FALSE)),),)</f>
        <v>0.96875</v>
      </c>
      <c r="BK55" s="141">
        <f>IF(AND($D55&lt;&gt;0,BK$1&lt;&gt;0),IF(VLOOKUP($D55,$J$9:$DP$16,2+BK$1,FALSE)&lt;&gt;0,(COUNTIF('Présences, Excuses, et Tx P G'!$P54:BO54,$C55)/VLOOKUP($D55,$J$9:$DP$16,2+BK$1,FALSE)),),)</f>
        <v>0.96969696969696972</v>
      </c>
      <c r="BL55" s="141">
        <f>IF(AND($D55&lt;&gt;0,BL$1&lt;&gt;0),IF(VLOOKUP($D55,$J$9:$DP$16,2+BL$1,FALSE)&lt;&gt;0,(COUNTIF('Présences, Excuses, et Tx P G'!$P54:BP54,$C55)/VLOOKUP($D55,$J$9:$DP$16,2+BL$1,FALSE)),),)</f>
        <v>0.96969696969696972</v>
      </c>
      <c r="BM55" s="141">
        <f>IF(AND($D55&lt;&gt;0,BM$1&lt;&gt;0),IF(VLOOKUP($D55,$J$9:$DP$16,2+BM$1,FALSE)&lt;&gt;0,(COUNTIF('Présences, Excuses, et Tx P G'!$P54:BQ54,$C55)/VLOOKUP($D55,$J$9:$DP$16,2+BM$1,FALSE)),),)</f>
        <v>0.96969696969696972</v>
      </c>
      <c r="BN55" s="141">
        <f>IF(AND($D55&lt;&gt;0,BN$1&lt;&gt;0),IF(VLOOKUP($D55,$J$9:$DP$16,2+BN$1,FALSE)&lt;&gt;0,(COUNTIF('Présences, Excuses, et Tx P G'!$P54:BR54,$C55)/VLOOKUP($D55,$J$9:$DP$16,2+BN$1,FALSE)),),)</f>
        <v>0.97058823529411764</v>
      </c>
      <c r="BO55" s="141">
        <f>IF(AND($D55&lt;&gt;0,BO$1&lt;&gt;0),IF(VLOOKUP($D55,$J$9:$DP$16,2+BO$1,FALSE)&lt;&gt;0,(COUNTIF('Présences, Excuses, et Tx P G'!$P54:BS54,$C55)/VLOOKUP($D55,$J$9:$DP$16,2+BO$1,FALSE)),),)</f>
        <v>0.97142857142857142</v>
      </c>
      <c r="BP55" s="141">
        <f>IF(AND($D55&lt;&gt;0,BP$1&lt;&gt;0),IF(VLOOKUP($D55,$J$9:$DP$16,2+BP$1,FALSE)&lt;&gt;0,(COUNTIF('Présences, Excuses, et Tx P G'!$P54:BT54,$C55)/VLOOKUP($D55,$J$9:$DP$16,2+BP$1,FALSE)),),)</f>
        <v>0.97222222222222221</v>
      </c>
      <c r="BQ55" s="141">
        <f>IF(AND($D55&lt;&gt;0,BQ$1&lt;&gt;0),IF(VLOOKUP($D55,$J$9:$DP$16,2+BQ$1,FALSE)&lt;&gt;0,(COUNTIF('Présences, Excuses, et Tx P G'!$P54:BU54,$C55)/VLOOKUP($D55,$J$9:$DP$16,2+BQ$1,FALSE)),),)</f>
        <v>0.97222222222222221</v>
      </c>
      <c r="BR55" s="141">
        <f>IF(AND($D55&lt;&gt;0,BR$1&lt;&gt;0),IF(VLOOKUP($D55,$J$9:$DP$16,2+BR$1,FALSE)&lt;&gt;0,(COUNTIF('Présences, Excuses, et Tx P G'!$P54:BV54,$C55)/VLOOKUP($D55,$J$9:$DP$16,2+BR$1,FALSE)),),)</f>
        <v>0.97297297297297303</v>
      </c>
      <c r="BS55" s="141">
        <f>IF(AND($D55&lt;&gt;0,BS$1&lt;&gt;0),IF(VLOOKUP($D55,$J$9:$DP$16,2+BS$1,FALSE)&lt;&gt;0,(COUNTIF('Présences, Excuses, et Tx P G'!$P54:BW54,$C55)/VLOOKUP($D55,$J$9:$DP$16,2+BS$1,FALSE)),),)</f>
        <v>0.97297297297297303</v>
      </c>
      <c r="BT55" s="141">
        <f>IF(AND($D55&lt;&gt;0,BT$1&lt;&gt;0),IF(VLOOKUP($D55,$J$9:$DP$16,2+BT$1,FALSE)&lt;&gt;0,(COUNTIF('Présences, Excuses, et Tx P G'!$P54:BX54,$C55)/VLOOKUP($D55,$J$9:$DP$16,2+BT$1,FALSE)),),)</f>
        <v>0.97297297297297303</v>
      </c>
      <c r="BU55" s="141">
        <f>IF(AND($D55&lt;&gt;0,BU$1&lt;&gt;0),IF(VLOOKUP($D55,$J$9:$DP$16,2+BU$1,FALSE)&lt;&gt;0,(COUNTIF('Présences, Excuses, et Tx P G'!$P54:BY54,$C55)/VLOOKUP($D55,$J$9:$DP$16,2+BU$1,FALSE)),),)</f>
        <v>0.97368421052631582</v>
      </c>
      <c r="BV55" s="141">
        <f>IF(AND($D55&lt;&gt;0,BV$1&lt;&gt;0),IF(VLOOKUP($D55,$J$9:$DP$16,2+BV$1,FALSE)&lt;&gt;0,(COUNTIF('Présences, Excuses, et Tx P G'!$P54:BZ54,$C55)/VLOOKUP($D55,$J$9:$DP$16,2+BV$1,FALSE)),),)</f>
        <v>0.97435897435897434</v>
      </c>
      <c r="BW55" s="141">
        <f>IF(AND($D55&lt;&gt;0,BW$1&lt;&gt;0),IF(VLOOKUP($D55,$J$9:$DP$16,2+BW$1,FALSE)&lt;&gt;0,(COUNTIF('Présences, Excuses, et Tx P G'!$P54:CA54,$C55)/VLOOKUP($D55,$J$9:$DP$16,2+BW$1,FALSE)),),)</f>
        <v>0.97499999999999998</v>
      </c>
      <c r="BX55" s="141">
        <f>IF(AND($D55&lt;&gt;0,BX$1&lt;&gt;0),IF(VLOOKUP($D55,$J$9:$DP$16,2+BX$1,FALSE)&lt;&gt;0,(COUNTIF('Présences, Excuses, et Tx P G'!$P54:CB54,$C55)/VLOOKUP($D55,$J$9:$DP$16,2+BX$1,FALSE)),),)</f>
        <v>0.97499999999999998</v>
      </c>
      <c r="BY55" s="141">
        <f>IF(AND($D55&lt;&gt;0,BY$1&lt;&gt;0),IF(VLOOKUP($D55,$J$9:$DP$16,2+BY$1,FALSE)&lt;&gt;0,(COUNTIF('Présences, Excuses, et Tx P G'!$P54:CC54,$C55)/VLOOKUP($D55,$J$9:$DP$16,2+BY$1,FALSE)),),)</f>
        <v>0.95121951219512191</v>
      </c>
      <c r="BZ55" s="141">
        <f>IF(AND($D55&lt;&gt;0,BZ$1&lt;&gt;0),IF(VLOOKUP($D55,$J$9:$DP$16,2+BZ$1,FALSE)&lt;&gt;0,(COUNTIF('Présences, Excuses, et Tx P G'!$P54:CD54,$C55)/VLOOKUP($D55,$J$9:$DP$16,2+BZ$1,FALSE)),),)</f>
        <v>0.95238095238095233</v>
      </c>
      <c r="CA55" s="141">
        <f>IF(AND($D55&lt;&gt;0,CA$1&lt;&gt;0),IF(VLOOKUP($D55,$J$9:$DP$16,2+CA$1,FALSE)&lt;&gt;0,(COUNTIF('Présences, Excuses, et Tx P G'!$P54:CE54,$C55)/VLOOKUP($D55,$J$9:$DP$16,2+CA$1,FALSE)),),)</f>
        <v>0.93023255813953487</v>
      </c>
      <c r="CB55" s="141">
        <f>IF(AND($D55&lt;&gt;0,CB$1&lt;&gt;0),IF(VLOOKUP($D55,$J$9:$DP$16,2+CB$1,FALSE)&lt;&gt;0,(COUNTIF('Présences, Excuses, et Tx P G'!$P54:CF54,$C55)/VLOOKUP($D55,$J$9:$DP$16,2+CB$1,FALSE)),),)</f>
        <v>0</v>
      </c>
      <c r="CC55" s="141">
        <f>IF(AND($D55&lt;&gt;0,CC$1&lt;&gt;0),IF(VLOOKUP($D55,$J$9:$DP$16,2+CC$1,FALSE)&lt;&gt;0,(COUNTIF('Présences, Excuses, et Tx P G'!$P54:CG54,$C55)/VLOOKUP($D55,$J$9:$DP$16,2+CC$1,FALSE)),),)</f>
        <v>0</v>
      </c>
      <c r="CD55" s="141">
        <f>IF(AND($D55&lt;&gt;0,CD$1&lt;&gt;0),IF(VLOOKUP($D55,$J$9:$DP$16,2+CD$1,FALSE)&lt;&gt;0,(COUNTIF('Présences, Excuses, et Tx P G'!$P54:CH54,$C55)/VLOOKUP($D55,$J$9:$DP$16,2+CD$1,FALSE)),),)</f>
        <v>0</v>
      </c>
      <c r="CE55" s="141">
        <f>IF(AND($D55&lt;&gt;0,CE$1&lt;&gt;0),IF(VLOOKUP($D55,$J$9:$DP$16,2+CE$1,FALSE)&lt;&gt;0,(COUNTIF('Présences, Excuses, et Tx P G'!$P54:CI54,$C55)/VLOOKUP($D55,$J$9:$DP$16,2+CE$1,FALSE)),),)</f>
        <v>0</v>
      </c>
      <c r="CF55" s="141">
        <f>IF(AND($D55&lt;&gt;0,CF$1&lt;&gt;0),IF(VLOOKUP($D55,$J$9:$DP$16,2+CF$1,FALSE)&lt;&gt;0,(COUNTIF('Présences, Excuses, et Tx P G'!$P54:CJ54,$C55)/VLOOKUP($D55,$J$9:$DP$16,2+CF$1,FALSE)),),)</f>
        <v>0</v>
      </c>
      <c r="CG55" s="141">
        <f>IF(AND($D55&lt;&gt;0,CG$1&lt;&gt;0),IF(VLOOKUP($D55,$J$9:$DP$16,2+CG$1,FALSE)&lt;&gt;0,(COUNTIF('Présences, Excuses, et Tx P G'!$P54:CK54,$C55)/VLOOKUP($D55,$J$9:$DP$16,2+CG$1,FALSE)),),)</f>
        <v>0</v>
      </c>
      <c r="CH55" s="141">
        <f>IF(AND($D55&lt;&gt;0,CH$1&lt;&gt;0),IF(VLOOKUP($D55,$J$9:$DP$16,2+CH$1,FALSE)&lt;&gt;0,(COUNTIF('Présences, Excuses, et Tx P G'!$P54:CL54,$C55)/VLOOKUP($D55,$J$9:$DP$16,2+CH$1,FALSE)),),)</f>
        <v>0</v>
      </c>
      <c r="CI55" s="141">
        <f>IF(AND($D55&lt;&gt;0,CI$1&lt;&gt;0),IF(VLOOKUP($D55,$J$9:$DP$16,2+CI$1,FALSE)&lt;&gt;0,(COUNTIF('Présences, Excuses, et Tx P G'!$P54:CM54,$C55)/VLOOKUP($D55,$J$9:$DP$16,2+CI$1,FALSE)),),)</f>
        <v>0</v>
      </c>
      <c r="CJ55" s="141">
        <f>IF(AND($D55&lt;&gt;0,CJ$1&lt;&gt;0),IF(VLOOKUP($D55,$J$9:$DP$16,2+CJ$1,FALSE)&lt;&gt;0,(COUNTIF('Présences, Excuses, et Tx P G'!$P54:CO54,$C55)/VLOOKUP($D55,$J$9:$DP$16,2+CJ$1,FALSE)),),)</f>
        <v>0</v>
      </c>
      <c r="CK55" s="141">
        <f>IF(AND($D55&lt;&gt;0,CK$1&lt;&gt;0),IF(VLOOKUP($D55,$J$9:$DP$16,2+CK$1,FALSE)&lt;&gt;0,(COUNTIF('Présences, Excuses, et Tx P G'!$P54:CP54,$C55)/VLOOKUP($D55,$J$9:$DP$16,2+CK$1,FALSE)),),)</f>
        <v>0</v>
      </c>
      <c r="CL55" s="141">
        <f>IF(AND($D55&lt;&gt;0,CL$1&lt;&gt;0),IF(VLOOKUP($D55,$J$9:$DP$16,2+CL$1,FALSE)&lt;&gt;0,(COUNTIF('Présences, Excuses, et Tx P G'!$P54:CQ54,$C55)/VLOOKUP($D55,$J$9:$DP$16,2+CL$1,FALSE)),),)</f>
        <v>0</v>
      </c>
      <c r="CM55" s="141">
        <f>IF(AND($D55&lt;&gt;0,CM$1&lt;&gt;0),IF(VLOOKUP($D55,$J$9:$DP$16,2+CM$1,FALSE)&lt;&gt;0,(COUNTIF('Présences, Excuses, et Tx P G'!$P54:CR54,$C55)/VLOOKUP($D55,$J$9:$DP$16,2+CM$1,FALSE)),),)</f>
        <v>0</v>
      </c>
      <c r="CN55" s="141">
        <f>IF(AND($D55&lt;&gt;0,CN$1&lt;&gt;0),IF(VLOOKUP($D55,$J$9:$DP$16,2+CN$1,FALSE)&lt;&gt;0,(COUNTIF('Présences, Excuses, et Tx P G'!$P54:CS54,$C55)/VLOOKUP($D55,$J$9:$DP$16,2+CN$1,FALSE)),),)</f>
        <v>0</v>
      </c>
      <c r="CO55" s="141">
        <f>IF(AND($D55&lt;&gt;0,CO$1&lt;&gt;0),IF(VLOOKUP($D55,$J$9:$DP$16,2+CO$1,FALSE)&lt;&gt;0,(COUNTIF('Présences, Excuses, et Tx P G'!$P54:CT54,$C55)/VLOOKUP($D55,$J$9:$DP$16,2+CO$1,FALSE)),),)</f>
        <v>0</v>
      </c>
      <c r="CP55" s="141">
        <f>IF(AND($D55&lt;&gt;0,CP$1&lt;&gt;0),IF(VLOOKUP($D55,$J$9:$DP$16,2+CP$1,FALSE)&lt;&gt;0,(COUNTIF('Présences, Excuses, et Tx P G'!$P54:CU54,$C55)/VLOOKUP($D55,$J$9:$DP$16,2+CP$1,FALSE)),),)</f>
        <v>0</v>
      </c>
      <c r="CQ55" s="141">
        <f>IF(AND($D55&lt;&gt;0,CQ$1&lt;&gt;0),IF(VLOOKUP($D55,$J$9:$DP$16,2+CQ$1,FALSE)&lt;&gt;0,(COUNTIF('Présences, Excuses, et Tx P G'!$P54:CU54,$C55)/VLOOKUP($D55,$J$9:$DP$16,2+CQ$1,FALSE)),),)</f>
        <v>0</v>
      </c>
      <c r="CR55" s="141">
        <f>IF(AND($D55&lt;&gt;0,CR$1&lt;&gt;0),IF(VLOOKUP($D55,$J$9:$DP$16,2+CR$1,FALSE)&lt;&gt;0,(COUNTIF('Présences, Excuses, et Tx P G'!$P54:CV54,$C55)/VLOOKUP($D55,$J$9:$DP$16,2+CR$1,FALSE)),),)</f>
        <v>0</v>
      </c>
      <c r="CS55" s="141">
        <f>IF(AND($D55&lt;&gt;0,CS$1&lt;&gt;0),IF(VLOOKUP($D55,$J$9:$DP$16,2+CS$1,FALSE)&lt;&gt;0,(COUNTIF('Présences, Excuses, et Tx P G'!$P54:CW54,$C55)/VLOOKUP($D55,$J$9:$DP$16,2+CS$1,FALSE)),),)</f>
        <v>0</v>
      </c>
      <c r="CT55" s="141">
        <f>IF(AND($D55&lt;&gt;0,CT$1&lt;&gt;0),IF(VLOOKUP($D55,$J$9:$DP$16,2+CT$1,FALSE)&lt;&gt;0,(COUNTIF('Présences, Excuses, et Tx P G'!$P54:CX54,$C55)/VLOOKUP($D55,$J$9:$DP$16,2+CT$1,FALSE)),),)</f>
        <v>0</v>
      </c>
      <c r="CU55" s="141">
        <f>IF(AND($D55&lt;&gt;0,CU$1&lt;&gt;0),IF(VLOOKUP($D55,$J$9:$DP$16,2+CU$1,FALSE)&lt;&gt;0,(COUNTIF('Présences, Excuses, et Tx P G'!$P54:CY54,$C55)/VLOOKUP($D55,$J$9:$DP$16,2+CU$1,FALSE)),),)</f>
        <v>0</v>
      </c>
      <c r="CV55" s="141">
        <f>IF(AND($D55&lt;&gt;0,CV$1&lt;&gt;0),IF(VLOOKUP($D55,$J$9:$DP$16,2+CV$1,FALSE)&lt;&gt;0,(COUNTIF('Présences, Excuses, et Tx P G'!$P54:CZ54,$C55)/VLOOKUP($D55,$J$9:$DP$16,2+CV$1,FALSE)),),)</f>
        <v>0</v>
      </c>
      <c r="CW55" s="141">
        <f>IF(AND($D55&lt;&gt;0,CW$1&lt;&gt;0),IF(VLOOKUP($D55,$J$9:$DP$16,2+CW$1,FALSE)&lt;&gt;0,(COUNTIF('Présences, Excuses, et Tx P G'!$P54:DA54,$C55)/VLOOKUP($D55,$J$9:$DP$16,2+CW$1,FALSE)),),)</f>
        <v>0</v>
      </c>
      <c r="CX55" s="141">
        <f>IF(AND($D55&lt;&gt;0,CX$1&lt;&gt;0),IF(VLOOKUP($D55,$J$9:$DP$16,2+CX$1,FALSE)&lt;&gt;0,(COUNTIF('Présences, Excuses, et Tx P G'!$P54:DB54,$C55)/VLOOKUP($D55,$J$9:$DP$16,2+CX$1,FALSE)),),)</f>
        <v>0</v>
      </c>
      <c r="CY55" s="141">
        <f>IF(AND($D55&lt;&gt;0,CY$1&lt;&gt;0),IF(VLOOKUP($D55,$J$9:$DP$16,2+CY$1,FALSE)&lt;&gt;0,(COUNTIF('Présences, Excuses, et Tx P G'!$P54:DC54,$C55)/VLOOKUP($D55,$J$9:$DP$16,2+CY$1,FALSE)),),)</f>
        <v>0</v>
      </c>
      <c r="CZ55" s="141">
        <f>IF(AND($D55&lt;&gt;0,CZ$1&lt;&gt;0),IF(VLOOKUP($D55,$J$9:$DP$16,2+CZ$1,FALSE)&lt;&gt;0,(COUNTIF('Présences, Excuses, et Tx P G'!$P54:DD54,$C55)/VLOOKUP($D55,$J$9:$DP$16,2+CZ$1,FALSE)),),)</f>
        <v>0</v>
      </c>
      <c r="DA55" s="141">
        <f>IF(AND($D55&lt;&gt;0,DA$1&lt;&gt;0),IF(VLOOKUP($D55,$J$9:$DP$16,2+DA$1,FALSE)&lt;&gt;0,(COUNTIF('Présences, Excuses, et Tx P G'!$P54:DE54,$C55)/VLOOKUP($D55,$J$9:$DP$16,2+DA$1,FALSE)),),)</f>
        <v>0</v>
      </c>
      <c r="DB55" s="141">
        <f>IF(AND($D55&lt;&gt;0,DB$1&lt;&gt;0),IF(VLOOKUP($D55,$J$9:$DP$16,2+DB$1,FALSE)&lt;&gt;0,(COUNTIF('Présences, Excuses, et Tx P G'!$P54:DF54,$C55)/VLOOKUP($D55,$J$9:$DP$16,2+DB$1,FALSE)),),)</f>
        <v>0</v>
      </c>
      <c r="DC55" s="141">
        <f>IF(AND($D55&lt;&gt;0,DC$1&lt;&gt;0),IF(VLOOKUP($D55,$J$9:$DP$16,2+DC$1,FALSE)&lt;&gt;0,(COUNTIF('Présences, Excuses, et Tx P G'!$P54:DG54,$C55)/VLOOKUP($D55,$J$9:$DP$16,2+DC$1,FALSE)),),)</f>
        <v>0</v>
      </c>
      <c r="DD55" s="141">
        <f>IF(AND($D55&lt;&gt;0,DD$1&lt;&gt;0),IF(VLOOKUP($D55,$J$9:$DP$16,2+DD$1,FALSE)&lt;&gt;0,(COUNTIF('Présences, Excuses, et Tx P G'!$P54:DH54,$C55)/VLOOKUP($D55,$J$9:$DP$16,2+DD$1,FALSE)),),)</f>
        <v>0</v>
      </c>
      <c r="DE55" s="141">
        <f>IF(AND($D55&lt;&gt;0,DE$1&lt;&gt;0),IF(VLOOKUP($D55,$J$9:$DP$16,2+DE$1,FALSE)&lt;&gt;0,(COUNTIF('Présences, Excuses, et Tx P G'!$P54:DI54,$C55)/VLOOKUP($D55,$J$9:$DP$16,2+DE$1,FALSE)),),)</f>
        <v>0</v>
      </c>
      <c r="DF55" s="141">
        <f>IF(AND($D55&lt;&gt;0,DF$1&lt;&gt;0),IF(VLOOKUP($D55,$J$9:$DP$16,2+DF$1,FALSE)&lt;&gt;0,(COUNTIF('Présences, Excuses, et Tx P G'!$P54:DJ54,$C55)/VLOOKUP($D55,$J$9:$DP$16,2+DF$1,FALSE)),),)</f>
        <v>0</v>
      </c>
      <c r="DG55" s="141">
        <f>IF(AND($D55&lt;&gt;0,DG$1&lt;&gt;0),IF(VLOOKUP($D55,$J$9:$DP$16,2+DG$1,FALSE)&lt;&gt;0,(COUNTIF('Présences, Excuses, et Tx P G'!$P54:DK54,$C55)/VLOOKUP($D55,$J$9:$DP$16,2+DG$1,FALSE)),),)</f>
        <v>0</v>
      </c>
      <c r="DH55" s="141">
        <f>IF(AND($D55&lt;&gt;0,DH$1&lt;&gt;0),IF(VLOOKUP($D55,$J$9:$DP$16,2+DH$1,FALSE)&lt;&gt;0,(COUNTIF('Présences, Excuses, et Tx P G'!$P54:DL54,$C55)/VLOOKUP($D55,$J$9:$DP$16,2+DH$1,FALSE)),),)</f>
        <v>0</v>
      </c>
      <c r="DI55" s="141">
        <f>IF(AND($D55&lt;&gt;0,DI$1&lt;&gt;0),IF(VLOOKUP($D55,$J$9:$DP$16,2+DI$1,FALSE)&lt;&gt;0,(COUNTIF('Présences, Excuses, et Tx P G'!$P54:DM54,$C55)/VLOOKUP($D55,$J$9:$DP$16,2+DI$1,FALSE)),),)</f>
        <v>0</v>
      </c>
      <c r="DJ55" s="141">
        <f>IF(AND($D55&lt;&gt;0,DJ$1&lt;&gt;0),IF(VLOOKUP($D55,$J$9:$DP$16,2+DJ$1,FALSE)&lt;&gt;0,(COUNTIF('Présences, Excuses, et Tx P G'!$P54:DN54,$C55)/VLOOKUP($D55,$J$9:$DP$16,2+DJ$1,FALSE)),),)</f>
        <v>0</v>
      </c>
      <c r="DK55" s="141">
        <f>IF(AND($D55&lt;&gt;0,DK$1&lt;&gt;0),IF(VLOOKUP($D55,$J$9:$DP$16,2+DK$1,FALSE)&lt;&gt;0,(COUNTIF('Présences, Excuses, et Tx P G'!$P54:DO54,$C55)/VLOOKUP($D55,$J$9:$DP$16,2+DK$1,FALSE)),),)</f>
        <v>0</v>
      </c>
      <c r="DL55" s="141">
        <f>IF(AND($D55&lt;&gt;0,DL$1&lt;&gt;0),IF(VLOOKUP($D55,$J$9:$DP$16,2+DL$1,FALSE)&lt;&gt;0,(COUNTIF('Présences, Excuses, et Tx P G'!$P54:DP54,$C55)/VLOOKUP($D55,$J$9:$DP$16,2+DL$1,FALSE)),),)</f>
        <v>0</v>
      </c>
      <c r="DM55" s="141">
        <f>IF(AND($D55&lt;&gt;0,DM$1&lt;&gt;0),IF(VLOOKUP($D55,$J$9:$DP$16,2+DM$1,FALSE)&lt;&gt;0,(COUNTIF('Présences, Excuses, et Tx P G'!$P54:DQ54,$C55)/VLOOKUP($D55,$J$9:$DP$16,2+DM$1,FALSE)),),)</f>
        <v>0</v>
      </c>
      <c r="DN55" s="141">
        <f>IF(AND($D55&lt;&gt;0,DN$1&lt;&gt;0),IF(VLOOKUP($D55,$J$9:$DP$16,2+DN$1,FALSE)&lt;&gt;0,(COUNTIF('Présences, Excuses, et Tx P G'!$P54:DR54,$C55)/VLOOKUP($D55,$J$9:$DP$16,2+DN$1,FALSE)),),)</f>
        <v>0</v>
      </c>
      <c r="DO55" s="141">
        <f>IF(AND($D55&lt;&gt;0,DO$1&lt;&gt;0),IF(VLOOKUP($D55,$J$9:$DP$16,2+DO$1,FALSE)&lt;&gt;0,(COUNTIF('Présences, Excuses, et Tx P G'!$P54:DS54,$C55)/VLOOKUP($D55,$J$9:$DP$16,2+DO$1,FALSE)),),)</f>
        <v>0</v>
      </c>
      <c r="DP55" s="141">
        <f>IF(AND($D55&lt;&gt;0,DP$1&lt;&gt;0),IF(VLOOKUP($D55,$J$9:$DP$16,2+DP$1,FALSE)&lt;&gt;0,(COUNTIF('Présences, Excuses, et Tx P G'!$P54:DT54,$C55)/VLOOKUP($D55,$J$9:$DP$16,2+DP$1,FALSE)),),)</f>
        <v>0</v>
      </c>
      <c r="DR55" s="158" t="str">
        <f t="shared" si="34"/>
        <v>GUÉRIN Annick</v>
      </c>
      <c r="DS55" s="26" t="str">
        <f t="shared" si="35"/>
        <v>A</v>
      </c>
      <c r="DT55" s="23">
        <f t="shared" si="36"/>
        <v>0.95121951219512191</v>
      </c>
    </row>
    <row r="56" spans="1:126" ht="14.4" customHeight="1">
      <c r="A56" s="11">
        <v>39</v>
      </c>
      <c r="B56" s="158" t="str">
        <f>Choristes!B40</f>
        <v>GUILLOT Brigitte</v>
      </c>
      <c r="C56" s="26" t="str">
        <f>Choristes!C40</f>
        <v>S</v>
      </c>
      <c r="D56" s="26" t="str">
        <f>Choristes!G40</f>
        <v>FS</v>
      </c>
      <c r="E56" s="26"/>
      <c r="F56" s="26"/>
      <c r="G56" s="15"/>
      <c r="H56" s="15"/>
      <c r="I56" s="23">
        <f t="shared" si="32"/>
        <v>1</v>
      </c>
      <c r="J56" s="23" t="str">
        <f t="shared" si="33"/>
        <v>A</v>
      </c>
      <c r="K56" s="60"/>
      <c r="L56" s="141">
        <f>IF(AND($D56&lt;&gt;0,L$1&lt;&gt;0),IF(VLOOKUP($D56,$J$9:$DP$16,2+L$1,FALSE)&lt;&gt;0,(COUNTIF('Présences, Excuses, et Tx P G'!$P55:P55,$C56)/VLOOKUP($D56,$J$9:$DP$16,2+L$1,FALSE)),),)</f>
        <v>1</v>
      </c>
      <c r="M56" s="141">
        <f>IF(AND($D56&lt;&gt;0,M$1&lt;&gt;0),IF(VLOOKUP($D56,$J$9:$DP$16,2+M$1,FALSE)&lt;&gt;0,(COUNTIF('Présences, Excuses, et Tx P G'!$P55:Q55,$C56)/VLOOKUP($D56,$J$9:$DP$16,2+M$1,FALSE)),),)</f>
        <v>1</v>
      </c>
      <c r="N56" s="141">
        <f>IF(AND($D56&lt;&gt;0,N$1&lt;&gt;0),IF(VLOOKUP($D56,$J$9:$DP$16,2+N$1,FALSE)&lt;&gt;0,(COUNTIF('Présences, Excuses, et Tx P G'!$P55:R55,$C56)/VLOOKUP($D56,$J$9:$DP$16,2+N$1,FALSE)),),)</f>
        <v>1</v>
      </c>
      <c r="O56" s="141">
        <f>IF(AND($D56&lt;&gt;0,O$1&lt;&gt;0),IF(VLOOKUP($D56,$J$9:$DP$16,2+O$1,FALSE)&lt;&gt;0,(COUNTIF('Présences, Excuses, et Tx P G'!$P55:S55,$C56)/VLOOKUP($D56,$J$9:$DP$16,2+O$1,FALSE)),),)</f>
        <v>1</v>
      </c>
      <c r="P56" s="141">
        <f>IF(AND($D56&lt;&gt;0,P$1&lt;&gt;0),IF(VLOOKUP($D56,$J$9:$DP$16,2+P$1,FALSE)&lt;&gt;0,(COUNTIF('Présences, Excuses, et Tx P G'!$P55:T55,$C56)/VLOOKUP($D56,$J$9:$DP$16,2+P$1,FALSE)),),)</f>
        <v>1</v>
      </c>
      <c r="Q56" s="141">
        <f>IF(AND($D56&lt;&gt;0,Q$1&lt;&gt;0),IF(VLOOKUP($D56,$J$9:$DP$16,2+Q$1,FALSE)&lt;&gt;0,(COUNTIF('Présences, Excuses, et Tx P G'!$P55:U55,$C56)/VLOOKUP($D56,$J$9:$DP$16,2+Q$1,FALSE)),),)</f>
        <v>1</v>
      </c>
      <c r="R56" s="141">
        <f>IF(AND($D56&lt;&gt;0,R$1&lt;&gt;0),IF(VLOOKUP($D56,$J$9:$DP$16,2+R$1,FALSE)&lt;&gt;0,(COUNTIF('Présences, Excuses, et Tx P G'!$P55:V55,$C56)/VLOOKUP($D56,$J$9:$DP$16,2+R$1,FALSE)),),)</f>
        <v>1</v>
      </c>
      <c r="S56" s="141">
        <f>IF(AND($D56&lt;&gt;0,S$1&lt;&gt;0),IF(VLOOKUP($D56,$J$9:$DP$16,2+S$1,FALSE)&lt;&gt;0,(COUNTIF('Présences, Excuses, et Tx P G'!$P55:W55,$C56)/VLOOKUP($D56,$J$9:$DP$16,2+S$1,FALSE)),),)</f>
        <v>1</v>
      </c>
      <c r="T56" s="141">
        <f>IF(AND($D56&lt;&gt;0,T$1&lt;&gt;0),IF(VLOOKUP($D56,$J$9:$DP$16,2+T$1,FALSE)&lt;&gt;0,(COUNTIF('Présences, Excuses, et Tx P G'!$P55:X55,$C56)/VLOOKUP($D56,$J$9:$DP$16,2+T$1,FALSE)),),)</f>
        <v>1</v>
      </c>
      <c r="U56" s="141">
        <f>IF(AND($D56&lt;&gt;0,U$1&lt;&gt;0),IF(VLOOKUP($D56,$J$9:$DP$16,2+U$1,FALSE)&lt;&gt;0,(COUNTIF('Présences, Excuses, et Tx P G'!$P55:Y55,$C56)/VLOOKUP($D56,$J$9:$DP$16,2+U$1,FALSE)),),)</f>
        <v>1</v>
      </c>
      <c r="V56" s="141">
        <f>IF(AND($D56&lt;&gt;0,V$1&lt;&gt;0),IF(VLOOKUP($D56,$J$9:$DP$16,2+V$1,FALSE)&lt;&gt;0,(COUNTIF('Présences, Excuses, et Tx P G'!$P55:Z55,$C56)/VLOOKUP($D56,$J$9:$DP$16,2+V$1,FALSE)),),)</f>
        <v>1</v>
      </c>
      <c r="W56" s="141">
        <f>IF(AND($D56&lt;&gt;0,W$1&lt;&gt;0),IF(VLOOKUP($D56,$J$9:$DP$16,2+W$1,FALSE)&lt;&gt;0,(COUNTIF('Présences, Excuses, et Tx P G'!$P55:AA55,$C56)/VLOOKUP($D56,$J$9:$DP$16,2+W$1,FALSE)),),)</f>
        <v>1</v>
      </c>
      <c r="X56" s="141">
        <f>IF(AND($D56&lt;&gt;0,X$1&lt;&gt;0),IF(VLOOKUP($D56,$J$9:$DP$16,2+X$1,FALSE)&lt;&gt;0,(COUNTIF('Présences, Excuses, et Tx P G'!$P55:AB55,$C56)/VLOOKUP($D56,$J$9:$DP$16,2+X$1,FALSE)),),)</f>
        <v>1</v>
      </c>
      <c r="Y56" s="141">
        <f>IF(AND($D56&lt;&gt;0,Y$1&lt;&gt;0),IF(VLOOKUP($D56,$J$9:$DP$16,2+Y$1,FALSE)&lt;&gt;0,(COUNTIF('Présences, Excuses, et Tx P G'!$P55:AC55,$C56)/VLOOKUP($D56,$J$9:$DP$16,2+Y$1,FALSE)),),)</f>
        <v>1</v>
      </c>
      <c r="Z56" s="141">
        <f>IF(AND($D56&lt;&gt;0,Z$1&lt;&gt;0),IF(VLOOKUP($D56,$J$9:$DP$16,2+Z$1,FALSE)&lt;&gt;0,(COUNTIF('Présences, Excuses, et Tx P G'!$P55:AD55,$C56)/VLOOKUP($D56,$J$9:$DP$16,2+Z$1,FALSE)),),)</f>
        <v>1</v>
      </c>
      <c r="AA56" s="141">
        <f>IF(AND($D56&lt;&gt;0,AA$1&lt;&gt;0),IF(VLOOKUP($D56,$J$9:$DP$16,2+AA$1,FALSE)&lt;&gt;0,(COUNTIF('Présences, Excuses, et Tx P G'!$P55:AE55,$C56)/VLOOKUP($D56,$J$9:$DP$16,2+AA$1,FALSE)),),)</f>
        <v>1</v>
      </c>
      <c r="AB56" s="141">
        <f>IF(AND($D56&lt;&gt;0,AB$1&lt;&gt;0),IF(VLOOKUP($D56,$J$9:$DP$16,2+AB$1,FALSE)&lt;&gt;0,(COUNTIF('Présences, Excuses, et Tx P G'!$P55:AF55,$C56)/VLOOKUP($D56,$J$9:$DP$16,2+AB$1,FALSE)),),)</f>
        <v>1</v>
      </c>
      <c r="AC56" s="141">
        <f>IF(AND($D56&lt;&gt;0,AC$1&lt;&gt;0),IF(VLOOKUP($D56,$J$9:$DP$16,2+AC$1,FALSE)&lt;&gt;0,(COUNTIF('Présences, Excuses, et Tx P G'!$P55:AG55,$C56)/VLOOKUP($D56,$J$9:$DP$16,2+AC$1,FALSE)),),)</f>
        <v>1</v>
      </c>
      <c r="AD56" s="141">
        <f>IF(AND($D56&lt;&gt;0,AD$1&lt;&gt;0),IF(VLOOKUP($D56,$J$9:$DP$16,2+AD$1,FALSE)&lt;&gt;0,(COUNTIF('Présences, Excuses, et Tx P G'!$P55:AH55,$C56)/VLOOKUP($D56,$J$9:$DP$16,2+AD$1,FALSE)),),)</f>
        <v>1</v>
      </c>
      <c r="AE56" s="141">
        <f>IF(AND($D56&lt;&gt;0,AE$1&lt;&gt;0),IF(VLOOKUP($D56,$J$9:$DP$16,2+AE$1,FALSE)&lt;&gt;0,(COUNTIF('Présences, Excuses, et Tx P G'!$P55:AI55,$C56)/VLOOKUP($D56,$J$9:$DP$16,2+AE$1,FALSE)),),)</f>
        <v>1</v>
      </c>
      <c r="AF56" s="141">
        <f>IF(AND($D56&lt;&gt;0,AF$1&lt;&gt;0),IF(VLOOKUP($D56,$J$9:$DP$16,2+AF$1,FALSE)&lt;&gt;0,(COUNTIF('Présences, Excuses, et Tx P G'!$P55:AJ55,$C56)/VLOOKUP($D56,$J$9:$DP$16,2+AF$1,FALSE)),),)</f>
        <v>1</v>
      </c>
      <c r="AG56" s="141">
        <f>IF(AND($D56&lt;&gt;0,AG$1&lt;&gt;0),IF(VLOOKUP($D56,$J$9:$DP$16,2+AG$1,FALSE)&lt;&gt;0,(COUNTIF('Présences, Excuses, et Tx P G'!$P55:AK55,$C56)/VLOOKUP($D56,$J$9:$DP$16,2+AG$1,FALSE)),),)</f>
        <v>1</v>
      </c>
      <c r="AH56" s="141">
        <f>IF(AND($D56&lt;&gt;0,AH$1&lt;&gt;0),IF(VLOOKUP($D56,$J$9:$DP$16,2+AH$1,FALSE)&lt;&gt;0,(COUNTIF('Présences, Excuses, et Tx P G'!$P55:AL55,$C56)/VLOOKUP($D56,$J$9:$DP$16,2+AH$1,FALSE)),),)</f>
        <v>1</v>
      </c>
      <c r="AI56" s="141">
        <f>IF(AND($D56&lt;&gt;0,AI$1&lt;&gt;0),IF(VLOOKUP($D56,$J$9:$DP$16,2+AI$1,FALSE)&lt;&gt;0,(COUNTIF('Présences, Excuses, et Tx P G'!$P55:AM55,$C56)/VLOOKUP($D56,$J$9:$DP$16,2+AI$1,FALSE)),),)</f>
        <v>1</v>
      </c>
      <c r="AJ56" s="141">
        <f>IF(AND($D56&lt;&gt;0,AJ$1&lt;&gt;0),IF(VLOOKUP($D56,$J$9:$DP$16,2+AJ$1,FALSE)&lt;&gt;0,(COUNTIF('Présences, Excuses, et Tx P G'!$P55:AN55,$C56)/VLOOKUP($D56,$J$9:$DP$16,2+AJ$1,FALSE)),),)</f>
        <v>1</v>
      </c>
      <c r="AK56" s="141">
        <f>IF(AND($D56&lt;&gt;0,AK$1&lt;&gt;0),IF(VLOOKUP($D56,$J$9:$DP$16,2+AK$1,FALSE)&lt;&gt;0,(COUNTIF('Présences, Excuses, et Tx P G'!$P55:AO55,$C56)/VLOOKUP($D56,$J$9:$DP$16,2+AK$1,FALSE)),),)</f>
        <v>1</v>
      </c>
      <c r="AL56" s="141">
        <f>IF(AND($D56&lt;&gt;0,AL$1&lt;&gt;0),IF(VLOOKUP($D56,$J$9:$DP$16,2+AL$1,FALSE)&lt;&gt;0,(COUNTIF('Présences, Excuses, et Tx P G'!$P55:AP55,$C56)/VLOOKUP($D56,$J$9:$DP$16,2+AL$1,FALSE)),),)</f>
        <v>1</v>
      </c>
      <c r="AM56" s="141">
        <f>IF(AND($D56&lt;&gt;0,AM$1&lt;&gt;0),IF(VLOOKUP($D56,$J$9:$DP$16,2+AM$1,FALSE)&lt;&gt;0,(COUNTIF('Présences, Excuses, et Tx P G'!$P55:AQ55,$C56)/VLOOKUP($D56,$J$9:$DP$16,2+AM$1,FALSE)),),)</f>
        <v>1</v>
      </c>
      <c r="AN56" s="141">
        <f>IF(AND($D56&lt;&gt;0,AN$1&lt;&gt;0),IF(VLOOKUP($D56,$J$9:$DP$16,2+AN$1,FALSE)&lt;&gt;0,(COUNTIF('Présences, Excuses, et Tx P G'!$P55:AR55,$C56)/VLOOKUP($D56,$J$9:$DP$16,2+AN$1,FALSE)),),)</f>
        <v>1</v>
      </c>
      <c r="AO56" s="141">
        <f>IF(AND($D56&lt;&gt;0,AO$1&lt;&gt;0),IF(VLOOKUP($D56,$J$9:$DP$16,2+AO$1,FALSE)&lt;&gt;0,(COUNTIF('Présences, Excuses, et Tx P G'!$P55:AS55,$C56)/VLOOKUP($D56,$J$9:$DP$16,2+AO$1,FALSE)),),)</f>
        <v>1</v>
      </c>
      <c r="AP56" s="141">
        <f>IF(AND($D56&lt;&gt;0,AP$1&lt;&gt;0),IF(VLOOKUP($D56,$J$9:$DP$16,2+AP$1,FALSE)&lt;&gt;0,(COUNTIF('Présences, Excuses, et Tx P G'!$P55:AT55,$C56)/VLOOKUP($D56,$J$9:$DP$16,2+AP$1,FALSE)),),)</f>
        <v>1</v>
      </c>
      <c r="AQ56" s="141">
        <f>IF(AND($D56&lt;&gt;0,AQ$1&lt;&gt;0),IF(VLOOKUP($D56,$J$9:$DP$16,2+AQ$1,FALSE)&lt;&gt;0,(COUNTIF('Présences, Excuses, et Tx P G'!$P55:AU55,$C56)/VLOOKUP($D56,$J$9:$DP$16,2+AQ$1,FALSE)),),)</f>
        <v>1</v>
      </c>
      <c r="AR56" s="141">
        <f>IF(AND($D56&lt;&gt;0,AR$1&lt;&gt;0),IF(VLOOKUP($D56,$J$9:$DP$16,2+AR$1,FALSE)&lt;&gt;0,(COUNTIF('Présences, Excuses, et Tx P G'!$P55:AV55,$C56)/VLOOKUP($D56,$J$9:$DP$16,2+AR$1,FALSE)),),)</f>
        <v>1</v>
      </c>
      <c r="AS56" s="141">
        <f>IF(AND($D56&lt;&gt;0,AS$1&lt;&gt;0),IF(VLOOKUP($D56,$J$9:$DP$16,2+AS$1,FALSE)&lt;&gt;0,(COUNTIF('Présences, Excuses, et Tx P G'!$P55:AW55,$C56)/VLOOKUP($D56,$J$9:$DP$16,2+AS$1,FALSE)),),)</f>
        <v>1</v>
      </c>
      <c r="AT56" s="141">
        <f>IF(AND($D56&lt;&gt;0,AT$1&lt;&gt;0),IF(VLOOKUP($D56,$J$9:$DP$16,2+AT$1,FALSE)&lt;&gt;0,(COUNTIF('Présences, Excuses, et Tx P G'!$P55:AX55,$C56)/VLOOKUP($D56,$J$9:$DP$16,2+AT$1,FALSE)),),)</f>
        <v>1</v>
      </c>
      <c r="AU56" s="141">
        <f>IF(AND($D56&lt;&gt;0,AU$1&lt;&gt;0),IF(VLOOKUP($D56,$J$9:$DP$16,2+AU$1,FALSE)&lt;&gt;0,(COUNTIF('Présences, Excuses, et Tx P G'!$P55:AY55,$C56)/VLOOKUP($D56,$J$9:$DP$16,2+AU$1,FALSE)),),)</f>
        <v>1</v>
      </c>
      <c r="AV56" s="141">
        <f>IF(AND($D56&lt;&gt;0,AV$1&lt;&gt;0),IF(VLOOKUP($D56,$J$9:$DP$16,2+AV$1,FALSE)&lt;&gt;0,(COUNTIF('Présences, Excuses, et Tx P G'!$P55:AZ55,$C56)/VLOOKUP($D56,$J$9:$DP$16,2+AV$1,FALSE)),),)</f>
        <v>1</v>
      </c>
      <c r="AW56" s="141">
        <f>IF(AND($D56&lt;&gt;0,AW$1&lt;&gt;0),IF(VLOOKUP($D56,$J$9:$DP$16,2+AW$1,FALSE)&lt;&gt;0,(COUNTIF('Présences, Excuses, et Tx P G'!$P55:BA55,$C56)/VLOOKUP($D56,$J$9:$DP$16,2+AW$1,FALSE)),),)</f>
        <v>1</v>
      </c>
      <c r="AX56" s="141">
        <f>IF(AND($D56&lt;&gt;0,AX$1&lt;&gt;0),IF(VLOOKUP($D56,$J$9:$DP$16,2+AX$1,FALSE)&lt;&gt;0,(COUNTIF('Présences, Excuses, et Tx P G'!$P55:BB55,$C56)/VLOOKUP($D56,$J$9:$DP$16,2+AX$1,FALSE)),),)</f>
        <v>1</v>
      </c>
      <c r="AY56" s="141">
        <f>IF(AND($D56&lt;&gt;0,AY$1&lt;&gt;0),IF(VLOOKUP($D56,$J$9:$DP$16,2+AY$1,FALSE)&lt;&gt;0,(COUNTIF('Présences, Excuses, et Tx P G'!$P55:BC55,$C56)/VLOOKUP($D56,$J$9:$DP$16,2+AY$1,FALSE)),),)</f>
        <v>1</v>
      </c>
      <c r="AZ56" s="141">
        <f>IF(AND($D56&lt;&gt;0,AZ$1&lt;&gt;0),IF(VLOOKUP($D56,$J$9:$DP$16,2+AZ$1,FALSE)&lt;&gt;0,(COUNTIF('Présences, Excuses, et Tx P G'!$P55:BD55,$C56)/VLOOKUP($D56,$J$9:$DP$16,2+AZ$1,FALSE)),),)</f>
        <v>1</v>
      </c>
      <c r="BA56" s="141">
        <f>IF(AND($D56&lt;&gt;0,BA$1&lt;&gt;0),IF(VLOOKUP($D56,$J$9:$DP$16,2+BA$1,FALSE)&lt;&gt;0,(COUNTIF('Présences, Excuses, et Tx P G'!$P55:BE55,$C56)/VLOOKUP($D56,$J$9:$DP$16,2+BA$1,FALSE)),),)</f>
        <v>1</v>
      </c>
      <c r="BB56" s="141">
        <f>IF(AND($D56&lt;&gt;0,BB$1&lt;&gt;0),IF(VLOOKUP($D56,$J$9:$DP$16,2+BB$1,FALSE)&lt;&gt;0,(COUNTIF('Présences, Excuses, et Tx P G'!$P55:BF55,$C56)/VLOOKUP($D56,$J$9:$DP$16,2+BB$1,FALSE)),),)</f>
        <v>1</v>
      </c>
      <c r="BC56" s="141">
        <f>IF(AND($D56&lt;&gt;0,BC$1&lt;&gt;0),IF(VLOOKUP($D56,$J$9:$DP$16,2+BC$1,FALSE)&lt;&gt;0,(COUNTIF('Présences, Excuses, et Tx P G'!$P55:BG55,$C56)/VLOOKUP($D56,$J$9:$DP$16,2+BC$1,FALSE)),),)</f>
        <v>1</v>
      </c>
      <c r="BD56" s="141">
        <f>IF(AND($D56&lt;&gt;0,BD$1&lt;&gt;0),IF(VLOOKUP($D56,$J$9:$DP$16,2+BD$1,FALSE)&lt;&gt;0,(COUNTIF('Présences, Excuses, et Tx P G'!$P55:BH55,$C56)/VLOOKUP($D56,$J$9:$DP$16,2+BD$1,FALSE)),),)</f>
        <v>1</v>
      </c>
      <c r="BE56" s="141">
        <f>IF(AND($D56&lt;&gt;0,BE$1&lt;&gt;0),IF(VLOOKUP($D56,$J$9:$DP$16,2+BE$1,FALSE)&lt;&gt;0,(COUNTIF('Présences, Excuses, et Tx P G'!$P55:BI55,$C56)/VLOOKUP($D56,$J$9:$DP$16,2+BE$1,FALSE)),),)</f>
        <v>1</v>
      </c>
      <c r="BF56" s="141">
        <f>IF(AND($D56&lt;&gt;0,BF$1&lt;&gt;0),IF(VLOOKUP($D56,$J$9:$DP$16,2+BF$1,FALSE)&lt;&gt;0,(COUNTIF('Présences, Excuses, et Tx P G'!$P55:BJ55,$C56)/VLOOKUP($D56,$J$9:$DP$16,2+BF$1,FALSE)),),)</f>
        <v>1</v>
      </c>
      <c r="BG56" s="141">
        <f>IF(AND($D56&lt;&gt;0,BG$1&lt;&gt;0),IF(VLOOKUP($D56,$J$9:$DP$16,2+BG$1,FALSE)&lt;&gt;0,(COUNTIF('Présences, Excuses, et Tx P G'!$P55:BK55,$C56)/VLOOKUP($D56,$J$9:$DP$16,2+BG$1,FALSE)),),)</f>
        <v>1</v>
      </c>
      <c r="BH56" s="141">
        <f>IF(AND($D56&lt;&gt;0,BH$1&lt;&gt;0),IF(VLOOKUP($D56,$J$9:$DP$16,2+BH$1,FALSE)&lt;&gt;0,(COUNTIF('Présences, Excuses, et Tx P G'!$P55:BL55,$C56)/VLOOKUP($D56,$J$9:$DP$16,2+BH$1,FALSE)),),)</f>
        <v>1</v>
      </c>
      <c r="BI56" s="141">
        <f>IF(AND($D56&lt;&gt;0,BI$1&lt;&gt;0),IF(VLOOKUP($D56,$J$9:$DP$16,2+BI$1,FALSE)&lt;&gt;0,(COUNTIF('Présences, Excuses, et Tx P G'!$P55:BM55,$C56)/VLOOKUP($D56,$J$9:$DP$16,2+BI$1,FALSE)),),)</f>
        <v>1</v>
      </c>
      <c r="BJ56" s="141">
        <f>IF(AND($D56&lt;&gt;0,BJ$1&lt;&gt;0),IF(VLOOKUP($D56,$J$9:$DP$16,2+BJ$1,FALSE)&lt;&gt;0,(COUNTIF('Présences, Excuses, et Tx P G'!$P55:BN55,$C56)/VLOOKUP($D56,$J$9:$DP$16,2+BJ$1,FALSE)),),)</f>
        <v>1</v>
      </c>
      <c r="BK56" s="141">
        <f>IF(AND($D56&lt;&gt;0,BK$1&lt;&gt;0),IF(VLOOKUP($D56,$J$9:$DP$16,2+BK$1,FALSE)&lt;&gt;0,(COUNTIF('Présences, Excuses, et Tx P G'!$P55:BO55,$C56)/VLOOKUP($D56,$J$9:$DP$16,2+BK$1,FALSE)),),)</f>
        <v>1</v>
      </c>
      <c r="BL56" s="141">
        <f>IF(AND($D56&lt;&gt;0,BL$1&lt;&gt;0),IF(VLOOKUP($D56,$J$9:$DP$16,2+BL$1,FALSE)&lt;&gt;0,(COUNTIF('Présences, Excuses, et Tx P G'!$P55:BP55,$C56)/VLOOKUP($D56,$J$9:$DP$16,2+BL$1,FALSE)),),)</f>
        <v>1</v>
      </c>
      <c r="BM56" s="141">
        <f>IF(AND($D56&lt;&gt;0,BM$1&lt;&gt;0),IF(VLOOKUP($D56,$J$9:$DP$16,2+BM$1,FALSE)&lt;&gt;0,(COUNTIF('Présences, Excuses, et Tx P G'!$P55:BQ55,$C56)/VLOOKUP($D56,$J$9:$DP$16,2+BM$1,FALSE)),),)</f>
        <v>1</v>
      </c>
      <c r="BN56" s="141">
        <f>IF(AND($D56&lt;&gt;0,BN$1&lt;&gt;0),IF(VLOOKUP($D56,$J$9:$DP$16,2+BN$1,FALSE)&lt;&gt;0,(COUNTIF('Présences, Excuses, et Tx P G'!$P55:BR55,$C56)/VLOOKUP($D56,$J$9:$DP$16,2+BN$1,FALSE)),),)</f>
        <v>1</v>
      </c>
      <c r="BO56" s="141">
        <f>IF(AND($D56&lt;&gt;0,BO$1&lt;&gt;0),IF(VLOOKUP($D56,$J$9:$DP$16,2+BO$1,FALSE)&lt;&gt;0,(COUNTIF('Présences, Excuses, et Tx P G'!$P55:BS55,$C56)/VLOOKUP($D56,$J$9:$DP$16,2+BO$1,FALSE)),),)</f>
        <v>1</v>
      </c>
      <c r="BP56" s="141">
        <f>IF(AND($D56&lt;&gt;0,BP$1&lt;&gt;0),IF(VLOOKUP($D56,$J$9:$DP$16,2+BP$1,FALSE)&lt;&gt;0,(COUNTIF('Présences, Excuses, et Tx P G'!$P55:BT55,$C56)/VLOOKUP($D56,$J$9:$DP$16,2+BP$1,FALSE)),),)</f>
        <v>1</v>
      </c>
      <c r="BQ56" s="141">
        <f>IF(AND($D56&lt;&gt;0,BQ$1&lt;&gt;0),IF(VLOOKUP($D56,$J$9:$DP$16,2+BQ$1,FALSE)&lt;&gt;0,(COUNTIF('Présences, Excuses, et Tx P G'!$P55:BU55,$C56)/VLOOKUP($D56,$J$9:$DP$16,2+BQ$1,FALSE)),),)</f>
        <v>1</v>
      </c>
      <c r="BR56" s="141">
        <f>IF(AND($D56&lt;&gt;0,BR$1&lt;&gt;0),IF(VLOOKUP($D56,$J$9:$DP$16,2+BR$1,FALSE)&lt;&gt;0,(COUNTIF('Présences, Excuses, et Tx P G'!$P55:BV55,$C56)/VLOOKUP($D56,$J$9:$DP$16,2+BR$1,FALSE)),),)</f>
        <v>1</v>
      </c>
      <c r="BS56" s="141">
        <f>IF(AND($D56&lt;&gt;0,BS$1&lt;&gt;0),IF(VLOOKUP($D56,$J$9:$DP$16,2+BS$1,FALSE)&lt;&gt;0,(COUNTIF('Présences, Excuses, et Tx P G'!$P55:BW55,$C56)/VLOOKUP($D56,$J$9:$DP$16,2+BS$1,FALSE)),),)</f>
        <v>1</v>
      </c>
      <c r="BT56" s="141">
        <f>IF(AND($D56&lt;&gt;0,BT$1&lt;&gt;0),IF(VLOOKUP($D56,$J$9:$DP$16,2+BT$1,FALSE)&lt;&gt;0,(COUNTIF('Présences, Excuses, et Tx P G'!$P55:BX55,$C56)/VLOOKUP($D56,$J$9:$DP$16,2+BT$1,FALSE)),),)</f>
        <v>1</v>
      </c>
      <c r="BU56" s="141">
        <f>IF(AND($D56&lt;&gt;0,BU$1&lt;&gt;0),IF(VLOOKUP($D56,$J$9:$DP$16,2+BU$1,FALSE)&lt;&gt;0,(COUNTIF('Présences, Excuses, et Tx P G'!$P55:BY55,$C56)/VLOOKUP($D56,$J$9:$DP$16,2+BU$1,FALSE)),),)</f>
        <v>1</v>
      </c>
      <c r="BV56" s="141">
        <f>IF(AND($D56&lt;&gt;0,BV$1&lt;&gt;0),IF(VLOOKUP($D56,$J$9:$DP$16,2+BV$1,FALSE)&lt;&gt;0,(COUNTIF('Présences, Excuses, et Tx P G'!$P55:BZ55,$C56)/VLOOKUP($D56,$J$9:$DP$16,2+BV$1,FALSE)),),)</f>
        <v>1</v>
      </c>
      <c r="BW56" s="141">
        <f>IF(AND($D56&lt;&gt;0,BW$1&lt;&gt;0),IF(VLOOKUP($D56,$J$9:$DP$16,2+BW$1,FALSE)&lt;&gt;0,(COUNTIF('Présences, Excuses, et Tx P G'!$P55:CA55,$C56)/VLOOKUP($D56,$J$9:$DP$16,2+BW$1,FALSE)),),)</f>
        <v>1</v>
      </c>
      <c r="BX56" s="141">
        <f>IF(AND($D56&lt;&gt;0,BX$1&lt;&gt;0),IF(VLOOKUP($D56,$J$9:$DP$16,2+BX$1,FALSE)&lt;&gt;0,(COUNTIF('Présences, Excuses, et Tx P G'!$P55:CB55,$C56)/VLOOKUP($D56,$J$9:$DP$16,2+BX$1,FALSE)),),)</f>
        <v>1</v>
      </c>
      <c r="BY56" s="141">
        <f>IF(AND($D56&lt;&gt;0,BY$1&lt;&gt;0),IF(VLOOKUP($D56,$J$9:$DP$16,2+BY$1,FALSE)&lt;&gt;0,(COUNTIF('Présences, Excuses, et Tx P G'!$P55:CC55,$C56)/VLOOKUP($D56,$J$9:$DP$16,2+BY$1,FALSE)),),)</f>
        <v>1</v>
      </c>
      <c r="BZ56" s="141">
        <f>IF(AND($D56&lt;&gt;0,BZ$1&lt;&gt;0),IF(VLOOKUP($D56,$J$9:$DP$16,2+BZ$1,FALSE)&lt;&gt;0,(COUNTIF('Présences, Excuses, et Tx P G'!$P55:CD55,$C56)/VLOOKUP($D56,$J$9:$DP$16,2+BZ$1,FALSE)),),)</f>
        <v>1</v>
      </c>
      <c r="CA56" s="141">
        <f>IF(AND($D56&lt;&gt;0,CA$1&lt;&gt;0),IF(VLOOKUP($D56,$J$9:$DP$16,2+CA$1,FALSE)&lt;&gt;0,(COUNTIF('Présences, Excuses, et Tx P G'!$P55:CE55,$C56)/VLOOKUP($D56,$J$9:$DP$16,2+CA$1,FALSE)),),)</f>
        <v>0.97674418604651159</v>
      </c>
      <c r="CB56" s="141">
        <f>IF(AND($D56&lt;&gt;0,CB$1&lt;&gt;0),IF(VLOOKUP($D56,$J$9:$DP$16,2+CB$1,FALSE)&lt;&gt;0,(COUNTIF('Présences, Excuses, et Tx P G'!$P55:CF55,$C56)/VLOOKUP($D56,$J$9:$DP$16,2+CB$1,FALSE)),),)</f>
        <v>0</v>
      </c>
      <c r="CC56" s="141">
        <f>IF(AND($D56&lt;&gt;0,CC$1&lt;&gt;0),IF(VLOOKUP($D56,$J$9:$DP$16,2+CC$1,FALSE)&lt;&gt;0,(COUNTIF('Présences, Excuses, et Tx P G'!$P55:CG55,$C56)/VLOOKUP($D56,$J$9:$DP$16,2+CC$1,FALSE)),),)</f>
        <v>0</v>
      </c>
      <c r="CD56" s="141">
        <f>IF(AND($D56&lt;&gt;0,CD$1&lt;&gt;0),IF(VLOOKUP($D56,$J$9:$DP$16,2+CD$1,FALSE)&lt;&gt;0,(COUNTIF('Présences, Excuses, et Tx P G'!$P55:CH55,$C56)/VLOOKUP($D56,$J$9:$DP$16,2+CD$1,FALSE)),),)</f>
        <v>0</v>
      </c>
      <c r="CE56" s="141">
        <f>IF(AND($D56&lt;&gt;0,CE$1&lt;&gt;0),IF(VLOOKUP($D56,$J$9:$DP$16,2+CE$1,FALSE)&lt;&gt;0,(COUNTIF('Présences, Excuses, et Tx P G'!$P55:CI55,$C56)/VLOOKUP($D56,$J$9:$DP$16,2+CE$1,FALSE)),),)</f>
        <v>0</v>
      </c>
      <c r="CF56" s="141">
        <f>IF(AND($D56&lt;&gt;0,CF$1&lt;&gt;0),IF(VLOOKUP($D56,$J$9:$DP$16,2+CF$1,FALSE)&lt;&gt;0,(COUNTIF('Présences, Excuses, et Tx P G'!$P55:CJ55,$C56)/VLOOKUP($D56,$J$9:$DP$16,2+CF$1,FALSE)),),)</f>
        <v>0</v>
      </c>
      <c r="CG56" s="141">
        <f>IF(AND($D56&lt;&gt;0,CG$1&lt;&gt;0),IF(VLOOKUP($D56,$J$9:$DP$16,2+CG$1,FALSE)&lt;&gt;0,(COUNTIF('Présences, Excuses, et Tx P G'!$P55:CK55,$C56)/VLOOKUP($D56,$J$9:$DP$16,2+CG$1,FALSE)),),)</f>
        <v>0</v>
      </c>
      <c r="CH56" s="141">
        <f>IF(AND($D56&lt;&gt;0,CH$1&lt;&gt;0),IF(VLOOKUP($D56,$J$9:$DP$16,2+CH$1,FALSE)&lt;&gt;0,(COUNTIF('Présences, Excuses, et Tx P G'!$P55:CL55,$C56)/VLOOKUP($D56,$J$9:$DP$16,2+CH$1,FALSE)),),)</f>
        <v>0</v>
      </c>
      <c r="CI56" s="141">
        <f>IF(AND($D56&lt;&gt;0,CI$1&lt;&gt;0),IF(VLOOKUP($D56,$J$9:$DP$16,2+CI$1,FALSE)&lt;&gt;0,(COUNTIF('Présences, Excuses, et Tx P G'!$P55:CM55,$C56)/VLOOKUP($D56,$J$9:$DP$16,2+CI$1,FALSE)),),)</f>
        <v>0</v>
      </c>
      <c r="CJ56" s="141">
        <f>IF(AND($D56&lt;&gt;0,CJ$1&lt;&gt;0),IF(VLOOKUP($D56,$J$9:$DP$16,2+CJ$1,FALSE)&lt;&gt;0,(COUNTIF('Présences, Excuses, et Tx P G'!$P55:CO55,$C56)/VLOOKUP($D56,$J$9:$DP$16,2+CJ$1,FALSE)),),)</f>
        <v>0</v>
      </c>
      <c r="CK56" s="141">
        <f>IF(AND($D56&lt;&gt;0,CK$1&lt;&gt;0),IF(VLOOKUP($D56,$J$9:$DP$16,2+CK$1,FALSE)&lt;&gt;0,(COUNTIF('Présences, Excuses, et Tx P G'!$P55:CP55,$C56)/VLOOKUP($D56,$J$9:$DP$16,2+CK$1,FALSE)),),)</f>
        <v>0</v>
      </c>
      <c r="CL56" s="141">
        <f>IF(AND($D56&lt;&gt;0,CL$1&lt;&gt;0),IF(VLOOKUP($D56,$J$9:$DP$16,2+CL$1,FALSE)&lt;&gt;0,(COUNTIF('Présences, Excuses, et Tx P G'!$P55:CQ55,$C56)/VLOOKUP($D56,$J$9:$DP$16,2+CL$1,FALSE)),),)</f>
        <v>0</v>
      </c>
      <c r="CM56" s="141">
        <f>IF(AND($D56&lt;&gt;0,CM$1&lt;&gt;0),IF(VLOOKUP($D56,$J$9:$DP$16,2+CM$1,FALSE)&lt;&gt;0,(COUNTIF('Présences, Excuses, et Tx P G'!$P55:CR55,$C56)/VLOOKUP($D56,$J$9:$DP$16,2+CM$1,FALSE)),),)</f>
        <v>0</v>
      </c>
      <c r="CN56" s="141">
        <f>IF(AND($D56&lt;&gt;0,CN$1&lt;&gt;0),IF(VLOOKUP($D56,$J$9:$DP$16,2+CN$1,FALSE)&lt;&gt;0,(COUNTIF('Présences, Excuses, et Tx P G'!$P55:CS55,$C56)/VLOOKUP($D56,$J$9:$DP$16,2+CN$1,FALSE)),),)</f>
        <v>0</v>
      </c>
      <c r="CO56" s="141">
        <f>IF(AND($D56&lt;&gt;0,CO$1&lt;&gt;0),IF(VLOOKUP($D56,$J$9:$DP$16,2+CO$1,FALSE)&lt;&gt;0,(COUNTIF('Présences, Excuses, et Tx P G'!$P55:CT55,$C56)/VLOOKUP($D56,$J$9:$DP$16,2+CO$1,FALSE)),),)</f>
        <v>0</v>
      </c>
      <c r="CP56" s="141">
        <f>IF(AND($D56&lt;&gt;0,CP$1&lt;&gt;0),IF(VLOOKUP($D56,$J$9:$DP$16,2+CP$1,FALSE)&lt;&gt;0,(COUNTIF('Présences, Excuses, et Tx P G'!$P55:CU55,$C56)/VLOOKUP($D56,$J$9:$DP$16,2+CP$1,FALSE)),),)</f>
        <v>0</v>
      </c>
      <c r="CQ56" s="141">
        <f>IF(AND($D56&lt;&gt;0,CQ$1&lt;&gt;0),IF(VLOOKUP($D56,$J$9:$DP$16,2+CQ$1,FALSE)&lt;&gt;0,(COUNTIF('Présences, Excuses, et Tx P G'!$P55:CU55,$C56)/VLOOKUP($D56,$J$9:$DP$16,2+CQ$1,FALSE)),),)</f>
        <v>0</v>
      </c>
      <c r="CR56" s="141">
        <f>IF(AND($D56&lt;&gt;0,CR$1&lt;&gt;0),IF(VLOOKUP($D56,$J$9:$DP$16,2+CR$1,FALSE)&lt;&gt;0,(COUNTIF('Présences, Excuses, et Tx P G'!$P55:CV55,$C56)/VLOOKUP($D56,$J$9:$DP$16,2+CR$1,FALSE)),),)</f>
        <v>0</v>
      </c>
      <c r="CS56" s="141">
        <f>IF(AND($D56&lt;&gt;0,CS$1&lt;&gt;0),IF(VLOOKUP($D56,$J$9:$DP$16,2+CS$1,FALSE)&lt;&gt;0,(COUNTIF('Présences, Excuses, et Tx P G'!$P55:CW55,$C56)/VLOOKUP($D56,$J$9:$DP$16,2+CS$1,FALSE)),),)</f>
        <v>0</v>
      </c>
      <c r="CT56" s="141">
        <f>IF(AND($D56&lt;&gt;0,CT$1&lt;&gt;0),IF(VLOOKUP($D56,$J$9:$DP$16,2+CT$1,FALSE)&lt;&gt;0,(COUNTIF('Présences, Excuses, et Tx P G'!$P55:CX55,$C56)/VLOOKUP($D56,$J$9:$DP$16,2+CT$1,FALSE)),),)</f>
        <v>0</v>
      </c>
      <c r="CU56" s="141">
        <f>IF(AND($D56&lt;&gt;0,CU$1&lt;&gt;0),IF(VLOOKUP($D56,$J$9:$DP$16,2+CU$1,FALSE)&lt;&gt;0,(COUNTIF('Présences, Excuses, et Tx P G'!$P55:CY55,$C56)/VLOOKUP($D56,$J$9:$DP$16,2+CU$1,FALSE)),),)</f>
        <v>0</v>
      </c>
      <c r="CV56" s="141">
        <f>IF(AND($D56&lt;&gt;0,CV$1&lt;&gt;0),IF(VLOOKUP($D56,$J$9:$DP$16,2+CV$1,FALSE)&lt;&gt;0,(COUNTIF('Présences, Excuses, et Tx P G'!$P55:CZ55,$C56)/VLOOKUP($D56,$J$9:$DP$16,2+CV$1,FALSE)),),)</f>
        <v>0</v>
      </c>
      <c r="CW56" s="141">
        <f>IF(AND($D56&lt;&gt;0,CW$1&lt;&gt;0),IF(VLOOKUP($D56,$J$9:$DP$16,2+CW$1,FALSE)&lt;&gt;0,(COUNTIF('Présences, Excuses, et Tx P G'!$P55:DA55,$C56)/VLOOKUP($D56,$J$9:$DP$16,2+CW$1,FALSE)),),)</f>
        <v>0</v>
      </c>
      <c r="CX56" s="141">
        <f>IF(AND($D56&lt;&gt;0,CX$1&lt;&gt;0),IF(VLOOKUP($D56,$J$9:$DP$16,2+CX$1,FALSE)&lt;&gt;0,(COUNTIF('Présences, Excuses, et Tx P G'!$P55:DB55,$C56)/VLOOKUP($D56,$J$9:$DP$16,2+CX$1,FALSE)),),)</f>
        <v>0</v>
      </c>
      <c r="CY56" s="141">
        <f>IF(AND($D56&lt;&gt;0,CY$1&lt;&gt;0),IF(VLOOKUP($D56,$J$9:$DP$16,2+CY$1,FALSE)&lt;&gt;0,(COUNTIF('Présences, Excuses, et Tx P G'!$P55:DC55,$C56)/VLOOKUP($D56,$J$9:$DP$16,2+CY$1,FALSE)),),)</f>
        <v>0</v>
      </c>
      <c r="CZ56" s="141">
        <f>IF(AND($D56&lt;&gt;0,CZ$1&lt;&gt;0),IF(VLOOKUP($D56,$J$9:$DP$16,2+CZ$1,FALSE)&lt;&gt;0,(COUNTIF('Présences, Excuses, et Tx P G'!$P55:DD55,$C56)/VLOOKUP($D56,$J$9:$DP$16,2+CZ$1,FALSE)),),)</f>
        <v>0</v>
      </c>
      <c r="DA56" s="141">
        <f>IF(AND($D56&lt;&gt;0,DA$1&lt;&gt;0),IF(VLOOKUP($D56,$J$9:$DP$16,2+DA$1,FALSE)&lt;&gt;0,(COUNTIF('Présences, Excuses, et Tx P G'!$P55:DE55,$C56)/VLOOKUP($D56,$J$9:$DP$16,2+DA$1,FALSE)),),)</f>
        <v>0</v>
      </c>
      <c r="DB56" s="141">
        <f>IF(AND($D56&lt;&gt;0,DB$1&lt;&gt;0),IF(VLOOKUP($D56,$J$9:$DP$16,2+DB$1,FALSE)&lt;&gt;0,(COUNTIF('Présences, Excuses, et Tx P G'!$P55:DF55,$C56)/VLOOKUP($D56,$J$9:$DP$16,2+DB$1,FALSE)),),)</f>
        <v>0</v>
      </c>
      <c r="DC56" s="141">
        <f>IF(AND($D56&lt;&gt;0,DC$1&lt;&gt;0),IF(VLOOKUP($D56,$J$9:$DP$16,2+DC$1,FALSE)&lt;&gt;0,(COUNTIF('Présences, Excuses, et Tx P G'!$P55:DG55,$C56)/VLOOKUP($D56,$J$9:$DP$16,2+DC$1,FALSE)),),)</f>
        <v>0</v>
      </c>
      <c r="DD56" s="141">
        <f>IF(AND($D56&lt;&gt;0,DD$1&lt;&gt;0),IF(VLOOKUP($D56,$J$9:$DP$16,2+DD$1,FALSE)&lt;&gt;0,(COUNTIF('Présences, Excuses, et Tx P G'!$P55:DH55,$C56)/VLOOKUP($D56,$J$9:$DP$16,2+DD$1,FALSE)),),)</f>
        <v>0</v>
      </c>
      <c r="DE56" s="141">
        <f>IF(AND($D56&lt;&gt;0,DE$1&lt;&gt;0),IF(VLOOKUP($D56,$J$9:$DP$16,2+DE$1,FALSE)&lt;&gt;0,(COUNTIF('Présences, Excuses, et Tx P G'!$P55:DI55,$C56)/VLOOKUP($D56,$J$9:$DP$16,2+DE$1,FALSE)),),)</f>
        <v>0</v>
      </c>
      <c r="DF56" s="141">
        <f>IF(AND($D56&lt;&gt;0,DF$1&lt;&gt;0),IF(VLOOKUP($D56,$J$9:$DP$16,2+DF$1,FALSE)&lt;&gt;0,(COUNTIF('Présences, Excuses, et Tx P G'!$P55:DJ55,$C56)/VLOOKUP($D56,$J$9:$DP$16,2+DF$1,FALSE)),),)</f>
        <v>0</v>
      </c>
      <c r="DG56" s="141">
        <f>IF(AND($D56&lt;&gt;0,DG$1&lt;&gt;0),IF(VLOOKUP($D56,$J$9:$DP$16,2+DG$1,FALSE)&lt;&gt;0,(COUNTIF('Présences, Excuses, et Tx P G'!$P55:DK55,$C56)/VLOOKUP($D56,$J$9:$DP$16,2+DG$1,FALSE)),),)</f>
        <v>0</v>
      </c>
      <c r="DH56" s="141">
        <f>IF(AND($D56&lt;&gt;0,DH$1&lt;&gt;0),IF(VLOOKUP($D56,$J$9:$DP$16,2+DH$1,FALSE)&lt;&gt;0,(COUNTIF('Présences, Excuses, et Tx P G'!$P55:DL55,$C56)/VLOOKUP($D56,$J$9:$DP$16,2+DH$1,FALSE)),),)</f>
        <v>0</v>
      </c>
      <c r="DI56" s="141">
        <f>IF(AND($D56&lt;&gt;0,DI$1&lt;&gt;0),IF(VLOOKUP($D56,$J$9:$DP$16,2+DI$1,FALSE)&lt;&gt;0,(COUNTIF('Présences, Excuses, et Tx P G'!$P55:DM55,$C56)/VLOOKUP($D56,$J$9:$DP$16,2+DI$1,FALSE)),),)</f>
        <v>0</v>
      </c>
      <c r="DJ56" s="141">
        <f>IF(AND($D56&lt;&gt;0,DJ$1&lt;&gt;0),IF(VLOOKUP($D56,$J$9:$DP$16,2+DJ$1,FALSE)&lt;&gt;0,(COUNTIF('Présences, Excuses, et Tx P G'!$P55:DN55,$C56)/VLOOKUP($D56,$J$9:$DP$16,2+DJ$1,FALSE)),),)</f>
        <v>0</v>
      </c>
      <c r="DK56" s="141">
        <f>IF(AND($D56&lt;&gt;0,DK$1&lt;&gt;0),IF(VLOOKUP($D56,$J$9:$DP$16,2+DK$1,FALSE)&lt;&gt;0,(COUNTIF('Présences, Excuses, et Tx P G'!$P55:DO55,$C56)/VLOOKUP($D56,$J$9:$DP$16,2+DK$1,FALSE)),),)</f>
        <v>0</v>
      </c>
      <c r="DL56" s="141">
        <f>IF(AND($D56&lt;&gt;0,DL$1&lt;&gt;0),IF(VLOOKUP($D56,$J$9:$DP$16,2+DL$1,FALSE)&lt;&gt;0,(COUNTIF('Présences, Excuses, et Tx P G'!$P55:DP55,$C56)/VLOOKUP($D56,$J$9:$DP$16,2+DL$1,FALSE)),),)</f>
        <v>0</v>
      </c>
      <c r="DM56" s="141">
        <f>IF(AND($D56&lt;&gt;0,DM$1&lt;&gt;0),IF(VLOOKUP($D56,$J$9:$DP$16,2+DM$1,FALSE)&lt;&gt;0,(COUNTIF('Présences, Excuses, et Tx P G'!$P55:DQ55,$C56)/VLOOKUP($D56,$J$9:$DP$16,2+DM$1,FALSE)),),)</f>
        <v>0</v>
      </c>
      <c r="DN56" s="141">
        <f>IF(AND($D56&lt;&gt;0,DN$1&lt;&gt;0),IF(VLOOKUP($D56,$J$9:$DP$16,2+DN$1,FALSE)&lt;&gt;0,(COUNTIF('Présences, Excuses, et Tx P G'!$P55:DR55,$C56)/VLOOKUP($D56,$J$9:$DP$16,2+DN$1,FALSE)),),)</f>
        <v>0</v>
      </c>
      <c r="DO56" s="141">
        <f>IF(AND($D56&lt;&gt;0,DO$1&lt;&gt;0),IF(VLOOKUP($D56,$J$9:$DP$16,2+DO$1,FALSE)&lt;&gt;0,(COUNTIF('Présences, Excuses, et Tx P G'!$P55:DS55,$C56)/VLOOKUP($D56,$J$9:$DP$16,2+DO$1,FALSE)),),)</f>
        <v>0</v>
      </c>
      <c r="DP56" s="141">
        <f>IF(AND($D56&lt;&gt;0,DP$1&lt;&gt;0),IF(VLOOKUP($D56,$J$9:$DP$16,2+DP$1,FALSE)&lt;&gt;0,(COUNTIF('Présences, Excuses, et Tx P G'!$P55:DT55,$C56)/VLOOKUP($D56,$J$9:$DP$16,2+DP$1,FALSE)),),)</f>
        <v>0</v>
      </c>
      <c r="DR56" s="158" t="str">
        <f t="shared" si="34"/>
        <v>GUILLOT Brigitte</v>
      </c>
      <c r="DS56" s="26" t="str">
        <f t="shared" si="35"/>
        <v>S</v>
      </c>
      <c r="DT56" s="23">
        <f t="shared" si="36"/>
        <v>1</v>
      </c>
    </row>
    <row r="57" spans="1:126" ht="14.4" customHeight="1">
      <c r="A57" s="11">
        <v>40</v>
      </c>
      <c r="B57" s="158">
        <f>Choristes!B41</f>
        <v>0</v>
      </c>
      <c r="C57" s="26">
        <f>Choristes!C41</f>
        <v>0</v>
      </c>
      <c r="D57" s="26">
        <f>Choristes!G41</f>
        <v>0</v>
      </c>
      <c r="E57" s="26"/>
      <c r="F57" s="26"/>
      <c r="G57" s="15"/>
      <c r="H57" s="15"/>
      <c r="I57" s="23">
        <f t="shared" si="32"/>
        <v>0</v>
      </c>
      <c r="J57" s="23">
        <f t="shared" si="33"/>
        <v>0</v>
      </c>
      <c r="K57" s="60"/>
      <c r="L57" s="141">
        <f>IF(AND($D57&lt;&gt;0,L$1&lt;&gt;0),IF(VLOOKUP($D57,$J$9:$DP$16,2+L$1,FALSE)&lt;&gt;0,(COUNTIF('Présences, Excuses, et Tx P G'!$P56:P56,$C57)/VLOOKUP($D57,$J$9:$DP$16,2+L$1,FALSE)),),)</f>
        <v>0</v>
      </c>
      <c r="M57" s="141">
        <f>IF(AND($D57&lt;&gt;0,M$1&lt;&gt;0),IF(VLOOKUP($D57,$J$9:$DP$16,2+M$1,FALSE)&lt;&gt;0,(COUNTIF('Présences, Excuses, et Tx P G'!$P56:Q56,$C57)/VLOOKUP($D57,$J$9:$DP$16,2+M$1,FALSE)),),)</f>
        <v>0</v>
      </c>
      <c r="N57" s="141">
        <f>IF(AND($D57&lt;&gt;0,N$1&lt;&gt;0),IF(VLOOKUP($D57,$J$9:$DP$16,2+N$1,FALSE)&lt;&gt;0,(COUNTIF('Présences, Excuses, et Tx P G'!$P56:R56,$C57)/VLOOKUP($D57,$J$9:$DP$16,2+N$1,FALSE)),),)</f>
        <v>0</v>
      </c>
      <c r="O57" s="141">
        <f>IF(AND($D57&lt;&gt;0,O$1&lt;&gt;0),IF(VLOOKUP($D57,$J$9:$DP$16,2+O$1,FALSE)&lt;&gt;0,(COUNTIF('Présences, Excuses, et Tx P G'!$P56:S56,$C57)/VLOOKUP($D57,$J$9:$DP$16,2+O$1,FALSE)),),)</f>
        <v>0</v>
      </c>
      <c r="P57" s="141">
        <f>IF(AND($D57&lt;&gt;0,P$1&lt;&gt;0),IF(VLOOKUP($D57,$J$9:$DP$16,2+P$1,FALSE)&lt;&gt;0,(COUNTIF('Présences, Excuses, et Tx P G'!$P56:T56,$C57)/VLOOKUP($D57,$J$9:$DP$16,2+P$1,FALSE)),),)</f>
        <v>0</v>
      </c>
      <c r="Q57" s="141">
        <f>IF(AND($D57&lt;&gt;0,Q$1&lt;&gt;0),IF(VLOOKUP($D57,$J$9:$DP$16,2+Q$1,FALSE)&lt;&gt;0,(COUNTIF('Présences, Excuses, et Tx P G'!$P56:U56,$C57)/VLOOKUP($D57,$J$9:$DP$16,2+Q$1,FALSE)),),)</f>
        <v>0</v>
      </c>
      <c r="R57" s="141">
        <f>IF(AND($D57&lt;&gt;0,R$1&lt;&gt;0),IF(VLOOKUP($D57,$J$9:$DP$16,2+R$1,FALSE)&lt;&gt;0,(COUNTIF('Présences, Excuses, et Tx P G'!$P56:V56,$C57)/VLOOKUP($D57,$J$9:$DP$16,2+R$1,FALSE)),),)</f>
        <v>0</v>
      </c>
      <c r="S57" s="141">
        <f>IF(AND($D57&lt;&gt;0,S$1&lt;&gt;0),IF(VLOOKUP($D57,$J$9:$DP$16,2+S$1,FALSE)&lt;&gt;0,(COUNTIF('Présences, Excuses, et Tx P G'!$P56:W56,$C57)/VLOOKUP($D57,$J$9:$DP$16,2+S$1,FALSE)),),)</f>
        <v>0</v>
      </c>
      <c r="T57" s="141">
        <f>IF(AND($D57&lt;&gt;0,T$1&lt;&gt;0),IF(VLOOKUP($D57,$J$9:$DP$16,2+T$1,FALSE)&lt;&gt;0,(COUNTIF('Présences, Excuses, et Tx P G'!$P56:X56,$C57)/VLOOKUP($D57,$J$9:$DP$16,2+T$1,FALSE)),),)</f>
        <v>0</v>
      </c>
      <c r="U57" s="141">
        <f>IF(AND($D57&lt;&gt;0,U$1&lt;&gt;0),IF(VLOOKUP($D57,$J$9:$DP$16,2+U$1,FALSE)&lt;&gt;0,(COUNTIF('Présences, Excuses, et Tx P G'!$P56:Y56,$C57)/VLOOKUP($D57,$J$9:$DP$16,2+U$1,FALSE)),),)</f>
        <v>0</v>
      </c>
      <c r="V57" s="141">
        <f>IF(AND($D57&lt;&gt;0,V$1&lt;&gt;0),IF(VLOOKUP($D57,$J$9:$DP$16,2+V$1,FALSE)&lt;&gt;0,(COUNTIF('Présences, Excuses, et Tx P G'!$P56:Z56,$C57)/VLOOKUP($D57,$J$9:$DP$16,2+V$1,FALSE)),),)</f>
        <v>0</v>
      </c>
      <c r="W57" s="141">
        <f>IF(AND($D57&lt;&gt;0,W$1&lt;&gt;0),IF(VLOOKUP($D57,$J$9:$DP$16,2+W$1,FALSE)&lt;&gt;0,(COUNTIF('Présences, Excuses, et Tx P G'!$P56:AA56,$C57)/VLOOKUP($D57,$J$9:$DP$16,2+W$1,FALSE)),),)</f>
        <v>0</v>
      </c>
      <c r="X57" s="141">
        <f>IF(AND($D57&lt;&gt;0,X$1&lt;&gt;0),IF(VLOOKUP($D57,$J$9:$DP$16,2+X$1,FALSE)&lt;&gt;0,(COUNTIF('Présences, Excuses, et Tx P G'!$P56:AB56,$C57)/VLOOKUP($D57,$J$9:$DP$16,2+X$1,FALSE)),),)</f>
        <v>0</v>
      </c>
      <c r="Y57" s="141">
        <f>IF(AND($D57&lt;&gt;0,Y$1&lt;&gt;0),IF(VLOOKUP($D57,$J$9:$DP$16,2+Y$1,FALSE)&lt;&gt;0,(COUNTIF('Présences, Excuses, et Tx P G'!$P56:AC56,$C57)/VLOOKUP($D57,$J$9:$DP$16,2+Y$1,FALSE)),),)</f>
        <v>0</v>
      </c>
      <c r="Z57" s="141">
        <f>IF(AND($D57&lt;&gt;0,Z$1&lt;&gt;0),IF(VLOOKUP($D57,$J$9:$DP$16,2+Z$1,FALSE)&lt;&gt;0,(COUNTIF('Présences, Excuses, et Tx P G'!$P56:AD56,$C57)/VLOOKUP($D57,$J$9:$DP$16,2+Z$1,FALSE)),),)</f>
        <v>0</v>
      </c>
      <c r="AA57" s="141">
        <f>IF(AND($D57&lt;&gt;0,AA$1&lt;&gt;0),IF(VLOOKUP($D57,$J$9:$DP$16,2+AA$1,FALSE)&lt;&gt;0,(COUNTIF('Présences, Excuses, et Tx P G'!$P56:AE56,$C57)/VLOOKUP($D57,$J$9:$DP$16,2+AA$1,FALSE)),),)</f>
        <v>0</v>
      </c>
      <c r="AB57" s="141">
        <f>IF(AND($D57&lt;&gt;0,AB$1&lt;&gt;0),IF(VLOOKUP($D57,$J$9:$DP$16,2+AB$1,FALSE)&lt;&gt;0,(COUNTIF('Présences, Excuses, et Tx P G'!$P56:AF56,$C57)/VLOOKUP($D57,$J$9:$DP$16,2+AB$1,FALSE)),),)</f>
        <v>0</v>
      </c>
      <c r="AC57" s="141">
        <f>IF(AND($D57&lt;&gt;0,AC$1&lt;&gt;0),IF(VLOOKUP($D57,$J$9:$DP$16,2+AC$1,FALSE)&lt;&gt;0,(COUNTIF('Présences, Excuses, et Tx P G'!$P56:AG56,$C57)/VLOOKUP($D57,$J$9:$DP$16,2+AC$1,FALSE)),),)</f>
        <v>0</v>
      </c>
      <c r="AD57" s="141">
        <f>IF(AND($D57&lt;&gt;0,AD$1&lt;&gt;0),IF(VLOOKUP($D57,$J$9:$DP$16,2+AD$1,FALSE)&lt;&gt;0,(COUNTIF('Présences, Excuses, et Tx P G'!$P56:AH56,$C57)/VLOOKUP($D57,$J$9:$DP$16,2+AD$1,FALSE)),),)</f>
        <v>0</v>
      </c>
      <c r="AE57" s="141">
        <f>IF(AND($D57&lt;&gt;0,AE$1&lt;&gt;0),IF(VLOOKUP($D57,$J$9:$DP$16,2+AE$1,FALSE)&lt;&gt;0,(COUNTIF('Présences, Excuses, et Tx P G'!$P56:AI56,$C57)/VLOOKUP($D57,$J$9:$DP$16,2+AE$1,FALSE)),),)</f>
        <v>0</v>
      </c>
      <c r="AF57" s="141">
        <f>IF(AND($D57&lt;&gt;0,AF$1&lt;&gt;0),IF(VLOOKUP($D57,$J$9:$DP$16,2+AF$1,FALSE)&lt;&gt;0,(COUNTIF('Présences, Excuses, et Tx P G'!$P56:AJ56,$C57)/VLOOKUP($D57,$J$9:$DP$16,2+AF$1,FALSE)),),)</f>
        <v>0</v>
      </c>
      <c r="AG57" s="141">
        <f>IF(AND($D57&lt;&gt;0,AG$1&lt;&gt;0),IF(VLOOKUP($D57,$J$9:$DP$16,2+AG$1,FALSE)&lt;&gt;0,(COUNTIF('Présences, Excuses, et Tx P G'!$P56:AK56,$C57)/VLOOKUP($D57,$J$9:$DP$16,2+AG$1,FALSE)),),)</f>
        <v>0</v>
      </c>
      <c r="AH57" s="141">
        <f>IF(AND($D57&lt;&gt;0,AH$1&lt;&gt;0),IF(VLOOKUP($D57,$J$9:$DP$16,2+AH$1,FALSE)&lt;&gt;0,(COUNTIF('Présences, Excuses, et Tx P G'!$P56:AL56,$C57)/VLOOKUP($D57,$J$9:$DP$16,2+AH$1,FALSE)),),)</f>
        <v>0</v>
      </c>
      <c r="AI57" s="141">
        <f>IF(AND($D57&lt;&gt;0,AI$1&lt;&gt;0),IF(VLOOKUP($D57,$J$9:$DP$16,2+AI$1,FALSE)&lt;&gt;0,(COUNTIF('Présences, Excuses, et Tx P G'!$P56:AM56,$C57)/VLOOKUP($D57,$J$9:$DP$16,2+AI$1,FALSE)),),)</f>
        <v>0</v>
      </c>
      <c r="AJ57" s="141">
        <f>IF(AND($D57&lt;&gt;0,AJ$1&lt;&gt;0),IF(VLOOKUP($D57,$J$9:$DP$16,2+AJ$1,FALSE)&lt;&gt;0,(COUNTIF('Présences, Excuses, et Tx P G'!$P56:AN56,$C57)/VLOOKUP($D57,$J$9:$DP$16,2+AJ$1,FALSE)),),)</f>
        <v>0</v>
      </c>
      <c r="AK57" s="141">
        <f>IF(AND($D57&lt;&gt;0,AK$1&lt;&gt;0),IF(VLOOKUP($D57,$J$9:$DP$16,2+AK$1,FALSE)&lt;&gt;0,(COUNTIF('Présences, Excuses, et Tx P G'!$P56:AO56,$C57)/VLOOKUP($D57,$J$9:$DP$16,2+AK$1,FALSE)),),)</f>
        <v>0</v>
      </c>
      <c r="AL57" s="141">
        <f>IF(AND($D57&lt;&gt;0,AL$1&lt;&gt;0),IF(VLOOKUP($D57,$J$9:$DP$16,2+AL$1,FALSE)&lt;&gt;0,(COUNTIF('Présences, Excuses, et Tx P G'!$P56:AP56,$C57)/VLOOKUP($D57,$J$9:$DP$16,2+AL$1,FALSE)),),)</f>
        <v>0</v>
      </c>
      <c r="AM57" s="141">
        <f>IF(AND($D57&lt;&gt;0,AM$1&lt;&gt;0),IF(VLOOKUP($D57,$J$9:$DP$16,2+AM$1,FALSE)&lt;&gt;0,(COUNTIF('Présences, Excuses, et Tx P G'!$P56:AQ56,$C57)/VLOOKUP($D57,$J$9:$DP$16,2+AM$1,FALSE)),),)</f>
        <v>0</v>
      </c>
      <c r="AN57" s="141">
        <f>IF(AND($D57&lt;&gt;0,AN$1&lt;&gt;0),IF(VLOOKUP($D57,$J$9:$DP$16,2+AN$1,FALSE)&lt;&gt;0,(COUNTIF('Présences, Excuses, et Tx P G'!$P56:AR56,$C57)/VLOOKUP($D57,$J$9:$DP$16,2+AN$1,FALSE)),),)</f>
        <v>0</v>
      </c>
      <c r="AO57" s="141">
        <f>IF(AND($D57&lt;&gt;0,AO$1&lt;&gt;0),IF(VLOOKUP($D57,$J$9:$DP$16,2+AO$1,FALSE)&lt;&gt;0,(COUNTIF('Présences, Excuses, et Tx P G'!$P56:AS56,$C57)/VLOOKUP($D57,$J$9:$DP$16,2+AO$1,FALSE)),),)</f>
        <v>0</v>
      </c>
      <c r="AP57" s="141">
        <f>IF(AND($D57&lt;&gt;0,AP$1&lt;&gt;0),IF(VLOOKUP($D57,$J$9:$DP$16,2+AP$1,FALSE)&lt;&gt;0,(COUNTIF('Présences, Excuses, et Tx P G'!$P56:AT56,$C57)/VLOOKUP($D57,$J$9:$DP$16,2+AP$1,FALSE)),),)</f>
        <v>0</v>
      </c>
      <c r="AQ57" s="141">
        <f>IF(AND($D57&lt;&gt;0,AQ$1&lt;&gt;0),IF(VLOOKUP($D57,$J$9:$DP$16,2+AQ$1,FALSE)&lt;&gt;0,(COUNTIF('Présences, Excuses, et Tx P G'!$P56:AU56,$C57)/VLOOKUP($D57,$J$9:$DP$16,2+AQ$1,FALSE)),),)</f>
        <v>0</v>
      </c>
      <c r="AR57" s="141">
        <f>IF(AND($D57&lt;&gt;0,AR$1&lt;&gt;0),IF(VLOOKUP($D57,$J$9:$DP$16,2+AR$1,FALSE)&lt;&gt;0,(COUNTIF('Présences, Excuses, et Tx P G'!$P56:AV56,$C57)/VLOOKUP($D57,$J$9:$DP$16,2+AR$1,FALSE)),),)</f>
        <v>0</v>
      </c>
      <c r="AS57" s="141">
        <f>IF(AND($D57&lt;&gt;0,AS$1&lt;&gt;0),IF(VLOOKUP($D57,$J$9:$DP$16,2+AS$1,FALSE)&lt;&gt;0,(COUNTIF('Présences, Excuses, et Tx P G'!$P56:AW56,$C57)/VLOOKUP($D57,$J$9:$DP$16,2+AS$1,FALSE)),),)</f>
        <v>0</v>
      </c>
      <c r="AT57" s="141">
        <f>IF(AND($D57&lt;&gt;0,AT$1&lt;&gt;0),IF(VLOOKUP($D57,$J$9:$DP$16,2+AT$1,FALSE)&lt;&gt;0,(COUNTIF('Présences, Excuses, et Tx P G'!$P56:AX56,$C57)/VLOOKUP($D57,$J$9:$DP$16,2+AT$1,FALSE)),),)</f>
        <v>0</v>
      </c>
      <c r="AU57" s="141">
        <f>IF(AND($D57&lt;&gt;0,AU$1&lt;&gt;0),IF(VLOOKUP($D57,$J$9:$DP$16,2+AU$1,FALSE)&lt;&gt;0,(COUNTIF('Présences, Excuses, et Tx P G'!$P56:AY56,$C57)/VLOOKUP($D57,$J$9:$DP$16,2+AU$1,FALSE)),),)</f>
        <v>0</v>
      </c>
      <c r="AV57" s="141">
        <f>IF(AND($D57&lt;&gt;0,AV$1&lt;&gt;0),IF(VLOOKUP($D57,$J$9:$DP$16,2+AV$1,FALSE)&lt;&gt;0,(COUNTIF('Présences, Excuses, et Tx P G'!$P56:AZ56,$C57)/VLOOKUP($D57,$J$9:$DP$16,2+AV$1,FALSE)),),)</f>
        <v>0</v>
      </c>
      <c r="AW57" s="141">
        <f>IF(AND($D57&lt;&gt;0,AW$1&lt;&gt;0),IF(VLOOKUP($D57,$J$9:$DP$16,2+AW$1,FALSE)&lt;&gt;0,(COUNTIF('Présences, Excuses, et Tx P G'!$P56:BA56,$C57)/VLOOKUP($D57,$J$9:$DP$16,2+AW$1,FALSE)),),)</f>
        <v>0</v>
      </c>
      <c r="AX57" s="141">
        <f>IF(AND($D57&lt;&gt;0,AX$1&lt;&gt;0),IF(VLOOKUP($D57,$J$9:$DP$16,2+AX$1,FALSE)&lt;&gt;0,(COUNTIF('Présences, Excuses, et Tx P G'!$P56:BB56,$C57)/VLOOKUP($D57,$J$9:$DP$16,2+AX$1,FALSE)),),)</f>
        <v>0</v>
      </c>
      <c r="AY57" s="141">
        <f>IF(AND($D57&lt;&gt;0,AY$1&lt;&gt;0),IF(VLOOKUP($D57,$J$9:$DP$16,2+AY$1,FALSE)&lt;&gt;0,(COUNTIF('Présences, Excuses, et Tx P G'!$P56:BC56,$C57)/VLOOKUP($D57,$J$9:$DP$16,2+AY$1,FALSE)),),)</f>
        <v>0</v>
      </c>
      <c r="AZ57" s="141">
        <f>IF(AND($D57&lt;&gt;0,AZ$1&lt;&gt;0),IF(VLOOKUP($D57,$J$9:$DP$16,2+AZ$1,FALSE)&lt;&gt;0,(COUNTIF('Présences, Excuses, et Tx P G'!$P56:BD56,$C57)/VLOOKUP($D57,$J$9:$DP$16,2+AZ$1,FALSE)),),)</f>
        <v>0</v>
      </c>
      <c r="BA57" s="141">
        <f>IF(AND($D57&lt;&gt;0,BA$1&lt;&gt;0),IF(VLOOKUP($D57,$J$9:$DP$16,2+BA$1,FALSE)&lt;&gt;0,(COUNTIF('Présences, Excuses, et Tx P G'!$P56:BE56,$C57)/VLOOKUP($D57,$J$9:$DP$16,2+BA$1,FALSE)),),)</f>
        <v>0</v>
      </c>
      <c r="BB57" s="141">
        <f>IF(AND($D57&lt;&gt;0,BB$1&lt;&gt;0),IF(VLOOKUP($D57,$J$9:$DP$16,2+BB$1,FALSE)&lt;&gt;0,(COUNTIF('Présences, Excuses, et Tx P G'!$P56:BF56,$C57)/VLOOKUP($D57,$J$9:$DP$16,2+BB$1,FALSE)),),)</f>
        <v>0</v>
      </c>
      <c r="BC57" s="141">
        <f>IF(AND($D57&lt;&gt;0,BC$1&lt;&gt;0),IF(VLOOKUP($D57,$J$9:$DP$16,2+BC$1,FALSE)&lt;&gt;0,(COUNTIF('Présences, Excuses, et Tx P G'!$P56:BG56,$C57)/VLOOKUP($D57,$J$9:$DP$16,2+BC$1,FALSE)),),)</f>
        <v>0</v>
      </c>
      <c r="BD57" s="141">
        <f>IF(AND($D57&lt;&gt;0,BD$1&lt;&gt;0),IF(VLOOKUP($D57,$J$9:$DP$16,2+BD$1,FALSE)&lt;&gt;0,(COUNTIF('Présences, Excuses, et Tx P G'!$P56:BH56,$C57)/VLOOKUP($D57,$J$9:$DP$16,2+BD$1,FALSE)),),)</f>
        <v>0</v>
      </c>
      <c r="BE57" s="141">
        <f>IF(AND($D57&lt;&gt;0,BE$1&lt;&gt;0),IF(VLOOKUP($D57,$J$9:$DP$16,2+BE$1,FALSE)&lt;&gt;0,(COUNTIF('Présences, Excuses, et Tx P G'!$P56:BI56,$C57)/VLOOKUP($D57,$J$9:$DP$16,2+BE$1,FALSE)),),)</f>
        <v>0</v>
      </c>
      <c r="BF57" s="141">
        <f>IF(AND($D57&lt;&gt;0,BF$1&lt;&gt;0),IF(VLOOKUP($D57,$J$9:$DP$16,2+BF$1,FALSE)&lt;&gt;0,(COUNTIF('Présences, Excuses, et Tx P G'!$P56:BJ56,$C57)/VLOOKUP($D57,$J$9:$DP$16,2+BF$1,FALSE)),),)</f>
        <v>0</v>
      </c>
      <c r="BG57" s="141">
        <f>IF(AND($D57&lt;&gt;0,BG$1&lt;&gt;0),IF(VLOOKUP($D57,$J$9:$DP$16,2+BG$1,FALSE)&lt;&gt;0,(COUNTIF('Présences, Excuses, et Tx P G'!$P56:BK56,$C57)/VLOOKUP($D57,$J$9:$DP$16,2+BG$1,FALSE)),),)</f>
        <v>0</v>
      </c>
      <c r="BH57" s="141">
        <f>IF(AND($D57&lt;&gt;0,BH$1&lt;&gt;0),IF(VLOOKUP($D57,$J$9:$DP$16,2+BH$1,FALSE)&lt;&gt;0,(COUNTIF('Présences, Excuses, et Tx P G'!$P56:BL56,$C57)/VLOOKUP($D57,$J$9:$DP$16,2+BH$1,FALSE)),),)</f>
        <v>0</v>
      </c>
      <c r="BI57" s="141">
        <f>IF(AND($D57&lt;&gt;0,BI$1&lt;&gt;0),IF(VLOOKUP($D57,$J$9:$DP$16,2+BI$1,FALSE)&lt;&gt;0,(COUNTIF('Présences, Excuses, et Tx P G'!$P56:BM56,$C57)/VLOOKUP($D57,$J$9:$DP$16,2+BI$1,FALSE)),),)</f>
        <v>0</v>
      </c>
      <c r="BJ57" s="141">
        <f>IF(AND($D57&lt;&gt;0,BJ$1&lt;&gt;0),IF(VLOOKUP($D57,$J$9:$DP$16,2+BJ$1,FALSE)&lt;&gt;0,(COUNTIF('Présences, Excuses, et Tx P G'!$P56:BN56,$C57)/VLOOKUP($D57,$J$9:$DP$16,2+BJ$1,FALSE)),),)</f>
        <v>0</v>
      </c>
      <c r="BK57" s="141">
        <f>IF(AND($D57&lt;&gt;0,BK$1&lt;&gt;0),IF(VLOOKUP($D57,$J$9:$DP$16,2+BK$1,FALSE)&lt;&gt;0,(COUNTIF('Présences, Excuses, et Tx P G'!$P56:BO56,$C57)/VLOOKUP($D57,$J$9:$DP$16,2+BK$1,FALSE)),),)</f>
        <v>0</v>
      </c>
      <c r="BL57" s="141">
        <f>IF(AND($D57&lt;&gt;0,BL$1&lt;&gt;0),IF(VLOOKUP($D57,$J$9:$DP$16,2+BL$1,FALSE)&lt;&gt;0,(COUNTIF('Présences, Excuses, et Tx P G'!$P56:BP56,$C57)/VLOOKUP($D57,$J$9:$DP$16,2+BL$1,FALSE)),),)</f>
        <v>0</v>
      </c>
      <c r="BM57" s="141">
        <f>IF(AND($D57&lt;&gt;0,BM$1&lt;&gt;0),IF(VLOOKUP($D57,$J$9:$DP$16,2+BM$1,FALSE)&lt;&gt;0,(COUNTIF('Présences, Excuses, et Tx P G'!$P56:BQ56,$C57)/VLOOKUP($D57,$J$9:$DP$16,2+BM$1,FALSE)),),)</f>
        <v>0</v>
      </c>
      <c r="BN57" s="141">
        <f>IF(AND($D57&lt;&gt;0,BN$1&lt;&gt;0),IF(VLOOKUP($D57,$J$9:$DP$16,2+BN$1,FALSE)&lt;&gt;0,(COUNTIF('Présences, Excuses, et Tx P G'!$P56:BR56,$C57)/VLOOKUP($D57,$J$9:$DP$16,2+BN$1,FALSE)),),)</f>
        <v>0</v>
      </c>
      <c r="BO57" s="141">
        <f>IF(AND($D57&lt;&gt;0,BO$1&lt;&gt;0),IF(VLOOKUP($D57,$J$9:$DP$16,2+BO$1,FALSE)&lt;&gt;0,(COUNTIF('Présences, Excuses, et Tx P G'!$P56:BS56,$C57)/VLOOKUP($D57,$J$9:$DP$16,2+BO$1,FALSE)),),)</f>
        <v>0</v>
      </c>
      <c r="BP57" s="141">
        <f>IF(AND($D57&lt;&gt;0,BP$1&lt;&gt;0),IF(VLOOKUP($D57,$J$9:$DP$16,2+BP$1,FALSE)&lt;&gt;0,(COUNTIF('Présences, Excuses, et Tx P G'!$P56:BT56,$C57)/VLOOKUP($D57,$J$9:$DP$16,2+BP$1,FALSE)),),)</f>
        <v>0</v>
      </c>
      <c r="BQ57" s="141">
        <f>IF(AND($D57&lt;&gt;0,BQ$1&lt;&gt;0),IF(VLOOKUP($D57,$J$9:$DP$16,2+BQ$1,FALSE)&lt;&gt;0,(COUNTIF('Présences, Excuses, et Tx P G'!$P56:BU56,$C57)/VLOOKUP($D57,$J$9:$DP$16,2+BQ$1,FALSE)),),)</f>
        <v>0</v>
      </c>
      <c r="BR57" s="141">
        <f>IF(AND($D57&lt;&gt;0,BR$1&lt;&gt;0),IF(VLOOKUP($D57,$J$9:$DP$16,2+BR$1,FALSE)&lt;&gt;0,(COUNTIF('Présences, Excuses, et Tx P G'!$P56:BV56,$C57)/VLOOKUP($D57,$J$9:$DP$16,2+BR$1,FALSE)),),)</f>
        <v>0</v>
      </c>
      <c r="BS57" s="141">
        <f>IF(AND($D57&lt;&gt;0,BS$1&lt;&gt;0),IF(VLOOKUP($D57,$J$9:$DP$16,2+BS$1,FALSE)&lt;&gt;0,(COUNTIF('Présences, Excuses, et Tx P G'!$P56:BW56,$C57)/VLOOKUP($D57,$J$9:$DP$16,2+BS$1,FALSE)),),)</f>
        <v>0</v>
      </c>
      <c r="BT57" s="141">
        <f>IF(AND($D57&lt;&gt;0,BT$1&lt;&gt;0),IF(VLOOKUP($D57,$J$9:$DP$16,2+BT$1,FALSE)&lt;&gt;0,(COUNTIF('Présences, Excuses, et Tx P G'!$P56:BX56,$C57)/VLOOKUP($D57,$J$9:$DP$16,2+BT$1,FALSE)),),)</f>
        <v>0</v>
      </c>
      <c r="BU57" s="141">
        <f>IF(AND($D57&lt;&gt;0,BU$1&lt;&gt;0),IF(VLOOKUP($D57,$J$9:$DP$16,2+BU$1,FALSE)&lt;&gt;0,(COUNTIF('Présences, Excuses, et Tx P G'!$P56:BY56,$C57)/VLOOKUP($D57,$J$9:$DP$16,2+BU$1,FALSE)),),)</f>
        <v>0</v>
      </c>
      <c r="BV57" s="141">
        <f>IF(AND($D57&lt;&gt;0,BV$1&lt;&gt;0),IF(VLOOKUP($D57,$J$9:$DP$16,2+BV$1,FALSE)&lt;&gt;0,(COUNTIF('Présences, Excuses, et Tx P G'!$P56:BZ56,$C57)/VLOOKUP($D57,$J$9:$DP$16,2+BV$1,FALSE)),),)</f>
        <v>0</v>
      </c>
      <c r="BW57" s="141">
        <f>IF(AND($D57&lt;&gt;0,BW$1&lt;&gt;0),IF(VLOOKUP($D57,$J$9:$DP$16,2+BW$1,FALSE)&lt;&gt;0,(COUNTIF('Présences, Excuses, et Tx P G'!$P56:CA56,$C57)/VLOOKUP($D57,$J$9:$DP$16,2+BW$1,FALSE)),),)</f>
        <v>0</v>
      </c>
      <c r="BX57" s="141">
        <f>IF(AND($D57&lt;&gt;0,BX$1&lt;&gt;0),IF(VLOOKUP($D57,$J$9:$DP$16,2+BX$1,FALSE)&lt;&gt;0,(COUNTIF('Présences, Excuses, et Tx P G'!$P56:CB56,$C57)/VLOOKUP($D57,$J$9:$DP$16,2+BX$1,FALSE)),),)</f>
        <v>0</v>
      </c>
      <c r="BY57" s="141">
        <f>IF(AND($D57&lt;&gt;0,BY$1&lt;&gt;0),IF(VLOOKUP($D57,$J$9:$DP$16,2+BY$1,FALSE)&lt;&gt;0,(COUNTIF('Présences, Excuses, et Tx P G'!$P56:CC56,$C57)/VLOOKUP($D57,$J$9:$DP$16,2+BY$1,FALSE)),),)</f>
        <v>0</v>
      </c>
      <c r="BZ57" s="141">
        <f>IF(AND($D57&lt;&gt;0,BZ$1&lt;&gt;0),IF(VLOOKUP($D57,$J$9:$DP$16,2+BZ$1,FALSE)&lt;&gt;0,(COUNTIF('Présences, Excuses, et Tx P G'!$P56:CD56,$C57)/VLOOKUP($D57,$J$9:$DP$16,2+BZ$1,FALSE)),),)</f>
        <v>0</v>
      </c>
      <c r="CA57" s="141">
        <f>IF(AND($D57&lt;&gt;0,CA$1&lt;&gt;0),IF(VLOOKUP($D57,$J$9:$DP$16,2+CA$1,FALSE)&lt;&gt;0,(COUNTIF('Présences, Excuses, et Tx P G'!$P56:CE56,$C57)/VLOOKUP($D57,$J$9:$DP$16,2+CA$1,FALSE)),),)</f>
        <v>0</v>
      </c>
      <c r="CB57" s="141">
        <f>IF(AND($D57&lt;&gt;0,CB$1&lt;&gt;0),IF(VLOOKUP($D57,$J$9:$DP$16,2+CB$1,FALSE)&lt;&gt;0,(COUNTIF('Présences, Excuses, et Tx P G'!$P56:CF56,$C57)/VLOOKUP($D57,$J$9:$DP$16,2+CB$1,FALSE)),),)</f>
        <v>0</v>
      </c>
      <c r="CC57" s="141">
        <f>IF(AND($D57&lt;&gt;0,CC$1&lt;&gt;0),IF(VLOOKUP($D57,$J$9:$DP$16,2+CC$1,FALSE)&lt;&gt;0,(COUNTIF('Présences, Excuses, et Tx P G'!$P56:CG56,$C57)/VLOOKUP($D57,$J$9:$DP$16,2+CC$1,FALSE)),),)</f>
        <v>0</v>
      </c>
      <c r="CD57" s="141">
        <f>IF(AND($D57&lt;&gt;0,CD$1&lt;&gt;0),IF(VLOOKUP($D57,$J$9:$DP$16,2+CD$1,FALSE)&lt;&gt;0,(COUNTIF('Présences, Excuses, et Tx P G'!$P56:CH56,$C57)/VLOOKUP($D57,$J$9:$DP$16,2+CD$1,FALSE)),),)</f>
        <v>0</v>
      </c>
      <c r="CE57" s="141">
        <f>IF(AND($D57&lt;&gt;0,CE$1&lt;&gt;0),IF(VLOOKUP($D57,$J$9:$DP$16,2+CE$1,FALSE)&lt;&gt;0,(COUNTIF('Présences, Excuses, et Tx P G'!$P56:CI56,$C57)/VLOOKUP($D57,$J$9:$DP$16,2+CE$1,FALSE)),),)</f>
        <v>0</v>
      </c>
      <c r="CF57" s="141">
        <f>IF(AND($D57&lt;&gt;0,CF$1&lt;&gt;0),IF(VLOOKUP($D57,$J$9:$DP$16,2+CF$1,FALSE)&lt;&gt;0,(COUNTIF('Présences, Excuses, et Tx P G'!$P56:CJ56,$C57)/VLOOKUP($D57,$J$9:$DP$16,2+CF$1,FALSE)),),)</f>
        <v>0</v>
      </c>
      <c r="CG57" s="141">
        <f>IF(AND($D57&lt;&gt;0,CG$1&lt;&gt;0),IF(VLOOKUP($D57,$J$9:$DP$16,2+CG$1,FALSE)&lt;&gt;0,(COUNTIF('Présences, Excuses, et Tx P G'!$P56:CK56,$C57)/VLOOKUP($D57,$J$9:$DP$16,2+CG$1,FALSE)),),)</f>
        <v>0</v>
      </c>
      <c r="CH57" s="141">
        <f>IF(AND($D57&lt;&gt;0,CH$1&lt;&gt;0),IF(VLOOKUP($D57,$J$9:$DP$16,2+CH$1,FALSE)&lt;&gt;0,(COUNTIF('Présences, Excuses, et Tx P G'!$P56:CL56,$C57)/VLOOKUP($D57,$J$9:$DP$16,2+CH$1,FALSE)),),)</f>
        <v>0</v>
      </c>
      <c r="CI57" s="141">
        <f>IF(AND($D57&lt;&gt;0,CI$1&lt;&gt;0),IF(VLOOKUP($D57,$J$9:$DP$16,2+CI$1,FALSE)&lt;&gt;0,(COUNTIF('Présences, Excuses, et Tx P G'!$P56:CM56,$C57)/VLOOKUP($D57,$J$9:$DP$16,2+CI$1,FALSE)),),)</f>
        <v>0</v>
      </c>
      <c r="CJ57" s="141">
        <f>IF(AND($D57&lt;&gt;0,CJ$1&lt;&gt;0),IF(VLOOKUP($D57,$J$9:$DP$16,2+CJ$1,FALSE)&lt;&gt;0,(COUNTIF('Présences, Excuses, et Tx P G'!$P56:CO56,$C57)/VLOOKUP($D57,$J$9:$DP$16,2+CJ$1,FALSE)),),)</f>
        <v>0</v>
      </c>
      <c r="CK57" s="141">
        <f>IF(AND($D57&lt;&gt;0,CK$1&lt;&gt;0),IF(VLOOKUP($D57,$J$9:$DP$16,2+CK$1,FALSE)&lt;&gt;0,(COUNTIF('Présences, Excuses, et Tx P G'!$P56:CP56,$C57)/VLOOKUP($D57,$J$9:$DP$16,2+CK$1,FALSE)),),)</f>
        <v>0</v>
      </c>
      <c r="CL57" s="141">
        <f>IF(AND($D57&lt;&gt;0,CL$1&lt;&gt;0),IF(VLOOKUP($D57,$J$9:$DP$16,2+CL$1,FALSE)&lt;&gt;0,(COUNTIF('Présences, Excuses, et Tx P G'!$P56:CQ56,$C57)/VLOOKUP($D57,$J$9:$DP$16,2+CL$1,FALSE)),),)</f>
        <v>0</v>
      </c>
      <c r="CM57" s="141">
        <f>IF(AND($D57&lt;&gt;0,CM$1&lt;&gt;0),IF(VLOOKUP($D57,$J$9:$DP$16,2+CM$1,FALSE)&lt;&gt;0,(COUNTIF('Présences, Excuses, et Tx P G'!$P56:CR56,$C57)/VLOOKUP($D57,$J$9:$DP$16,2+CM$1,FALSE)),),)</f>
        <v>0</v>
      </c>
      <c r="CN57" s="141">
        <f>IF(AND($D57&lt;&gt;0,CN$1&lt;&gt;0),IF(VLOOKUP($D57,$J$9:$DP$16,2+CN$1,FALSE)&lt;&gt;0,(COUNTIF('Présences, Excuses, et Tx P G'!$P56:CS56,$C57)/VLOOKUP($D57,$J$9:$DP$16,2+CN$1,FALSE)),),)</f>
        <v>0</v>
      </c>
      <c r="CO57" s="141">
        <f>IF(AND($D57&lt;&gt;0,CO$1&lt;&gt;0),IF(VLOOKUP($D57,$J$9:$DP$16,2+CO$1,FALSE)&lt;&gt;0,(COUNTIF('Présences, Excuses, et Tx P G'!$P56:CT56,$C57)/VLOOKUP($D57,$J$9:$DP$16,2+CO$1,FALSE)),),)</f>
        <v>0</v>
      </c>
      <c r="CP57" s="141">
        <f>IF(AND($D57&lt;&gt;0,CP$1&lt;&gt;0),IF(VLOOKUP($D57,$J$9:$DP$16,2+CP$1,FALSE)&lt;&gt;0,(COUNTIF('Présences, Excuses, et Tx P G'!$P56:CU56,$C57)/VLOOKUP($D57,$J$9:$DP$16,2+CP$1,FALSE)),),)</f>
        <v>0</v>
      </c>
      <c r="CQ57" s="141">
        <f>IF(AND($D57&lt;&gt;0,CQ$1&lt;&gt;0),IF(VLOOKUP($D57,$J$9:$DP$16,2+CQ$1,FALSE)&lt;&gt;0,(COUNTIF('Présences, Excuses, et Tx P G'!$P56:CU56,$C57)/VLOOKUP($D57,$J$9:$DP$16,2+CQ$1,FALSE)),),)</f>
        <v>0</v>
      </c>
      <c r="CR57" s="141">
        <f>IF(AND($D57&lt;&gt;0,CR$1&lt;&gt;0),IF(VLOOKUP($D57,$J$9:$DP$16,2+CR$1,FALSE)&lt;&gt;0,(COUNTIF('Présences, Excuses, et Tx P G'!$P56:CV56,$C57)/VLOOKUP($D57,$J$9:$DP$16,2+CR$1,FALSE)),),)</f>
        <v>0</v>
      </c>
      <c r="CS57" s="141">
        <f>IF(AND($D57&lt;&gt;0,CS$1&lt;&gt;0),IF(VLOOKUP($D57,$J$9:$DP$16,2+CS$1,FALSE)&lt;&gt;0,(COUNTIF('Présences, Excuses, et Tx P G'!$P56:CW56,$C57)/VLOOKUP($D57,$J$9:$DP$16,2+CS$1,FALSE)),),)</f>
        <v>0</v>
      </c>
      <c r="CT57" s="141">
        <f>IF(AND($D57&lt;&gt;0,CT$1&lt;&gt;0),IF(VLOOKUP($D57,$J$9:$DP$16,2+CT$1,FALSE)&lt;&gt;0,(COUNTIF('Présences, Excuses, et Tx P G'!$P56:CX56,$C57)/VLOOKUP($D57,$J$9:$DP$16,2+CT$1,FALSE)),),)</f>
        <v>0</v>
      </c>
      <c r="CU57" s="141">
        <f>IF(AND($D57&lt;&gt;0,CU$1&lt;&gt;0),IF(VLOOKUP($D57,$J$9:$DP$16,2+CU$1,FALSE)&lt;&gt;0,(COUNTIF('Présences, Excuses, et Tx P G'!$P56:CY56,$C57)/VLOOKUP($D57,$J$9:$DP$16,2+CU$1,FALSE)),),)</f>
        <v>0</v>
      </c>
      <c r="CV57" s="141">
        <f>IF(AND($D57&lt;&gt;0,CV$1&lt;&gt;0),IF(VLOOKUP($D57,$J$9:$DP$16,2+CV$1,FALSE)&lt;&gt;0,(COUNTIF('Présences, Excuses, et Tx P G'!$P56:CZ56,$C57)/VLOOKUP($D57,$J$9:$DP$16,2+CV$1,FALSE)),),)</f>
        <v>0</v>
      </c>
      <c r="CW57" s="141">
        <f>IF(AND($D57&lt;&gt;0,CW$1&lt;&gt;0),IF(VLOOKUP($D57,$J$9:$DP$16,2+CW$1,FALSE)&lt;&gt;0,(COUNTIF('Présences, Excuses, et Tx P G'!$P56:DA56,$C57)/VLOOKUP($D57,$J$9:$DP$16,2+CW$1,FALSE)),),)</f>
        <v>0</v>
      </c>
      <c r="CX57" s="141">
        <f>IF(AND($D57&lt;&gt;0,CX$1&lt;&gt;0),IF(VLOOKUP($D57,$J$9:$DP$16,2+CX$1,FALSE)&lt;&gt;0,(COUNTIF('Présences, Excuses, et Tx P G'!$P56:DB56,$C57)/VLOOKUP($D57,$J$9:$DP$16,2+CX$1,FALSE)),),)</f>
        <v>0</v>
      </c>
      <c r="CY57" s="141">
        <f>IF(AND($D57&lt;&gt;0,CY$1&lt;&gt;0),IF(VLOOKUP($D57,$J$9:$DP$16,2+CY$1,FALSE)&lt;&gt;0,(COUNTIF('Présences, Excuses, et Tx P G'!$P56:DC56,$C57)/VLOOKUP($D57,$J$9:$DP$16,2+CY$1,FALSE)),),)</f>
        <v>0</v>
      </c>
      <c r="CZ57" s="141">
        <f>IF(AND($D57&lt;&gt;0,CZ$1&lt;&gt;0),IF(VLOOKUP($D57,$J$9:$DP$16,2+CZ$1,FALSE)&lt;&gt;0,(COUNTIF('Présences, Excuses, et Tx P G'!$P56:DD56,$C57)/VLOOKUP($D57,$J$9:$DP$16,2+CZ$1,FALSE)),),)</f>
        <v>0</v>
      </c>
      <c r="DA57" s="141">
        <f>IF(AND($D57&lt;&gt;0,DA$1&lt;&gt;0),IF(VLOOKUP($D57,$J$9:$DP$16,2+DA$1,FALSE)&lt;&gt;0,(COUNTIF('Présences, Excuses, et Tx P G'!$P56:DE56,$C57)/VLOOKUP($D57,$J$9:$DP$16,2+DA$1,FALSE)),),)</f>
        <v>0</v>
      </c>
      <c r="DB57" s="141">
        <f>IF(AND($D57&lt;&gt;0,DB$1&lt;&gt;0),IF(VLOOKUP($D57,$J$9:$DP$16,2+DB$1,FALSE)&lt;&gt;0,(COUNTIF('Présences, Excuses, et Tx P G'!$P56:DF56,$C57)/VLOOKUP($D57,$J$9:$DP$16,2+DB$1,FALSE)),),)</f>
        <v>0</v>
      </c>
      <c r="DC57" s="141">
        <f>IF(AND($D57&lt;&gt;0,DC$1&lt;&gt;0),IF(VLOOKUP($D57,$J$9:$DP$16,2+DC$1,FALSE)&lt;&gt;0,(COUNTIF('Présences, Excuses, et Tx P G'!$P56:DG56,$C57)/VLOOKUP($D57,$J$9:$DP$16,2+DC$1,FALSE)),),)</f>
        <v>0</v>
      </c>
      <c r="DD57" s="141">
        <f>IF(AND($D57&lt;&gt;0,DD$1&lt;&gt;0),IF(VLOOKUP($D57,$J$9:$DP$16,2+DD$1,FALSE)&lt;&gt;0,(COUNTIF('Présences, Excuses, et Tx P G'!$P56:DH56,$C57)/VLOOKUP($D57,$J$9:$DP$16,2+DD$1,FALSE)),),)</f>
        <v>0</v>
      </c>
      <c r="DE57" s="141">
        <f>IF(AND($D57&lt;&gt;0,DE$1&lt;&gt;0),IF(VLOOKUP($D57,$J$9:$DP$16,2+DE$1,FALSE)&lt;&gt;0,(COUNTIF('Présences, Excuses, et Tx P G'!$P56:DI56,$C57)/VLOOKUP($D57,$J$9:$DP$16,2+DE$1,FALSE)),),)</f>
        <v>0</v>
      </c>
      <c r="DF57" s="141">
        <f>IF(AND($D57&lt;&gt;0,DF$1&lt;&gt;0),IF(VLOOKUP($D57,$J$9:$DP$16,2+DF$1,FALSE)&lt;&gt;0,(COUNTIF('Présences, Excuses, et Tx P G'!$P56:DJ56,$C57)/VLOOKUP($D57,$J$9:$DP$16,2+DF$1,FALSE)),),)</f>
        <v>0</v>
      </c>
      <c r="DG57" s="141">
        <f>IF(AND($D57&lt;&gt;0,DG$1&lt;&gt;0),IF(VLOOKUP($D57,$J$9:$DP$16,2+DG$1,FALSE)&lt;&gt;0,(COUNTIF('Présences, Excuses, et Tx P G'!$P56:DK56,$C57)/VLOOKUP($D57,$J$9:$DP$16,2+DG$1,FALSE)),),)</f>
        <v>0</v>
      </c>
      <c r="DH57" s="141">
        <f>IF(AND($D57&lt;&gt;0,DH$1&lt;&gt;0),IF(VLOOKUP($D57,$J$9:$DP$16,2+DH$1,FALSE)&lt;&gt;0,(COUNTIF('Présences, Excuses, et Tx P G'!$P56:DL56,$C57)/VLOOKUP($D57,$J$9:$DP$16,2+DH$1,FALSE)),),)</f>
        <v>0</v>
      </c>
      <c r="DI57" s="141">
        <f>IF(AND($D57&lt;&gt;0,DI$1&lt;&gt;0),IF(VLOOKUP($D57,$J$9:$DP$16,2+DI$1,FALSE)&lt;&gt;0,(COUNTIF('Présences, Excuses, et Tx P G'!$P56:DM56,$C57)/VLOOKUP($D57,$J$9:$DP$16,2+DI$1,FALSE)),),)</f>
        <v>0</v>
      </c>
      <c r="DJ57" s="141">
        <f>IF(AND($D57&lt;&gt;0,DJ$1&lt;&gt;0),IF(VLOOKUP($D57,$J$9:$DP$16,2+DJ$1,FALSE)&lt;&gt;0,(COUNTIF('Présences, Excuses, et Tx P G'!$P56:DN56,$C57)/VLOOKUP($D57,$J$9:$DP$16,2+DJ$1,FALSE)),),)</f>
        <v>0</v>
      </c>
      <c r="DK57" s="141">
        <f>IF(AND($D57&lt;&gt;0,DK$1&lt;&gt;0),IF(VLOOKUP($D57,$J$9:$DP$16,2+DK$1,FALSE)&lt;&gt;0,(COUNTIF('Présences, Excuses, et Tx P G'!$P56:DO56,$C57)/VLOOKUP($D57,$J$9:$DP$16,2+DK$1,FALSE)),),)</f>
        <v>0</v>
      </c>
      <c r="DL57" s="141">
        <f>IF(AND($D57&lt;&gt;0,DL$1&lt;&gt;0),IF(VLOOKUP($D57,$J$9:$DP$16,2+DL$1,FALSE)&lt;&gt;0,(COUNTIF('Présences, Excuses, et Tx P G'!$P56:DP56,$C57)/VLOOKUP($D57,$J$9:$DP$16,2+DL$1,FALSE)),),)</f>
        <v>0</v>
      </c>
      <c r="DM57" s="141">
        <f>IF(AND($D57&lt;&gt;0,DM$1&lt;&gt;0),IF(VLOOKUP($D57,$J$9:$DP$16,2+DM$1,FALSE)&lt;&gt;0,(COUNTIF('Présences, Excuses, et Tx P G'!$P56:DQ56,$C57)/VLOOKUP($D57,$J$9:$DP$16,2+DM$1,FALSE)),),)</f>
        <v>0</v>
      </c>
      <c r="DN57" s="141">
        <f>IF(AND($D57&lt;&gt;0,DN$1&lt;&gt;0),IF(VLOOKUP($D57,$J$9:$DP$16,2+DN$1,FALSE)&lt;&gt;0,(COUNTIF('Présences, Excuses, et Tx P G'!$P56:DR56,$C57)/VLOOKUP($D57,$J$9:$DP$16,2+DN$1,FALSE)),),)</f>
        <v>0</v>
      </c>
      <c r="DO57" s="141">
        <f>IF(AND($D57&lt;&gt;0,DO$1&lt;&gt;0),IF(VLOOKUP($D57,$J$9:$DP$16,2+DO$1,FALSE)&lt;&gt;0,(COUNTIF('Présences, Excuses, et Tx P G'!$P56:DS56,$C57)/VLOOKUP($D57,$J$9:$DP$16,2+DO$1,FALSE)),),)</f>
        <v>0</v>
      </c>
      <c r="DP57" s="141">
        <f>IF(AND($D57&lt;&gt;0,DP$1&lt;&gt;0),IF(VLOOKUP($D57,$J$9:$DP$16,2+DP$1,FALSE)&lt;&gt;0,(COUNTIF('Présences, Excuses, et Tx P G'!$P56:DT56,$C57)/VLOOKUP($D57,$J$9:$DP$16,2+DP$1,FALSE)),),)</f>
        <v>0</v>
      </c>
      <c r="DR57" s="158">
        <f t="shared" si="34"/>
        <v>0</v>
      </c>
      <c r="DS57" s="26">
        <f t="shared" si="35"/>
        <v>0</v>
      </c>
      <c r="DT57" s="23">
        <f t="shared" si="36"/>
        <v>0</v>
      </c>
    </row>
    <row r="58" spans="1:126" ht="14.4" customHeight="1">
      <c r="A58" s="11">
        <v>41</v>
      </c>
      <c r="B58" s="158" t="str">
        <f>Choristes!B42</f>
        <v>JOINIÉ-MAURIN Philippe</v>
      </c>
      <c r="C58" s="26" t="str">
        <f>Choristes!C42</f>
        <v>B</v>
      </c>
      <c r="D58" s="26" t="str">
        <f>Choristes!G42</f>
        <v>HS</v>
      </c>
      <c r="E58" s="26"/>
      <c r="F58" s="26"/>
      <c r="G58" s="15"/>
      <c r="H58" s="15"/>
      <c r="I58" s="23">
        <f t="shared" si="32"/>
        <v>0.67441860465116277</v>
      </c>
      <c r="J58" s="23" t="str">
        <f t="shared" si="33"/>
        <v>C</v>
      </c>
      <c r="K58" s="60"/>
      <c r="L58" s="141">
        <f>IF(AND($D58&lt;&gt;0,L$1&lt;&gt;0),IF(VLOOKUP($D58,$J$9:$DP$16,2+L$1,FALSE)&lt;&gt;0,(COUNTIF('Présences, Excuses, et Tx P G'!$P57:P57,$C58)/VLOOKUP($D58,$J$9:$DP$16,2+L$1,FALSE)),),)</f>
        <v>1</v>
      </c>
      <c r="M58" s="141">
        <f>IF(AND($D58&lt;&gt;0,M$1&lt;&gt;0),IF(VLOOKUP($D58,$J$9:$DP$16,2+M$1,FALSE)&lt;&gt;0,(COUNTIF('Présences, Excuses, et Tx P G'!$P57:Q57,$C58)/VLOOKUP($D58,$J$9:$DP$16,2+M$1,FALSE)),),)</f>
        <v>1</v>
      </c>
      <c r="N58" s="141">
        <f>IF(AND($D58&lt;&gt;0,N$1&lt;&gt;0),IF(VLOOKUP($D58,$J$9:$DP$16,2+N$1,FALSE)&lt;&gt;0,(COUNTIF('Présences, Excuses, et Tx P G'!$P57:R57,$C58)/VLOOKUP($D58,$J$9:$DP$16,2+N$1,FALSE)),),)</f>
        <v>1</v>
      </c>
      <c r="O58" s="141">
        <f>IF(AND($D58&lt;&gt;0,O$1&lt;&gt;0),IF(VLOOKUP($D58,$J$9:$DP$16,2+O$1,FALSE)&lt;&gt;0,(COUNTIF('Présences, Excuses, et Tx P G'!$P57:S57,$C58)/VLOOKUP($D58,$J$9:$DP$16,2+O$1,FALSE)),),)</f>
        <v>1</v>
      </c>
      <c r="P58" s="141">
        <f>IF(AND($D58&lt;&gt;0,P$1&lt;&gt;0),IF(VLOOKUP($D58,$J$9:$DP$16,2+P$1,FALSE)&lt;&gt;0,(COUNTIF('Présences, Excuses, et Tx P G'!$P57:T57,$C58)/VLOOKUP($D58,$J$9:$DP$16,2+P$1,FALSE)),),)</f>
        <v>1</v>
      </c>
      <c r="Q58" s="141">
        <f>IF(AND($D58&lt;&gt;0,Q$1&lt;&gt;0),IF(VLOOKUP($D58,$J$9:$DP$16,2+Q$1,FALSE)&lt;&gt;0,(COUNTIF('Présences, Excuses, et Tx P G'!$P57:U57,$C58)/VLOOKUP($D58,$J$9:$DP$16,2+Q$1,FALSE)),),)</f>
        <v>1</v>
      </c>
      <c r="R58" s="141">
        <f>IF(AND($D58&lt;&gt;0,R$1&lt;&gt;0),IF(VLOOKUP($D58,$J$9:$DP$16,2+R$1,FALSE)&lt;&gt;0,(COUNTIF('Présences, Excuses, et Tx P G'!$P57:V57,$C58)/VLOOKUP($D58,$J$9:$DP$16,2+R$1,FALSE)),),)</f>
        <v>0.8</v>
      </c>
      <c r="S58" s="141">
        <f>IF(AND($D58&lt;&gt;0,S$1&lt;&gt;0),IF(VLOOKUP($D58,$J$9:$DP$16,2+S$1,FALSE)&lt;&gt;0,(COUNTIF('Présences, Excuses, et Tx P G'!$P57:W57,$C58)/VLOOKUP($D58,$J$9:$DP$16,2+S$1,FALSE)),),)</f>
        <v>0.66666666666666663</v>
      </c>
      <c r="T58" s="141">
        <f>IF(AND($D58&lt;&gt;0,T$1&lt;&gt;0),IF(VLOOKUP($D58,$J$9:$DP$16,2+T$1,FALSE)&lt;&gt;0,(COUNTIF('Présences, Excuses, et Tx P G'!$P57:X57,$C58)/VLOOKUP($D58,$J$9:$DP$16,2+T$1,FALSE)),),)</f>
        <v>0.5714285714285714</v>
      </c>
      <c r="U58" s="141">
        <f>IF(AND($D58&lt;&gt;0,U$1&lt;&gt;0),IF(VLOOKUP($D58,$J$9:$DP$16,2+U$1,FALSE)&lt;&gt;0,(COUNTIF('Présences, Excuses, et Tx P G'!$P57:Y57,$C58)/VLOOKUP($D58,$J$9:$DP$16,2+U$1,FALSE)),),)</f>
        <v>0.5714285714285714</v>
      </c>
      <c r="V58" s="141">
        <f>IF(AND($D58&lt;&gt;0,V$1&lt;&gt;0),IF(VLOOKUP($D58,$J$9:$DP$16,2+V$1,FALSE)&lt;&gt;0,(COUNTIF('Présences, Excuses, et Tx P G'!$P57:Z57,$C58)/VLOOKUP($D58,$J$9:$DP$16,2+V$1,FALSE)),),)</f>
        <v>0.625</v>
      </c>
      <c r="W58" s="141">
        <f>IF(AND($D58&lt;&gt;0,W$1&lt;&gt;0),IF(VLOOKUP($D58,$J$9:$DP$16,2+W$1,FALSE)&lt;&gt;0,(COUNTIF('Présences, Excuses, et Tx P G'!$P57:AA57,$C58)/VLOOKUP($D58,$J$9:$DP$16,2+W$1,FALSE)),),)</f>
        <v>0.625</v>
      </c>
      <c r="X58" s="141">
        <f>IF(AND($D58&lt;&gt;0,X$1&lt;&gt;0),IF(VLOOKUP($D58,$J$9:$DP$16,2+X$1,FALSE)&lt;&gt;0,(COUNTIF('Présences, Excuses, et Tx P G'!$P57:AB57,$C58)/VLOOKUP($D58,$J$9:$DP$16,2+X$1,FALSE)),),)</f>
        <v>0.66666666666666663</v>
      </c>
      <c r="Y58" s="141">
        <f>IF(AND($D58&lt;&gt;0,Y$1&lt;&gt;0),IF(VLOOKUP($D58,$J$9:$DP$16,2+Y$1,FALSE)&lt;&gt;0,(COUNTIF('Présences, Excuses, et Tx P G'!$P57:AC57,$C58)/VLOOKUP($D58,$J$9:$DP$16,2+Y$1,FALSE)),),)</f>
        <v>0.66666666666666663</v>
      </c>
      <c r="Z58" s="141">
        <f>IF(AND($D58&lt;&gt;0,Z$1&lt;&gt;0),IF(VLOOKUP($D58,$J$9:$DP$16,2+Z$1,FALSE)&lt;&gt;0,(COUNTIF('Présences, Excuses, et Tx P G'!$P57:AD57,$C58)/VLOOKUP($D58,$J$9:$DP$16,2+Z$1,FALSE)),),)</f>
        <v>0.7</v>
      </c>
      <c r="AA58" s="141">
        <f>IF(AND($D58&lt;&gt;0,AA$1&lt;&gt;0),IF(VLOOKUP($D58,$J$9:$DP$16,2+AA$1,FALSE)&lt;&gt;0,(COUNTIF('Présences, Excuses, et Tx P G'!$P57:AE57,$C58)/VLOOKUP($D58,$J$9:$DP$16,2+AA$1,FALSE)),),)</f>
        <v>0.7</v>
      </c>
      <c r="AB58" s="141">
        <f>IF(AND($D58&lt;&gt;0,AB$1&lt;&gt;0),IF(VLOOKUP($D58,$J$9:$DP$16,2+AB$1,FALSE)&lt;&gt;0,(COUNTIF('Présences, Excuses, et Tx P G'!$P57:AF57,$C58)/VLOOKUP($D58,$J$9:$DP$16,2+AB$1,FALSE)),),)</f>
        <v>0.72727272727272729</v>
      </c>
      <c r="AC58" s="141">
        <f>IF(AND($D58&lt;&gt;0,AC$1&lt;&gt;0),IF(VLOOKUP($D58,$J$9:$DP$16,2+AC$1,FALSE)&lt;&gt;0,(COUNTIF('Présences, Excuses, et Tx P G'!$P57:AG57,$C58)/VLOOKUP($D58,$J$9:$DP$16,2+AC$1,FALSE)),),)</f>
        <v>0.75</v>
      </c>
      <c r="AD58" s="141">
        <f>IF(AND($D58&lt;&gt;0,AD$1&lt;&gt;0),IF(VLOOKUP($D58,$J$9:$DP$16,2+AD$1,FALSE)&lt;&gt;0,(COUNTIF('Présences, Excuses, et Tx P G'!$P57:AH57,$C58)/VLOOKUP($D58,$J$9:$DP$16,2+AD$1,FALSE)),),)</f>
        <v>0.76923076923076927</v>
      </c>
      <c r="AE58" s="141">
        <f>IF(AND($D58&lt;&gt;0,AE$1&lt;&gt;0),IF(VLOOKUP($D58,$J$9:$DP$16,2+AE$1,FALSE)&lt;&gt;0,(COUNTIF('Présences, Excuses, et Tx P G'!$P57:AI57,$C58)/VLOOKUP($D58,$J$9:$DP$16,2+AE$1,FALSE)),),)</f>
        <v>0.76923076923076927</v>
      </c>
      <c r="AF58" s="141">
        <f>IF(AND($D58&lt;&gt;0,AF$1&lt;&gt;0),IF(VLOOKUP($D58,$J$9:$DP$16,2+AF$1,FALSE)&lt;&gt;0,(COUNTIF('Présences, Excuses, et Tx P G'!$P57:AJ57,$C58)/VLOOKUP($D58,$J$9:$DP$16,2+AF$1,FALSE)),),)</f>
        <v>0.7142857142857143</v>
      </c>
      <c r="AG58" s="141">
        <f>IF(AND($D58&lt;&gt;0,AG$1&lt;&gt;0),IF(VLOOKUP($D58,$J$9:$DP$16,2+AG$1,FALSE)&lt;&gt;0,(COUNTIF('Présences, Excuses, et Tx P G'!$P57:AK57,$C58)/VLOOKUP($D58,$J$9:$DP$16,2+AG$1,FALSE)),),)</f>
        <v>0.73333333333333328</v>
      </c>
      <c r="AH58" s="141">
        <f>IF(AND($D58&lt;&gt;0,AH$1&lt;&gt;0),IF(VLOOKUP($D58,$J$9:$DP$16,2+AH$1,FALSE)&lt;&gt;0,(COUNTIF('Présences, Excuses, et Tx P G'!$P57:AL57,$C58)/VLOOKUP($D58,$J$9:$DP$16,2+AH$1,FALSE)),),)</f>
        <v>0.6875</v>
      </c>
      <c r="AI58" s="141">
        <f>IF(AND($D58&lt;&gt;0,AI$1&lt;&gt;0),IF(VLOOKUP($D58,$J$9:$DP$16,2+AI$1,FALSE)&lt;&gt;0,(COUNTIF('Présences, Excuses, et Tx P G'!$P57:AM57,$C58)/VLOOKUP($D58,$J$9:$DP$16,2+AI$1,FALSE)),),)</f>
        <v>0.70588235294117652</v>
      </c>
      <c r="AJ58" s="141">
        <f>IF(AND($D58&lt;&gt;0,AJ$1&lt;&gt;0),IF(VLOOKUP($D58,$J$9:$DP$16,2+AJ$1,FALSE)&lt;&gt;0,(COUNTIF('Présences, Excuses, et Tx P G'!$P57:AN57,$C58)/VLOOKUP($D58,$J$9:$DP$16,2+AJ$1,FALSE)),),)</f>
        <v>0.72222222222222221</v>
      </c>
      <c r="AK58" s="141">
        <f>IF(AND($D58&lt;&gt;0,AK$1&lt;&gt;0),IF(VLOOKUP($D58,$J$9:$DP$16,2+AK$1,FALSE)&lt;&gt;0,(COUNTIF('Présences, Excuses, et Tx P G'!$P57:AO57,$C58)/VLOOKUP($D58,$J$9:$DP$16,2+AK$1,FALSE)),),)</f>
        <v>0.72222222222222221</v>
      </c>
      <c r="AL58" s="141">
        <f>IF(AND($D58&lt;&gt;0,AL$1&lt;&gt;0),IF(VLOOKUP($D58,$J$9:$DP$16,2+AL$1,FALSE)&lt;&gt;0,(COUNTIF('Présences, Excuses, et Tx P G'!$P57:AP57,$C58)/VLOOKUP($D58,$J$9:$DP$16,2+AL$1,FALSE)),),)</f>
        <v>0.68421052631578949</v>
      </c>
      <c r="AM58" s="141">
        <f>IF(AND($D58&lt;&gt;0,AM$1&lt;&gt;0),IF(VLOOKUP($D58,$J$9:$DP$16,2+AM$1,FALSE)&lt;&gt;0,(COUNTIF('Présences, Excuses, et Tx P G'!$P57:AQ57,$C58)/VLOOKUP($D58,$J$9:$DP$16,2+AM$1,FALSE)),),)</f>
        <v>0.7</v>
      </c>
      <c r="AN58" s="141">
        <f>IF(AND($D58&lt;&gt;0,AN$1&lt;&gt;0),IF(VLOOKUP($D58,$J$9:$DP$16,2+AN$1,FALSE)&lt;&gt;0,(COUNTIF('Présences, Excuses, et Tx P G'!$P57:AR57,$C58)/VLOOKUP($D58,$J$9:$DP$16,2+AN$1,FALSE)),),)</f>
        <v>0.66666666666666663</v>
      </c>
      <c r="AO58" s="141">
        <f>IF(AND($D58&lt;&gt;0,AO$1&lt;&gt;0),IF(VLOOKUP($D58,$J$9:$DP$16,2+AO$1,FALSE)&lt;&gt;0,(COUNTIF('Présences, Excuses, et Tx P G'!$P57:AS57,$C58)/VLOOKUP($D58,$J$9:$DP$16,2+AO$1,FALSE)),),)</f>
        <v>0.63636363636363635</v>
      </c>
      <c r="AP58" s="141">
        <f>IF(AND($D58&lt;&gt;0,AP$1&lt;&gt;0),IF(VLOOKUP($D58,$J$9:$DP$16,2+AP$1,FALSE)&lt;&gt;0,(COUNTIF('Présences, Excuses, et Tx P G'!$P57:AT57,$C58)/VLOOKUP($D58,$J$9:$DP$16,2+AP$1,FALSE)),),)</f>
        <v>0.60869565217391308</v>
      </c>
      <c r="AQ58" s="141">
        <f>IF(AND($D58&lt;&gt;0,AQ$1&lt;&gt;0),IF(VLOOKUP($D58,$J$9:$DP$16,2+AQ$1,FALSE)&lt;&gt;0,(COUNTIF('Présences, Excuses, et Tx P G'!$P57:AU57,$C58)/VLOOKUP($D58,$J$9:$DP$16,2+AQ$1,FALSE)),),)</f>
        <v>0.60869565217391308</v>
      </c>
      <c r="AR58" s="141">
        <f>IF(AND($D58&lt;&gt;0,AR$1&lt;&gt;0),IF(VLOOKUP($D58,$J$9:$DP$16,2+AR$1,FALSE)&lt;&gt;0,(COUNTIF('Présences, Excuses, et Tx P G'!$P57:AV57,$C58)/VLOOKUP($D58,$J$9:$DP$16,2+AR$1,FALSE)),),)</f>
        <v>0.625</v>
      </c>
      <c r="AS58" s="141">
        <f>IF(AND($D58&lt;&gt;0,AS$1&lt;&gt;0),IF(VLOOKUP($D58,$J$9:$DP$16,2+AS$1,FALSE)&lt;&gt;0,(COUNTIF('Présences, Excuses, et Tx P G'!$P57:AW57,$C58)/VLOOKUP($D58,$J$9:$DP$16,2+AS$1,FALSE)),),)</f>
        <v>0.625</v>
      </c>
      <c r="AT58" s="141">
        <f>IF(AND($D58&lt;&gt;0,AT$1&lt;&gt;0),IF(VLOOKUP($D58,$J$9:$DP$16,2+AT$1,FALSE)&lt;&gt;0,(COUNTIF('Présences, Excuses, et Tx P G'!$P57:AX57,$C58)/VLOOKUP($D58,$J$9:$DP$16,2+AT$1,FALSE)),),)</f>
        <v>0.64</v>
      </c>
      <c r="AU58" s="141">
        <f>IF(AND($D58&lt;&gt;0,AU$1&lt;&gt;0),IF(VLOOKUP($D58,$J$9:$DP$16,2+AU$1,FALSE)&lt;&gt;0,(COUNTIF('Présences, Excuses, et Tx P G'!$P57:AY57,$C58)/VLOOKUP($D58,$J$9:$DP$16,2+AU$1,FALSE)),),)</f>
        <v>0.64</v>
      </c>
      <c r="AV58" s="141">
        <f>IF(AND($D58&lt;&gt;0,AV$1&lt;&gt;0),IF(VLOOKUP($D58,$J$9:$DP$16,2+AV$1,FALSE)&lt;&gt;0,(COUNTIF('Présences, Excuses, et Tx P G'!$P57:AZ57,$C58)/VLOOKUP($D58,$J$9:$DP$16,2+AV$1,FALSE)),),)</f>
        <v>0.65384615384615385</v>
      </c>
      <c r="AW58" s="141">
        <f>IF(AND($D58&lt;&gt;0,AW$1&lt;&gt;0),IF(VLOOKUP($D58,$J$9:$DP$16,2+AW$1,FALSE)&lt;&gt;0,(COUNTIF('Présences, Excuses, et Tx P G'!$P57:BA57,$C58)/VLOOKUP($D58,$J$9:$DP$16,2+AW$1,FALSE)),),)</f>
        <v>0.65384615384615385</v>
      </c>
      <c r="AX58" s="141">
        <f>IF(AND($D58&lt;&gt;0,AX$1&lt;&gt;0),IF(VLOOKUP($D58,$J$9:$DP$16,2+AX$1,FALSE)&lt;&gt;0,(COUNTIF('Présences, Excuses, et Tx P G'!$P57:BB57,$C58)/VLOOKUP($D58,$J$9:$DP$16,2+AX$1,FALSE)),),)</f>
        <v>0.65384615384615385</v>
      </c>
      <c r="AY58" s="141">
        <f>IF(AND($D58&lt;&gt;0,AY$1&lt;&gt;0),IF(VLOOKUP($D58,$J$9:$DP$16,2+AY$1,FALSE)&lt;&gt;0,(COUNTIF('Présences, Excuses, et Tx P G'!$P57:BC57,$C58)/VLOOKUP($D58,$J$9:$DP$16,2+AY$1,FALSE)),),)</f>
        <v>0.66666666666666663</v>
      </c>
      <c r="AZ58" s="141">
        <f>IF(AND($D58&lt;&gt;0,AZ$1&lt;&gt;0),IF(VLOOKUP($D58,$J$9:$DP$16,2+AZ$1,FALSE)&lt;&gt;0,(COUNTIF('Présences, Excuses, et Tx P G'!$P57:BD57,$C58)/VLOOKUP($D58,$J$9:$DP$16,2+AZ$1,FALSE)),),)</f>
        <v>0.66666666666666663</v>
      </c>
      <c r="BA58" s="141">
        <f>IF(AND($D58&lt;&gt;0,BA$1&lt;&gt;0),IF(VLOOKUP($D58,$J$9:$DP$16,2+BA$1,FALSE)&lt;&gt;0,(COUNTIF('Présences, Excuses, et Tx P G'!$P57:BE57,$C58)/VLOOKUP($D58,$J$9:$DP$16,2+BA$1,FALSE)),),)</f>
        <v>0.6428571428571429</v>
      </c>
      <c r="BB58" s="141">
        <f>IF(AND($D58&lt;&gt;0,BB$1&lt;&gt;0),IF(VLOOKUP($D58,$J$9:$DP$16,2+BB$1,FALSE)&lt;&gt;0,(COUNTIF('Présences, Excuses, et Tx P G'!$P57:BF57,$C58)/VLOOKUP($D58,$J$9:$DP$16,2+BB$1,FALSE)),),)</f>
        <v>0.65517241379310343</v>
      </c>
      <c r="BC58" s="141">
        <f>IF(AND($D58&lt;&gt;0,BC$1&lt;&gt;0),IF(VLOOKUP($D58,$J$9:$DP$16,2+BC$1,FALSE)&lt;&gt;0,(COUNTIF('Présences, Excuses, et Tx P G'!$P57:BG57,$C58)/VLOOKUP($D58,$J$9:$DP$16,2+BC$1,FALSE)),),)</f>
        <v>0.66666666666666663</v>
      </c>
      <c r="BD58" s="141">
        <f>IF(AND($D58&lt;&gt;0,BD$1&lt;&gt;0),IF(VLOOKUP($D58,$J$9:$DP$16,2+BD$1,FALSE)&lt;&gt;0,(COUNTIF('Présences, Excuses, et Tx P G'!$P57:BH57,$C58)/VLOOKUP($D58,$J$9:$DP$16,2+BD$1,FALSE)),),)</f>
        <v>0.67741935483870963</v>
      </c>
      <c r="BE58" s="141">
        <f>IF(AND($D58&lt;&gt;0,BE$1&lt;&gt;0),IF(VLOOKUP($D58,$J$9:$DP$16,2+BE$1,FALSE)&lt;&gt;0,(COUNTIF('Présences, Excuses, et Tx P G'!$P57:BI57,$C58)/VLOOKUP($D58,$J$9:$DP$16,2+BE$1,FALSE)),),)</f>
        <v>0.6875</v>
      </c>
      <c r="BF58" s="141">
        <f>IF(AND($D58&lt;&gt;0,BF$1&lt;&gt;0),IF(VLOOKUP($D58,$J$9:$DP$16,2+BF$1,FALSE)&lt;&gt;0,(COUNTIF('Présences, Excuses, et Tx P G'!$P57:BJ57,$C58)/VLOOKUP($D58,$J$9:$DP$16,2+BF$1,FALSE)),),)</f>
        <v>0.6875</v>
      </c>
      <c r="BG58" s="141">
        <f>IF(AND($D58&lt;&gt;0,BG$1&lt;&gt;0),IF(VLOOKUP($D58,$J$9:$DP$16,2+BG$1,FALSE)&lt;&gt;0,(COUNTIF('Présences, Excuses, et Tx P G'!$P57:BK57,$C58)/VLOOKUP($D58,$J$9:$DP$16,2+BG$1,FALSE)),),)</f>
        <v>0.6875</v>
      </c>
      <c r="BH58" s="141">
        <f>IF(AND($D58&lt;&gt;0,BH$1&lt;&gt;0),IF(VLOOKUP($D58,$J$9:$DP$16,2+BH$1,FALSE)&lt;&gt;0,(COUNTIF('Présences, Excuses, et Tx P G'!$P57:BL57,$C58)/VLOOKUP($D58,$J$9:$DP$16,2+BH$1,FALSE)),),)</f>
        <v>0.69696969696969702</v>
      </c>
      <c r="BI58" s="141">
        <f>IF(AND($D58&lt;&gt;0,BI$1&lt;&gt;0),IF(VLOOKUP($D58,$J$9:$DP$16,2+BI$1,FALSE)&lt;&gt;0,(COUNTIF('Présences, Excuses, et Tx P G'!$P57:BM57,$C58)/VLOOKUP($D58,$J$9:$DP$16,2+BI$1,FALSE)),),)</f>
        <v>0.70588235294117652</v>
      </c>
      <c r="BJ58" s="141">
        <f>IF(AND($D58&lt;&gt;0,BJ$1&lt;&gt;0),IF(VLOOKUP($D58,$J$9:$DP$16,2+BJ$1,FALSE)&lt;&gt;0,(COUNTIF('Présences, Excuses, et Tx P G'!$P57:BN57,$C58)/VLOOKUP($D58,$J$9:$DP$16,2+BJ$1,FALSE)),),)</f>
        <v>0.70588235294117652</v>
      </c>
      <c r="BK58" s="141">
        <f>IF(AND($D58&lt;&gt;0,BK$1&lt;&gt;0),IF(VLOOKUP($D58,$J$9:$DP$16,2+BK$1,FALSE)&lt;&gt;0,(COUNTIF('Présences, Excuses, et Tx P G'!$P57:BO57,$C58)/VLOOKUP($D58,$J$9:$DP$16,2+BK$1,FALSE)),),)</f>
        <v>0.7142857142857143</v>
      </c>
      <c r="BL58" s="141">
        <f>IF(AND($D58&lt;&gt;0,BL$1&lt;&gt;0),IF(VLOOKUP($D58,$J$9:$DP$16,2+BL$1,FALSE)&lt;&gt;0,(COUNTIF('Présences, Excuses, et Tx P G'!$P57:BP57,$C58)/VLOOKUP($D58,$J$9:$DP$16,2+BL$1,FALSE)),),)</f>
        <v>0.7142857142857143</v>
      </c>
      <c r="BM58" s="141">
        <f>IF(AND($D58&lt;&gt;0,BM$1&lt;&gt;0),IF(VLOOKUP($D58,$J$9:$DP$16,2+BM$1,FALSE)&lt;&gt;0,(COUNTIF('Présences, Excuses, et Tx P G'!$P57:BQ57,$C58)/VLOOKUP($D58,$J$9:$DP$16,2+BM$1,FALSE)),),)</f>
        <v>0.7142857142857143</v>
      </c>
      <c r="BN58" s="141">
        <f>IF(AND($D58&lt;&gt;0,BN$1&lt;&gt;0),IF(VLOOKUP($D58,$J$9:$DP$16,2+BN$1,FALSE)&lt;&gt;0,(COUNTIF('Présences, Excuses, et Tx P G'!$P57:BR57,$C58)/VLOOKUP($D58,$J$9:$DP$16,2+BN$1,FALSE)),),)</f>
        <v>0.69444444444444442</v>
      </c>
      <c r="BO58" s="141">
        <f>IF(AND($D58&lt;&gt;0,BO$1&lt;&gt;0),IF(VLOOKUP($D58,$J$9:$DP$16,2+BO$1,FALSE)&lt;&gt;0,(COUNTIF('Présences, Excuses, et Tx P G'!$P57:BS57,$C58)/VLOOKUP($D58,$J$9:$DP$16,2+BO$1,FALSE)),),)</f>
        <v>0.67567567567567566</v>
      </c>
      <c r="BP58" s="141">
        <f>IF(AND($D58&lt;&gt;0,BP$1&lt;&gt;0),IF(VLOOKUP($D58,$J$9:$DP$16,2+BP$1,FALSE)&lt;&gt;0,(COUNTIF('Présences, Excuses, et Tx P G'!$P57:BT57,$C58)/VLOOKUP($D58,$J$9:$DP$16,2+BP$1,FALSE)),),)</f>
        <v>0.65789473684210531</v>
      </c>
      <c r="BQ58" s="141">
        <f>IF(AND($D58&lt;&gt;0,BQ$1&lt;&gt;0),IF(VLOOKUP($D58,$J$9:$DP$16,2+BQ$1,FALSE)&lt;&gt;0,(COUNTIF('Présences, Excuses, et Tx P G'!$P57:BU57,$C58)/VLOOKUP($D58,$J$9:$DP$16,2+BQ$1,FALSE)),),)</f>
        <v>0.65789473684210531</v>
      </c>
      <c r="BR58" s="141">
        <f>IF(AND($D58&lt;&gt;0,BR$1&lt;&gt;0),IF(VLOOKUP($D58,$J$9:$DP$16,2+BR$1,FALSE)&lt;&gt;0,(COUNTIF('Présences, Excuses, et Tx P G'!$P57:BV57,$C58)/VLOOKUP($D58,$J$9:$DP$16,2+BR$1,FALSE)),),)</f>
        <v>0.66666666666666663</v>
      </c>
      <c r="BS58" s="141">
        <f>IF(AND($D58&lt;&gt;0,BS$1&lt;&gt;0),IF(VLOOKUP($D58,$J$9:$DP$16,2+BS$1,FALSE)&lt;&gt;0,(COUNTIF('Présences, Excuses, et Tx P G'!$P57:BW57,$C58)/VLOOKUP($D58,$J$9:$DP$16,2+BS$1,FALSE)),),)</f>
        <v>0.66666666666666663</v>
      </c>
      <c r="BT58" s="141">
        <f>IF(AND($D58&lt;&gt;0,BT$1&lt;&gt;0),IF(VLOOKUP($D58,$J$9:$DP$16,2+BT$1,FALSE)&lt;&gt;0,(COUNTIF('Présences, Excuses, et Tx P G'!$P57:BX57,$C58)/VLOOKUP($D58,$J$9:$DP$16,2+BT$1,FALSE)),),)</f>
        <v>0.66666666666666663</v>
      </c>
      <c r="BU58" s="141">
        <f>IF(AND($D58&lt;&gt;0,BU$1&lt;&gt;0),IF(VLOOKUP($D58,$J$9:$DP$16,2+BU$1,FALSE)&lt;&gt;0,(COUNTIF('Présences, Excuses, et Tx P G'!$P57:BY57,$C58)/VLOOKUP($D58,$J$9:$DP$16,2+BU$1,FALSE)),),)</f>
        <v>0.67500000000000004</v>
      </c>
      <c r="BV58" s="141">
        <f>IF(AND($D58&lt;&gt;0,BV$1&lt;&gt;0),IF(VLOOKUP($D58,$J$9:$DP$16,2+BV$1,FALSE)&lt;&gt;0,(COUNTIF('Présences, Excuses, et Tx P G'!$P57:BZ57,$C58)/VLOOKUP($D58,$J$9:$DP$16,2+BV$1,FALSE)),),)</f>
        <v>0.68292682926829273</v>
      </c>
      <c r="BW58" s="141">
        <f>IF(AND($D58&lt;&gt;0,BW$1&lt;&gt;0),IF(VLOOKUP($D58,$J$9:$DP$16,2+BW$1,FALSE)&lt;&gt;0,(COUNTIF('Présences, Excuses, et Tx P G'!$P57:CA57,$C58)/VLOOKUP($D58,$J$9:$DP$16,2+BW$1,FALSE)),),)</f>
        <v>0.66666666666666663</v>
      </c>
      <c r="BX58" s="141">
        <f>IF(AND($D58&lt;&gt;0,BX$1&lt;&gt;0),IF(VLOOKUP($D58,$J$9:$DP$16,2+BX$1,FALSE)&lt;&gt;0,(COUNTIF('Présences, Excuses, et Tx P G'!$P57:CB57,$C58)/VLOOKUP($D58,$J$9:$DP$16,2+BX$1,FALSE)),),)</f>
        <v>0.66666666666666663</v>
      </c>
      <c r="BY58" s="141">
        <f>IF(AND($D58&lt;&gt;0,BY$1&lt;&gt;0),IF(VLOOKUP($D58,$J$9:$DP$16,2+BY$1,FALSE)&lt;&gt;0,(COUNTIF('Présences, Excuses, et Tx P G'!$P57:CC57,$C58)/VLOOKUP($D58,$J$9:$DP$16,2+BY$1,FALSE)),),)</f>
        <v>0.67441860465116277</v>
      </c>
      <c r="BZ58" s="141">
        <f>IF(AND($D58&lt;&gt;0,BZ$1&lt;&gt;0),IF(VLOOKUP($D58,$J$9:$DP$16,2+BZ$1,FALSE)&lt;&gt;0,(COUNTIF('Présences, Excuses, et Tx P G'!$P57:CD57,$C58)/VLOOKUP($D58,$J$9:$DP$16,2+BZ$1,FALSE)),),)</f>
        <v>0.68181818181818177</v>
      </c>
      <c r="CA58" s="141">
        <f>IF(AND($D58&lt;&gt;0,CA$1&lt;&gt;0),IF(VLOOKUP($D58,$J$9:$DP$16,2+CA$1,FALSE)&lt;&gt;0,(COUNTIF('Présences, Excuses, et Tx P G'!$P57:CE57,$C58)/VLOOKUP($D58,$J$9:$DP$16,2+CA$1,FALSE)),),)</f>
        <v>0.66666666666666663</v>
      </c>
      <c r="CB58" s="141">
        <f>IF(AND($D58&lt;&gt;0,CB$1&lt;&gt;0),IF(VLOOKUP($D58,$J$9:$DP$16,2+CB$1,FALSE)&lt;&gt;0,(COUNTIF('Présences, Excuses, et Tx P G'!$P57:CF57,$C58)/VLOOKUP($D58,$J$9:$DP$16,2+CB$1,FALSE)),),)</f>
        <v>0</v>
      </c>
      <c r="CC58" s="141">
        <f>IF(AND($D58&lt;&gt;0,CC$1&lt;&gt;0),IF(VLOOKUP($D58,$J$9:$DP$16,2+CC$1,FALSE)&lt;&gt;0,(COUNTIF('Présences, Excuses, et Tx P G'!$P57:CG57,$C58)/VLOOKUP($D58,$J$9:$DP$16,2+CC$1,FALSE)),),)</f>
        <v>0</v>
      </c>
      <c r="CD58" s="141">
        <f>IF(AND($D58&lt;&gt;0,CD$1&lt;&gt;0),IF(VLOOKUP($D58,$J$9:$DP$16,2+CD$1,FALSE)&lt;&gt;0,(COUNTIF('Présences, Excuses, et Tx P G'!$P57:CH57,$C58)/VLOOKUP($D58,$J$9:$DP$16,2+CD$1,FALSE)),),)</f>
        <v>0</v>
      </c>
      <c r="CE58" s="141">
        <f>IF(AND($D58&lt;&gt;0,CE$1&lt;&gt;0),IF(VLOOKUP($D58,$J$9:$DP$16,2+CE$1,FALSE)&lt;&gt;0,(COUNTIF('Présences, Excuses, et Tx P G'!$P57:CI57,$C58)/VLOOKUP($D58,$J$9:$DP$16,2+CE$1,FALSE)),),)</f>
        <v>0</v>
      </c>
      <c r="CF58" s="141">
        <f>IF(AND($D58&lt;&gt;0,CF$1&lt;&gt;0),IF(VLOOKUP($D58,$J$9:$DP$16,2+CF$1,FALSE)&lt;&gt;0,(COUNTIF('Présences, Excuses, et Tx P G'!$P57:CJ57,$C58)/VLOOKUP($D58,$J$9:$DP$16,2+CF$1,FALSE)),),)</f>
        <v>0</v>
      </c>
      <c r="CG58" s="141">
        <f>IF(AND($D58&lt;&gt;0,CG$1&lt;&gt;0),IF(VLOOKUP($D58,$J$9:$DP$16,2+CG$1,FALSE)&lt;&gt;0,(COUNTIF('Présences, Excuses, et Tx P G'!$P57:CK57,$C58)/VLOOKUP($D58,$J$9:$DP$16,2+CG$1,FALSE)),),)</f>
        <v>0</v>
      </c>
      <c r="CH58" s="141">
        <f>IF(AND($D58&lt;&gt;0,CH$1&lt;&gt;0),IF(VLOOKUP($D58,$J$9:$DP$16,2+CH$1,FALSE)&lt;&gt;0,(COUNTIF('Présences, Excuses, et Tx P G'!$P57:CL57,$C58)/VLOOKUP($D58,$J$9:$DP$16,2+CH$1,FALSE)),),)</f>
        <v>0</v>
      </c>
      <c r="CI58" s="141">
        <f>IF(AND($D58&lt;&gt;0,CI$1&lt;&gt;0),IF(VLOOKUP($D58,$J$9:$DP$16,2+CI$1,FALSE)&lt;&gt;0,(COUNTIF('Présences, Excuses, et Tx P G'!$P57:CM57,$C58)/VLOOKUP($D58,$J$9:$DP$16,2+CI$1,FALSE)),),)</f>
        <v>0</v>
      </c>
      <c r="CJ58" s="141">
        <f>IF(AND($D58&lt;&gt;0,CJ$1&lt;&gt;0),IF(VLOOKUP($D58,$J$9:$DP$16,2+CJ$1,FALSE)&lt;&gt;0,(COUNTIF('Présences, Excuses, et Tx P G'!$P57:CO57,$C58)/VLOOKUP($D58,$J$9:$DP$16,2+CJ$1,FALSE)),),)</f>
        <v>0</v>
      </c>
      <c r="CK58" s="141">
        <f>IF(AND($D58&lt;&gt;0,CK$1&lt;&gt;0),IF(VLOOKUP($D58,$J$9:$DP$16,2+CK$1,FALSE)&lt;&gt;0,(COUNTIF('Présences, Excuses, et Tx P G'!$P57:CP57,$C58)/VLOOKUP($D58,$J$9:$DP$16,2+CK$1,FALSE)),),)</f>
        <v>0</v>
      </c>
      <c r="CL58" s="141">
        <f>IF(AND($D58&lt;&gt;0,CL$1&lt;&gt;0),IF(VLOOKUP($D58,$J$9:$DP$16,2+CL$1,FALSE)&lt;&gt;0,(COUNTIF('Présences, Excuses, et Tx P G'!$P57:CQ57,$C58)/VLOOKUP($D58,$J$9:$DP$16,2+CL$1,FALSE)),),)</f>
        <v>0</v>
      </c>
      <c r="CM58" s="141">
        <f>IF(AND($D58&lt;&gt;0,CM$1&lt;&gt;0),IF(VLOOKUP($D58,$J$9:$DP$16,2+CM$1,FALSE)&lt;&gt;0,(COUNTIF('Présences, Excuses, et Tx P G'!$P57:CR57,$C58)/VLOOKUP($D58,$J$9:$DP$16,2+CM$1,FALSE)),),)</f>
        <v>0</v>
      </c>
      <c r="CN58" s="141">
        <f>IF(AND($D58&lt;&gt;0,CN$1&lt;&gt;0),IF(VLOOKUP($D58,$J$9:$DP$16,2+CN$1,FALSE)&lt;&gt;0,(COUNTIF('Présences, Excuses, et Tx P G'!$P57:CS57,$C58)/VLOOKUP($D58,$J$9:$DP$16,2+CN$1,FALSE)),),)</f>
        <v>0</v>
      </c>
      <c r="CO58" s="141">
        <f>IF(AND($D58&lt;&gt;0,CO$1&lt;&gt;0),IF(VLOOKUP($D58,$J$9:$DP$16,2+CO$1,FALSE)&lt;&gt;0,(COUNTIF('Présences, Excuses, et Tx P G'!$P57:CT57,$C58)/VLOOKUP($D58,$J$9:$DP$16,2+CO$1,FALSE)),),)</f>
        <v>0</v>
      </c>
      <c r="CP58" s="141">
        <f>IF(AND($D58&lt;&gt;0,CP$1&lt;&gt;0),IF(VLOOKUP($D58,$J$9:$DP$16,2+CP$1,FALSE)&lt;&gt;0,(COUNTIF('Présences, Excuses, et Tx P G'!$P57:CU57,$C58)/VLOOKUP($D58,$J$9:$DP$16,2+CP$1,FALSE)),),)</f>
        <v>0</v>
      </c>
      <c r="CQ58" s="141">
        <f>IF(AND($D58&lt;&gt;0,CQ$1&lt;&gt;0),IF(VLOOKUP($D58,$J$9:$DP$16,2+CQ$1,FALSE)&lt;&gt;0,(COUNTIF('Présences, Excuses, et Tx P G'!$P57:CU57,$C58)/VLOOKUP($D58,$J$9:$DP$16,2+CQ$1,FALSE)),),)</f>
        <v>0</v>
      </c>
      <c r="CR58" s="141">
        <f>IF(AND($D58&lt;&gt;0,CR$1&lt;&gt;0),IF(VLOOKUP($D58,$J$9:$DP$16,2+CR$1,FALSE)&lt;&gt;0,(COUNTIF('Présences, Excuses, et Tx P G'!$P57:CV57,$C58)/VLOOKUP($D58,$J$9:$DP$16,2+CR$1,FALSE)),),)</f>
        <v>0</v>
      </c>
      <c r="CS58" s="141">
        <f>IF(AND($D58&lt;&gt;0,CS$1&lt;&gt;0),IF(VLOOKUP($D58,$J$9:$DP$16,2+CS$1,FALSE)&lt;&gt;0,(COUNTIF('Présences, Excuses, et Tx P G'!$P57:CW57,$C58)/VLOOKUP($D58,$J$9:$DP$16,2+CS$1,FALSE)),),)</f>
        <v>0</v>
      </c>
      <c r="CT58" s="141">
        <f>IF(AND($D58&lt;&gt;0,CT$1&lt;&gt;0),IF(VLOOKUP($D58,$J$9:$DP$16,2+CT$1,FALSE)&lt;&gt;0,(COUNTIF('Présences, Excuses, et Tx P G'!$P57:CX57,$C58)/VLOOKUP($D58,$J$9:$DP$16,2+CT$1,FALSE)),),)</f>
        <v>0</v>
      </c>
      <c r="CU58" s="141">
        <f>IF(AND($D58&lt;&gt;0,CU$1&lt;&gt;0),IF(VLOOKUP($D58,$J$9:$DP$16,2+CU$1,FALSE)&lt;&gt;0,(COUNTIF('Présences, Excuses, et Tx P G'!$P57:CY57,$C58)/VLOOKUP($D58,$J$9:$DP$16,2+CU$1,FALSE)),),)</f>
        <v>0</v>
      </c>
      <c r="CV58" s="141">
        <f>IF(AND($D58&lt;&gt;0,CV$1&lt;&gt;0),IF(VLOOKUP($D58,$J$9:$DP$16,2+CV$1,FALSE)&lt;&gt;0,(COUNTIF('Présences, Excuses, et Tx P G'!$P57:CZ57,$C58)/VLOOKUP($D58,$J$9:$DP$16,2+CV$1,FALSE)),),)</f>
        <v>0</v>
      </c>
      <c r="CW58" s="141">
        <f>IF(AND($D58&lt;&gt;0,CW$1&lt;&gt;0),IF(VLOOKUP($D58,$J$9:$DP$16,2+CW$1,FALSE)&lt;&gt;0,(COUNTIF('Présences, Excuses, et Tx P G'!$P57:DA57,$C58)/VLOOKUP($D58,$J$9:$DP$16,2+CW$1,FALSE)),),)</f>
        <v>0</v>
      </c>
      <c r="CX58" s="141">
        <f>IF(AND($D58&lt;&gt;0,CX$1&lt;&gt;0),IF(VLOOKUP($D58,$J$9:$DP$16,2+CX$1,FALSE)&lt;&gt;0,(COUNTIF('Présences, Excuses, et Tx P G'!$P57:DB57,$C58)/VLOOKUP($D58,$J$9:$DP$16,2+CX$1,FALSE)),),)</f>
        <v>0</v>
      </c>
      <c r="CY58" s="141">
        <f>IF(AND($D58&lt;&gt;0,CY$1&lt;&gt;0),IF(VLOOKUP($D58,$J$9:$DP$16,2+CY$1,FALSE)&lt;&gt;0,(COUNTIF('Présences, Excuses, et Tx P G'!$P57:DC57,$C58)/VLOOKUP($D58,$J$9:$DP$16,2+CY$1,FALSE)),),)</f>
        <v>0</v>
      </c>
      <c r="CZ58" s="141">
        <f>IF(AND($D58&lt;&gt;0,CZ$1&lt;&gt;0),IF(VLOOKUP($D58,$J$9:$DP$16,2+CZ$1,FALSE)&lt;&gt;0,(COUNTIF('Présences, Excuses, et Tx P G'!$P57:DD57,$C58)/VLOOKUP($D58,$J$9:$DP$16,2+CZ$1,FALSE)),),)</f>
        <v>0</v>
      </c>
      <c r="DA58" s="141">
        <f>IF(AND($D58&lt;&gt;0,DA$1&lt;&gt;0),IF(VLOOKUP($D58,$J$9:$DP$16,2+DA$1,FALSE)&lt;&gt;0,(COUNTIF('Présences, Excuses, et Tx P G'!$P57:DE57,$C58)/VLOOKUP($D58,$J$9:$DP$16,2+DA$1,FALSE)),),)</f>
        <v>0</v>
      </c>
      <c r="DB58" s="141">
        <f>IF(AND($D58&lt;&gt;0,DB$1&lt;&gt;0),IF(VLOOKUP($D58,$J$9:$DP$16,2+DB$1,FALSE)&lt;&gt;0,(COUNTIF('Présences, Excuses, et Tx P G'!$P57:DF57,$C58)/VLOOKUP($D58,$J$9:$DP$16,2+DB$1,FALSE)),),)</f>
        <v>0</v>
      </c>
      <c r="DC58" s="141">
        <f>IF(AND($D58&lt;&gt;0,DC$1&lt;&gt;0),IF(VLOOKUP($D58,$J$9:$DP$16,2+DC$1,FALSE)&lt;&gt;0,(COUNTIF('Présences, Excuses, et Tx P G'!$P57:DG57,$C58)/VLOOKUP($D58,$J$9:$DP$16,2+DC$1,FALSE)),),)</f>
        <v>0</v>
      </c>
      <c r="DD58" s="141">
        <f>IF(AND($D58&lt;&gt;0,DD$1&lt;&gt;0),IF(VLOOKUP($D58,$J$9:$DP$16,2+DD$1,FALSE)&lt;&gt;0,(COUNTIF('Présences, Excuses, et Tx P G'!$P57:DH57,$C58)/VLOOKUP($D58,$J$9:$DP$16,2+DD$1,FALSE)),),)</f>
        <v>0</v>
      </c>
      <c r="DE58" s="141">
        <f>IF(AND($D58&lt;&gt;0,DE$1&lt;&gt;0),IF(VLOOKUP($D58,$J$9:$DP$16,2+DE$1,FALSE)&lt;&gt;0,(COUNTIF('Présences, Excuses, et Tx P G'!$P57:DI57,$C58)/VLOOKUP($D58,$J$9:$DP$16,2+DE$1,FALSE)),),)</f>
        <v>0</v>
      </c>
      <c r="DF58" s="141">
        <f>IF(AND($D58&lt;&gt;0,DF$1&lt;&gt;0),IF(VLOOKUP($D58,$J$9:$DP$16,2+DF$1,FALSE)&lt;&gt;0,(COUNTIF('Présences, Excuses, et Tx P G'!$P57:DJ57,$C58)/VLOOKUP($D58,$J$9:$DP$16,2+DF$1,FALSE)),),)</f>
        <v>0</v>
      </c>
      <c r="DG58" s="141">
        <f>IF(AND($D58&lt;&gt;0,DG$1&lt;&gt;0),IF(VLOOKUP($D58,$J$9:$DP$16,2+DG$1,FALSE)&lt;&gt;0,(COUNTIF('Présences, Excuses, et Tx P G'!$P57:DK57,$C58)/VLOOKUP($D58,$J$9:$DP$16,2+DG$1,FALSE)),),)</f>
        <v>0</v>
      </c>
      <c r="DH58" s="141">
        <f>IF(AND($D58&lt;&gt;0,DH$1&lt;&gt;0),IF(VLOOKUP($D58,$J$9:$DP$16,2+DH$1,FALSE)&lt;&gt;0,(COUNTIF('Présences, Excuses, et Tx P G'!$P57:DL57,$C58)/VLOOKUP($D58,$J$9:$DP$16,2+DH$1,FALSE)),),)</f>
        <v>0</v>
      </c>
      <c r="DI58" s="141">
        <f>IF(AND($D58&lt;&gt;0,DI$1&lt;&gt;0),IF(VLOOKUP($D58,$J$9:$DP$16,2+DI$1,FALSE)&lt;&gt;0,(COUNTIF('Présences, Excuses, et Tx P G'!$P57:DM57,$C58)/VLOOKUP($D58,$J$9:$DP$16,2+DI$1,FALSE)),),)</f>
        <v>0</v>
      </c>
      <c r="DJ58" s="141">
        <f>IF(AND($D58&lt;&gt;0,DJ$1&lt;&gt;0),IF(VLOOKUP($D58,$J$9:$DP$16,2+DJ$1,FALSE)&lt;&gt;0,(COUNTIF('Présences, Excuses, et Tx P G'!$P57:DN57,$C58)/VLOOKUP($D58,$J$9:$DP$16,2+DJ$1,FALSE)),),)</f>
        <v>0</v>
      </c>
      <c r="DK58" s="141">
        <f>IF(AND($D58&lt;&gt;0,DK$1&lt;&gt;0),IF(VLOOKUP($D58,$J$9:$DP$16,2+DK$1,FALSE)&lt;&gt;0,(COUNTIF('Présences, Excuses, et Tx P G'!$P57:DO57,$C58)/VLOOKUP($D58,$J$9:$DP$16,2+DK$1,FALSE)),),)</f>
        <v>0</v>
      </c>
      <c r="DL58" s="141">
        <f>IF(AND($D58&lt;&gt;0,DL$1&lt;&gt;0),IF(VLOOKUP($D58,$J$9:$DP$16,2+DL$1,FALSE)&lt;&gt;0,(COUNTIF('Présences, Excuses, et Tx P G'!$P57:DP57,$C58)/VLOOKUP($D58,$J$9:$DP$16,2+DL$1,FALSE)),),)</f>
        <v>0</v>
      </c>
      <c r="DM58" s="141">
        <f>IF(AND($D58&lt;&gt;0,DM$1&lt;&gt;0),IF(VLOOKUP($D58,$J$9:$DP$16,2+DM$1,FALSE)&lt;&gt;0,(COUNTIF('Présences, Excuses, et Tx P G'!$P57:DQ57,$C58)/VLOOKUP($D58,$J$9:$DP$16,2+DM$1,FALSE)),),)</f>
        <v>0</v>
      </c>
      <c r="DN58" s="141">
        <f>IF(AND($D58&lt;&gt;0,DN$1&lt;&gt;0),IF(VLOOKUP($D58,$J$9:$DP$16,2+DN$1,FALSE)&lt;&gt;0,(COUNTIF('Présences, Excuses, et Tx P G'!$P57:DR57,$C58)/VLOOKUP($D58,$J$9:$DP$16,2+DN$1,FALSE)),),)</f>
        <v>0</v>
      </c>
      <c r="DO58" s="141">
        <f>IF(AND($D58&lt;&gt;0,DO$1&lt;&gt;0),IF(VLOOKUP($D58,$J$9:$DP$16,2+DO$1,FALSE)&lt;&gt;0,(COUNTIF('Présences, Excuses, et Tx P G'!$P57:DS57,$C58)/VLOOKUP($D58,$J$9:$DP$16,2+DO$1,FALSE)),),)</f>
        <v>0</v>
      </c>
      <c r="DP58" s="141">
        <f>IF(AND($D58&lt;&gt;0,DP$1&lt;&gt;0),IF(VLOOKUP($D58,$J$9:$DP$16,2+DP$1,FALSE)&lt;&gt;0,(COUNTIF('Présences, Excuses, et Tx P G'!$P57:DT57,$C58)/VLOOKUP($D58,$J$9:$DP$16,2+DP$1,FALSE)),),)</f>
        <v>0</v>
      </c>
      <c r="DR58" s="158" t="str">
        <f t="shared" si="34"/>
        <v>JOINIÉ-MAURIN Philippe</v>
      </c>
      <c r="DS58" s="26" t="str">
        <f t="shared" si="35"/>
        <v>B</v>
      </c>
      <c r="DT58" s="23">
        <f t="shared" si="36"/>
        <v>0.67441860465116277</v>
      </c>
    </row>
    <row r="59" spans="1:126" ht="14.4" customHeight="1">
      <c r="A59" s="11">
        <v>42</v>
      </c>
      <c r="B59" s="158" t="str">
        <f>Choristes!B43</f>
        <v>JOLLIVET-BARON Sylvie</v>
      </c>
      <c r="C59" s="26" t="str">
        <f>Choristes!C43</f>
        <v>A</v>
      </c>
      <c r="D59" s="26" t="str">
        <f>Choristes!G43</f>
        <v>FR</v>
      </c>
      <c r="E59" s="26"/>
      <c r="F59" s="26"/>
      <c r="G59" s="15"/>
      <c r="H59" s="15"/>
      <c r="I59" s="23">
        <f t="shared" si="32"/>
        <v>0.51219512195121952</v>
      </c>
      <c r="J59" s="23" t="str">
        <f t="shared" si="33"/>
        <v>C</v>
      </c>
      <c r="K59" s="60"/>
      <c r="L59" s="141">
        <f>IF(AND($D59&lt;&gt;0,L$1&lt;&gt;0),IF(VLOOKUP($D59,$J$9:$DP$16,2+L$1,FALSE)&lt;&gt;0,(COUNTIF('Présences, Excuses, et Tx P G'!$P58:P58,$C59)/VLOOKUP($D59,$J$9:$DP$16,2+L$1,FALSE)),),)</f>
        <v>0</v>
      </c>
      <c r="M59" s="141">
        <f>IF(AND($D59&lt;&gt;0,M$1&lt;&gt;0),IF(VLOOKUP($D59,$J$9:$DP$16,2+M$1,FALSE)&lt;&gt;0,(COUNTIF('Présences, Excuses, et Tx P G'!$P58:Q58,$C59)/VLOOKUP($D59,$J$9:$DP$16,2+M$1,FALSE)),),)</f>
        <v>0</v>
      </c>
      <c r="N59" s="141">
        <f>IF(AND($D59&lt;&gt;0,N$1&lt;&gt;0),IF(VLOOKUP($D59,$J$9:$DP$16,2+N$1,FALSE)&lt;&gt;0,(COUNTIF('Présences, Excuses, et Tx P G'!$P58:R58,$C59)/VLOOKUP($D59,$J$9:$DP$16,2+N$1,FALSE)),),)</f>
        <v>0.33333333333333331</v>
      </c>
      <c r="O59" s="141">
        <f>IF(AND($D59&lt;&gt;0,O$1&lt;&gt;0),IF(VLOOKUP($D59,$J$9:$DP$16,2+O$1,FALSE)&lt;&gt;0,(COUNTIF('Présences, Excuses, et Tx P G'!$P58:S58,$C59)/VLOOKUP($D59,$J$9:$DP$16,2+O$1,FALSE)),),)</f>
        <v>0.33333333333333331</v>
      </c>
      <c r="P59" s="141">
        <f>IF(AND($D59&lt;&gt;0,P$1&lt;&gt;0),IF(VLOOKUP($D59,$J$9:$DP$16,2+P$1,FALSE)&lt;&gt;0,(COUNTIF('Présences, Excuses, et Tx P G'!$P58:T58,$C59)/VLOOKUP($D59,$J$9:$DP$16,2+P$1,FALSE)),),)</f>
        <v>0.5</v>
      </c>
      <c r="Q59" s="141">
        <f>IF(AND($D59&lt;&gt;0,Q$1&lt;&gt;0),IF(VLOOKUP($D59,$J$9:$DP$16,2+Q$1,FALSE)&lt;&gt;0,(COUNTIF('Présences, Excuses, et Tx P G'!$P58:U58,$C59)/VLOOKUP($D59,$J$9:$DP$16,2+Q$1,FALSE)),),)</f>
        <v>0.5</v>
      </c>
      <c r="R59" s="141">
        <f>IF(AND($D59&lt;&gt;0,R$1&lt;&gt;0),IF(VLOOKUP($D59,$J$9:$DP$16,2+R$1,FALSE)&lt;&gt;0,(COUNTIF('Présences, Excuses, et Tx P G'!$P58:V58,$C59)/VLOOKUP($D59,$J$9:$DP$16,2+R$1,FALSE)),),)</f>
        <v>0.6</v>
      </c>
      <c r="S59" s="141">
        <f>IF(AND($D59&lt;&gt;0,S$1&lt;&gt;0),IF(VLOOKUP($D59,$J$9:$DP$16,2+S$1,FALSE)&lt;&gt;0,(COUNTIF('Présences, Excuses, et Tx P G'!$P58:W58,$C59)/VLOOKUP($D59,$J$9:$DP$16,2+S$1,FALSE)),),)</f>
        <v>0.66666666666666663</v>
      </c>
      <c r="T59" s="141">
        <f>IF(AND($D59&lt;&gt;0,T$1&lt;&gt;0),IF(VLOOKUP($D59,$J$9:$DP$16,2+T$1,FALSE)&lt;&gt;0,(COUNTIF('Présences, Excuses, et Tx P G'!$P58:X58,$C59)/VLOOKUP($D59,$J$9:$DP$16,2+T$1,FALSE)),),)</f>
        <v>0.7142857142857143</v>
      </c>
      <c r="U59" s="141">
        <f>IF(AND($D59&lt;&gt;0,U$1&lt;&gt;0),IF(VLOOKUP($D59,$J$9:$DP$16,2+U$1,FALSE)&lt;&gt;0,(COUNTIF('Présences, Excuses, et Tx P G'!$P58:Y58,$C59)/VLOOKUP($D59,$J$9:$DP$16,2+U$1,FALSE)),),)</f>
        <v>0.75</v>
      </c>
      <c r="V59" s="141">
        <f>IF(AND($D59&lt;&gt;0,V$1&lt;&gt;0),IF(VLOOKUP($D59,$J$9:$DP$16,2+V$1,FALSE)&lt;&gt;0,(COUNTIF('Présences, Excuses, et Tx P G'!$P58:Z58,$C59)/VLOOKUP($D59,$J$9:$DP$16,2+V$1,FALSE)),),)</f>
        <v>0.75</v>
      </c>
      <c r="W59" s="141">
        <f>IF(AND($D59&lt;&gt;0,W$1&lt;&gt;0),IF(VLOOKUP($D59,$J$9:$DP$16,2+W$1,FALSE)&lt;&gt;0,(COUNTIF('Présences, Excuses, et Tx P G'!$P58:AA58,$C59)/VLOOKUP($D59,$J$9:$DP$16,2+W$1,FALSE)),),)</f>
        <v>0.77777777777777779</v>
      </c>
      <c r="X59" s="141">
        <f>IF(AND($D59&lt;&gt;0,X$1&lt;&gt;0),IF(VLOOKUP($D59,$J$9:$DP$16,2+X$1,FALSE)&lt;&gt;0,(COUNTIF('Présences, Excuses, et Tx P G'!$P58:AB58,$C59)/VLOOKUP($D59,$J$9:$DP$16,2+X$1,FALSE)),),)</f>
        <v>0.77777777777777779</v>
      </c>
      <c r="Y59" s="141">
        <f>IF(AND($D59&lt;&gt;0,Y$1&lt;&gt;0),IF(VLOOKUP($D59,$J$9:$DP$16,2+Y$1,FALSE)&lt;&gt;0,(COUNTIF('Présences, Excuses, et Tx P G'!$P58:AC58,$C59)/VLOOKUP($D59,$J$9:$DP$16,2+Y$1,FALSE)),),)</f>
        <v>0.8</v>
      </c>
      <c r="Z59" s="141">
        <f>IF(AND($D59&lt;&gt;0,Z$1&lt;&gt;0),IF(VLOOKUP($D59,$J$9:$DP$16,2+Z$1,FALSE)&lt;&gt;0,(COUNTIF('Présences, Excuses, et Tx P G'!$P58:AD58,$C59)/VLOOKUP($D59,$J$9:$DP$16,2+Z$1,FALSE)),),)</f>
        <v>0.8</v>
      </c>
      <c r="AA59" s="141">
        <f>IF(AND($D59&lt;&gt;0,AA$1&lt;&gt;0),IF(VLOOKUP($D59,$J$9:$DP$16,2+AA$1,FALSE)&lt;&gt;0,(COUNTIF('Présences, Excuses, et Tx P G'!$P58:AE58,$C59)/VLOOKUP($D59,$J$9:$DP$16,2+AA$1,FALSE)),),)</f>
        <v>0.8</v>
      </c>
      <c r="AB59" s="141">
        <f>IF(AND($D59&lt;&gt;0,AB$1&lt;&gt;0),IF(VLOOKUP($D59,$J$9:$DP$16,2+AB$1,FALSE)&lt;&gt;0,(COUNTIF('Présences, Excuses, et Tx P G'!$P58:AF58,$C59)/VLOOKUP($D59,$J$9:$DP$16,2+AB$1,FALSE)),),)</f>
        <v>0.72727272727272729</v>
      </c>
      <c r="AC59" s="141">
        <f>IF(AND($D59&lt;&gt;0,AC$1&lt;&gt;0),IF(VLOOKUP($D59,$J$9:$DP$16,2+AC$1,FALSE)&lt;&gt;0,(COUNTIF('Présences, Excuses, et Tx P G'!$P58:AG58,$C59)/VLOOKUP($D59,$J$9:$DP$16,2+AC$1,FALSE)),),)</f>
        <v>0.66666666666666663</v>
      </c>
      <c r="AD59" s="141">
        <f>IF(AND($D59&lt;&gt;0,AD$1&lt;&gt;0),IF(VLOOKUP($D59,$J$9:$DP$16,2+AD$1,FALSE)&lt;&gt;0,(COUNTIF('Présences, Excuses, et Tx P G'!$P58:AH58,$C59)/VLOOKUP($D59,$J$9:$DP$16,2+AD$1,FALSE)),),)</f>
        <v>0.66666666666666663</v>
      </c>
      <c r="AE59" s="141">
        <f>IF(AND($D59&lt;&gt;0,AE$1&lt;&gt;0),IF(VLOOKUP($D59,$J$9:$DP$16,2+AE$1,FALSE)&lt;&gt;0,(COUNTIF('Présences, Excuses, et Tx P G'!$P58:AI58,$C59)/VLOOKUP($D59,$J$9:$DP$16,2+AE$1,FALSE)),),)</f>
        <v>0.69230769230769229</v>
      </c>
      <c r="AF59" s="141">
        <f>IF(AND($D59&lt;&gt;0,AF$1&lt;&gt;0),IF(VLOOKUP($D59,$J$9:$DP$16,2+AF$1,FALSE)&lt;&gt;0,(COUNTIF('Présences, Excuses, et Tx P G'!$P58:AJ58,$C59)/VLOOKUP($D59,$J$9:$DP$16,2+AF$1,FALSE)),),)</f>
        <v>0.69230769230769229</v>
      </c>
      <c r="AG59" s="141">
        <f>IF(AND($D59&lt;&gt;0,AG$1&lt;&gt;0),IF(VLOOKUP($D59,$J$9:$DP$16,2+AG$1,FALSE)&lt;&gt;0,(COUNTIF('Présences, Excuses, et Tx P G'!$P58:AK58,$C59)/VLOOKUP($D59,$J$9:$DP$16,2+AG$1,FALSE)),),)</f>
        <v>0.69230769230769229</v>
      </c>
      <c r="AH59" s="141">
        <f>IF(AND($D59&lt;&gt;0,AH$1&lt;&gt;0),IF(VLOOKUP($D59,$J$9:$DP$16,2+AH$1,FALSE)&lt;&gt;0,(COUNTIF('Présences, Excuses, et Tx P G'!$P58:AL58,$C59)/VLOOKUP($D59,$J$9:$DP$16,2+AH$1,FALSE)),),)</f>
        <v>0.6428571428571429</v>
      </c>
      <c r="AI59" s="141">
        <f>IF(AND($D59&lt;&gt;0,AI$1&lt;&gt;0),IF(VLOOKUP($D59,$J$9:$DP$16,2+AI$1,FALSE)&lt;&gt;0,(COUNTIF('Présences, Excuses, et Tx P G'!$P58:AM58,$C59)/VLOOKUP($D59,$J$9:$DP$16,2+AI$1,FALSE)),),)</f>
        <v>0.6</v>
      </c>
      <c r="AJ59" s="141">
        <f>IF(AND($D59&lt;&gt;0,AJ$1&lt;&gt;0),IF(VLOOKUP($D59,$J$9:$DP$16,2+AJ$1,FALSE)&lt;&gt;0,(COUNTIF('Présences, Excuses, et Tx P G'!$P58:AN58,$C59)/VLOOKUP($D59,$J$9:$DP$16,2+AJ$1,FALSE)),),)</f>
        <v>0.5625</v>
      </c>
      <c r="AK59" s="141">
        <f>IF(AND($D59&lt;&gt;0,AK$1&lt;&gt;0),IF(VLOOKUP($D59,$J$9:$DP$16,2+AK$1,FALSE)&lt;&gt;0,(COUNTIF('Présences, Excuses, et Tx P G'!$P58:AO58,$C59)/VLOOKUP($D59,$J$9:$DP$16,2+AK$1,FALSE)),),)</f>
        <v>0.58823529411764708</v>
      </c>
      <c r="AL59" s="141">
        <f>IF(AND($D59&lt;&gt;0,AL$1&lt;&gt;0),IF(VLOOKUP($D59,$J$9:$DP$16,2+AL$1,FALSE)&lt;&gt;0,(COUNTIF('Présences, Excuses, et Tx P G'!$P58:AP58,$C59)/VLOOKUP($D59,$J$9:$DP$16,2+AL$1,FALSE)),),)</f>
        <v>0.58823529411764708</v>
      </c>
      <c r="AM59" s="141">
        <f>IF(AND($D59&lt;&gt;0,AM$1&lt;&gt;0),IF(VLOOKUP($D59,$J$9:$DP$16,2+AM$1,FALSE)&lt;&gt;0,(COUNTIF('Présences, Excuses, et Tx P G'!$P58:AQ58,$C59)/VLOOKUP($D59,$J$9:$DP$16,2+AM$1,FALSE)),),)</f>
        <v>0.55555555555555558</v>
      </c>
      <c r="AN59" s="141">
        <f>IF(AND($D59&lt;&gt;0,AN$1&lt;&gt;0),IF(VLOOKUP($D59,$J$9:$DP$16,2+AN$1,FALSE)&lt;&gt;0,(COUNTIF('Présences, Excuses, et Tx P G'!$P58:AR58,$C59)/VLOOKUP($D59,$J$9:$DP$16,2+AN$1,FALSE)),),)</f>
        <v>0.52631578947368418</v>
      </c>
      <c r="AO59" s="141">
        <f>IF(AND($D59&lt;&gt;0,AO$1&lt;&gt;0),IF(VLOOKUP($D59,$J$9:$DP$16,2+AO$1,FALSE)&lt;&gt;0,(COUNTIF('Présences, Excuses, et Tx P G'!$P58:AS58,$C59)/VLOOKUP($D59,$J$9:$DP$16,2+AO$1,FALSE)),),)</f>
        <v>0.5</v>
      </c>
      <c r="AP59" s="141">
        <f>IF(AND($D59&lt;&gt;0,AP$1&lt;&gt;0),IF(VLOOKUP($D59,$J$9:$DP$16,2+AP$1,FALSE)&lt;&gt;0,(COUNTIF('Présences, Excuses, et Tx P G'!$P58:AT58,$C59)/VLOOKUP($D59,$J$9:$DP$16,2+AP$1,FALSE)),),)</f>
        <v>0.47619047619047616</v>
      </c>
      <c r="AQ59" s="141">
        <f>IF(AND($D59&lt;&gt;0,AQ$1&lt;&gt;0),IF(VLOOKUP($D59,$J$9:$DP$16,2+AQ$1,FALSE)&lt;&gt;0,(COUNTIF('Présences, Excuses, et Tx P G'!$P58:AU58,$C59)/VLOOKUP($D59,$J$9:$DP$16,2+AQ$1,FALSE)),),)</f>
        <v>0.45454545454545453</v>
      </c>
      <c r="AR59" s="141">
        <f>IF(AND($D59&lt;&gt;0,AR$1&lt;&gt;0),IF(VLOOKUP($D59,$J$9:$DP$16,2+AR$1,FALSE)&lt;&gt;0,(COUNTIF('Présences, Excuses, et Tx P G'!$P58:AV58,$C59)/VLOOKUP($D59,$J$9:$DP$16,2+AR$1,FALSE)),),)</f>
        <v>0.45454545454545453</v>
      </c>
      <c r="AS59" s="141">
        <f>IF(AND($D59&lt;&gt;0,AS$1&lt;&gt;0),IF(VLOOKUP($D59,$J$9:$DP$16,2+AS$1,FALSE)&lt;&gt;0,(COUNTIF('Présences, Excuses, et Tx P G'!$P58:AW58,$C59)/VLOOKUP($D59,$J$9:$DP$16,2+AS$1,FALSE)),),)</f>
        <v>0.45454545454545453</v>
      </c>
      <c r="AT59" s="141">
        <f>IF(AND($D59&lt;&gt;0,AT$1&lt;&gt;0),IF(VLOOKUP($D59,$J$9:$DP$16,2+AT$1,FALSE)&lt;&gt;0,(COUNTIF('Présences, Excuses, et Tx P G'!$P58:AX58,$C59)/VLOOKUP($D59,$J$9:$DP$16,2+AT$1,FALSE)),),)</f>
        <v>0.43478260869565216</v>
      </c>
      <c r="AU59" s="141">
        <f>IF(AND($D59&lt;&gt;0,AU$1&lt;&gt;0),IF(VLOOKUP($D59,$J$9:$DP$16,2+AU$1,FALSE)&lt;&gt;0,(COUNTIF('Présences, Excuses, et Tx P G'!$P58:AY58,$C59)/VLOOKUP($D59,$J$9:$DP$16,2+AU$1,FALSE)),),)</f>
        <v>0.43478260869565216</v>
      </c>
      <c r="AV59" s="141">
        <f>IF(AND($D59&lt;&gt;0,AV$1&lt;&gt;0),IF(VLOOKUP($D59,$J$9:$DP$16,2+AV$1,FALSE)&lt;&gt;0,(COUNTIF('Présences, Excuses, et Tx P G'!$P58:AZ58,$C59)/VLOOKUP($D59,$J$9:$DP$16,2+AV$1,FALSE)),),)</f>
        <v>0.41666666666666669</v>
      </c>
      <c r="AW59" s="141">
        <f>IF(AND($D59&lt;&gt;0,AW$1&lt;&gt;0),IF(VLOOKUP($D59,$J$9:$DP$16,2+AW$1,FALSE)&lt;&gt;0,(COUNTIF('Présences, Excuses, et Tx P G'!$P58:BA58,$C59)/VLOOKUP($D59,$J$9:$DP$16,2+AW$1,FALSE)),),)</f>
        <v>0.41666666666666669</v>
      </c>
      <c r="AX59" s="141">
        <f>IF(AND($D59&lt;&gt;0,AX$1&lt;&gt;0),IF(VLOOKUP($D59,$J$9:$DP$16,2+AX$1,FALSE)&lt;&gt;0,(COUNTIF('Présences, Excuses, et Tx P G'!$P58:BB58,$C59)/VLOOKUP($D59,$J$9:$DP$16,2+AX$1,FALSE)),),)</f>
        <v>0.4</v>
      </c>
      <c r="AY59" s="141">
        <f>IF(AND($D59&lt;&gt;0,AY$1&lt;&gt;0),IF(VLOOKUP($D59,$J$9:$DP$16,2+AY$1,FALSE)&lt;&gt;0,(COUNTIF('Présences, Excuses, et Tx P G'!$P58:BC58,$C59)/VLOOKUP($D59,$J$9:$DP$16,2+AY$1,FALSE)),),)</f>
        <v>0.4</v>
      </c>
      <c r="AZ59" s="141">
        <f>IF(AND($D59&lt;&gt;0,AZ$1&lt;&gt;0),IF(VLOOKUP($D59,$J$9:$DP$16,2+AZ$1,FALSE)&lt;&gt;0,(COUNTIF('Présences, Excuses, et Tx P G'!$P58:BD58,$C59)/VLOOKUP($D59,$J$9:$DP$16,2+AZ$1,FALSE)),),)</f>
        <v>0.42307692307692307</v>
      </c>
      <c r="BA59" s="141">
        <f>IF(AND($D59&lt;&gt;0,BA$1&lt;&gt;0),IF(VLOOKUP($D59,$J$9:$DP$16,2+BA$1,FALSE)&lt;&gt;0,(COUNTIF('Présences, Excuses, et Tx P G'!$P58:BE58,$C59)/VLOOKUP($D59,$J$9:$DP$16,2+BA$1,FALSE)),),)</f>
        <v>0.42307692307692307</v>
      </c>
      <c r="BB59" s="141">
        <f>IF(AND($D59&lt;&gt;0,BB$1&lt;&gt;0),IF(VLOOKUP($D59,$J$9:$DP$16,2+BB$1,FALSE)&lt;&gt;0,(COUNTIF('Présences, Excuses, et Tx P G'!$P58:BF58,$C59)/VLOOKUP($D59,$J$9:$DP$16,2+BB$1,FALSE)),),)</f>
        <v>0.40740740740740738</v>
      </c>
      <c r="BC59" s="141">
        <f>IF(AND($D59&lt;&gt;0,BC$1&lt;&gt;0),IF(VLOOKUP($D59,$J$9:$DP$16,2+BC$1,FALSE)&lt;&gt;0,(COUNTIF('Présences, Excuses, et Tx P G'!$P58:BG58,$C59)/VLOOKUP($D59,$J$9:$DP$16,2+BC$1,FALSE)),),)</f>
        <v>0.39285714285714285</v>
      </c>
      <c r="BD59" s="141">
        <f>IF(AND($D59&lt;&gt;0,BD$1&lt;&gt;0),IF(VLOOKUP($D59,$J$9:$DP$16,2+BD$1,FALSE)&lt;&gt;0,(COUNTIF('Présences, Excuses, et Tx P G'!$P58:BH58,$C59)/VLOOKUP($D59,$J$9:$DP$16,2+BD$1,FALSE)),),)</f>
        <v>0.41379310344827586</v>
      </c>
      <c r="BE59" s="141">
        <f>IF(AND($D59&lt;&gt;0,BE$1&lt;&gt;0),IF(VLOOKUP($D59,$J$9:$DP$16,2+BE$1,FALSE)&lt;&gt;0,(COUNTIF('Présences, Excuses, et Tx P G'!$P58:BI58,$C59)/VLOOKUP($D59,$J$9:$DP$16,2+BE$1,FALSE)),),)</f>
        <v>0.43333333333333335</v>
      </c>
      <c r="BF59" s="141">
        <f>IF(AND($D59&lt;&gt;0,BF$1&lt;&gt;0),IF(VLOOKUP($D59,$J$9:$DP$16,2+BF$1,FALSE)&lt;&gt;0,(COUNTIF('Présences, Excuses, et Tx P G'!$P58:BJ58,$C59)/VLOOKUP($D59,$J$9:$DP$16,2+BF$1,FALSE)),),)</f>
        <v>0.43333333333333335</v>
      </c>
      <c r="BG59" s="141">
        <f>IF(AND($D59&lt;&gt;0,BG$1&lt;&gt;0),IF(VLOOKUP($D59,$J$9:$DP$16,2+BG$1,FALSE)&lt;&gt;0,(COUNTIF('Présences, Excuses, et Tx P G'!$P58:BK58,$C59)/VLOOKUP($D59,$J$9:$DP$16,2+BG$1,FALSE)),),)</f>
        <v>0.45161290322580644</v>
      </c>
      <c r="BH59" s="141">
        <f>IF(AND($D59&lt;&gt;0,BH$1&lt;&gt;0),IF(VLOOKUP($D59,$J$9:$DP$16,2+BH$1,FALSE)&lt;&gt;0,(COUNTIF('Présences, Excuses, et Tx P G'!$P58:BL58,$C59)/VLOOKUP($D59,$J$9:$DP$16,2+BH$1,FALSE)),),)</f>
        <v>0.45161290322580644</v>
      </c>
      <c r="BI59" s="141">
        <f>IF(AND($D59&lt;&gt;0,BI$1&lt;&gt;0),IF(VLOOKUP($D59,$J$9:$DP$16,2+BI$1,FALSE)&lt;&gt;0,(COUNTIF('Présences, Excuses, et Tx P G'!$P58:BM58,$C59)/VLOOKUP($D59,$J$9:$DP$16,2+BI$1,FALSE)),),)</f>
        <v>0.4375</v>
      </c>
      <c r="BJ59" s="141">
        <f>IF(AND($D59&lt;&gt;0,BJ$1&lt;&gt;0),IF(VLOOKUP($D59,$J$9:$DP$16,2+BJ$1,FALSE)&lt;&gt;0,(COUNTIF('Présences, Excuses, et Tx P G'!$P58:BN58,$C59)/VLOOKUP($D59,$J$9:$DP$16,2+BJ$1,FALSE)),),)</f>
        <v>0.42424242424242425</v>
      </c>
      <c r="BK59" s="141">
        <f>IF(AND($D59&lt;&gt;0,BK$1&lt;&gt;0),IF(VLOOKUP($D59,$J$9:$DP$16,2+BK$1,FALSE)&lt;&gt;0,(COUNTIF('Présences, Excuses, et Tx P G'!$P58:BO58,$C59)/VLOOKUP($D59,$J$9:$DP$16,2+BK$1,FALSE)),),)</f>
        <v>0.42424242424242425</v>
      </c>
      <c r="BL59" s="141">
        <f>IF(AND($D59&lt;&gt;0,BL$1&lt;&gt;0),IF(VLOOKUP($D59,$J$9:$DP$16,2+BL$1,FALSE)&lt;&gt;0,(COUNTIF('Présences, Excuses, et Tx P G'!$P58:BP58,$C59)/VLOOKUP($D59,$J$9:$DP$16,2+BL$1,FALSE)),),)</f>
        <v>0.42424242424242425</v>
      </c>
      <c r="BM59" s="141">
        <f>IF(AND($D59&lt;&gt;0,BM$1&lt;&gt;0),IF(VLOOKUP($D59,$J$9:$DP$16,2+BM$1,FALSE)&lt;&gt;0,(COUNTIF('Présences, Excuses, et Tx P G'!$P58:BQ58,$C59)/VLOOKUP($D59,$J$9:$DP$16,2+BM$1,FALSE)),),)</f>
        <v>0.42424242424242425</v>
      </c>
      <c r="BN59" s="141">
        <f>IF(AND($D59&lt;&gt;0,BN$1&lt;&gt;0),IF(VLOOKUP($D59,$J$9:$DP$16,2+BN$1,FALSE)&lt;&gt;0,(COUNTIF('Présences, Excuses, et Tx P G'!$P58:BR58,$C59)/VLOOKUP($D59,$J$9:$DP$16,2+BN$1,FALSE)),),)</f>
        <v>0.44117647058823528</v>
      </c>
      <c r="BO59" s="141">
        <f>IF(AND($D59&lt;&gt;0,BO$1&lt;&gt;0),IF(VLOOKUP($D59,$J$9:$DP$16,2+BO$1,FALSE)&lt;&gt;0,(COUNTIF('Présences, Excuses, et Tx P G'!$P58:BS58,$C59)/VLOOKUP($D59,$J$9:$DP$16,2+BO$1,FALSE)),),)</f>
        <v>0.45714285714285713</v>
      </c>
      <c r="BP59" s="141">
        <f>IF(AND($D59&lt;&gt;0,BP$1&lt;&gt;0),IF(VLOOKUP($D59,$J$9:$DP$16,2+BP$1,FALSE)&lt;&gt;0,(COUNTIF('Présences, Excuses, et Tx P G'!$P58:BT58,$C59)/VLOOKUP($D59,$J$9:$DP$16,2+BP$1,FALSE)),),)</f>
        <v>0.47222222222222221</v>
      </c>
      <c r="BQ59" s="141">
        <f>IF(AND($D59&lt;&gt;0,BQ$1&lt;&gt;0),IF(VLOOKUP($D59,$J$9:$DP$16,2+BQ$1,FALSE)&lt;&gt;0,(COUNTIF('Présences, Excuses, et Tx P G'!$P58:BU58,$C59)/VLOOKUP($D59,$J$9:$DP$16,2+BQ$1,FALSE)),),)</f>
        <v>0.48648648648648651</v>
      </c>
      <c r="BR59" s="141">
        <f>IF(AND($D59&lt;&gt;0,BR$1&lt;&gt;0),IF(VLOOKUP($D59,$J$9:$DP$16,2+BR$1,FALSE)&lt;&gt;0,(COUNTIF('Présences, Excuses, et Tx P G'!$P58:BV58,$C59)/VLOOKUP($D59,$J$9:$DP$16,2+BR$1,FALSE)),),)</f>
        <v>0.48648648648648651</v>
      </c>
      <c r="BS59" s="141">
        <f>IF(AND($D59&lt;&gt;0,BS$1&lt;&gt;0),IF(VLOOKUP($D59,$J$9:$DP$16,2+BS$1,FALSE)&lt;&gt;0,(COUNTIF('Présences, Excuses, et Tx P G'!$P58:BW58,$C59)/VLOOKUP($D59,$J$9:$DP$16,2+BS$1,FALSE)),),)</f>
        <v>0.48648648648648651</v>
      </c>
      <c r="BT59" s="141">
        <f>IF(AND($D59&lt;&gt;0,BT$1&lt;&gt;0),IF(VLOOKUP($D59,$J$9:$DP$16,2+BT$1,FALSE)&lt;&gt;0,(COUNTIF('Présences, Excuses, et Tx P G'!$P58:BX58,$C59)/VLOOKUP($D59,$J$9:$DP$16,2+BT$1,FALSE)),),)</f>
        <v>0.48648648648648651</v>
      </c>
      <c r="BU59" s="141">
        <f>IF(AND($D59&lt;&gt;0,BU$1&lt;&gt;0),IF(VLOOKUP($D59,$J$9:$DP$16,2+BU$1,FALSE)&lt;&gt;0,(COUNTIF('Présences, Excuses, et Tx P G'!$P58:BY58,$C59)/VLOOKUP($D59,$J$9:$DP$16,2+BU$1,FALSE)),),)</f>
        <v>0.5</v>
      </c>
      <c r="BV59" s="141">
        <f>IF(AND($D59&lt;&gt;0,BV$1&lt;&gt;0),IF(VLOOKUP($D59,$J$9:$DP$16,2+BV$1,FALSE)&lt;&gt;0,(COUNTIF('Présences, Excuses, et Tx P G'!$P58:BZ58,$C59)/VLOOKUP($D59,$J$9:$DP$16,2+BV$1,FALSE)),),)</f>
        <v>0.51282051282051277</v>
      </c>
      <c r="BW59" s="141">
        <f>IF(AND($D59&lt;&gt;0,BW$1&lt;&gt;0),IF(VLOOKUP($D59,$J$9:$DP$16,2+BW$1,FALSE)&lt;&gt;0,(COUNTIF('Présences, Excuses, et Tx P G'!$P58:CA58,$C59)/VLOOKUP($D59,$J$9:$DP$16,2+BW$1,FALSE)),),)</f>
        <v>0.52500000000000002</v>
      </c>
      <c r="BX59" s="141">
        <f>IF(AND($D59&lt;&gt;0,BX$1&lt;&gt;0),IF(VLOOKUP($D59,$J$9:$DP$16,2+BX$1,FALSE)&lt;&gt;0,(COUNTIF('Présences, Excuses, et Tx P G'!$P58:CB58,$C59)/VLOOKUP($D59,$J$9:$DP$16,2+BX$1,FALSE)),),)</f>
        <v>0.51219512195121952</v>
      </c>
      <c r="BY59" s="141">
        <f>IF(AND($D59&lt;&gt;0,BY$1&lt;&gt;0),IF(VLOOKUP($D59,$J$9:$DP$16,2+BY$1,FALSE)&lt;&gt;0,(COUNTIF('Présences, Excuses, et Tx P G'!$P58:CC58,$C59)/VLOOKUP($D59,$J$9:$DP$16,2+BY$1,FALSE)),),)</f>
        <v>0.51219512195121952</v>
      </c>
      <c r="BZ59" s="141">
        <f>IF(AND($D59&lt;&gt;0,BZ$1&lt;&gt;0),IF(VLOOKUP($D59,$J$9:$DP$16,2+BZ$1,FALSE)&lt;&gt;0,(COUNTIF('Présences, Excuses, et Tx P G'!$P58:CD58,$C59)/VLOOKUP($D59,$J$9:$DP$16,2+BZ$1,FALSE)),),)</f>
        <v>0.5</v>
      </c>
      <c r="CA59" s="141">
        <f>IF(AND($D59&lt;&gt;0,CA$1&lt;&gt;0),IF(VLOOKUP($D59,$J$9:$DP$16,2+CA$1,FALSE)&lt;&gt;0,(COUNTIF('Présences, Excuses, et Tx P G'!$P58:CE58,$C59)/VLOOKUP($D59,$J$9:$DP$16,2+CA$1,FALSE)),),)</f>
        <v>0.48837209302325579</v>
      </c>
      <c r="CB59" s="141">
        <f>IF(AND($D59&lt;&gt;0,CB$1&lt;&gt;0),IF(VLOOKUP($D59,$J$9:$DP$16,2+CB$1,FALSE)&lt;&gt;0,(COUNTIF('Présences, Excuses, et Tx P G'!$P58:CF58,$C59)/VLOOKUP($D59,$J$9:$DP$16,2+CB$1,FALSE)),),)</f>
        <v>0</v>
      </c>
      <c r="CC59" s="141">
        <f>IF(AND($D59&lt;&gt;0,CC$1&lt;&gt;0),IF(VLOOKUP($D59,$J$9:$DP$16,2+CC$1,FALSE)&lt;&gt;0,(COUNTIF('Présences, Excuses, et Tx P G'!$P58:CG58,$C59)/VLOOKUP($D59,$J$9:$DP$16,2+CC$1,FALSE)),),)</f>
        <v>0</v>
      </c>
      <c r="CD59" s="141">
        <f>IF(AND($D59&lt;&gt;0,CD$1&lt;&gt;0),IF(VLOOKUP($D59,$J$9:$DP$16,2+CD$1,FALSE)&lt;&gt;0,(COUNTIF('Présences, Excuses, et Tx P G'!$P58:CH58,$C59)/VLOOKUP($D59,$J$9:$DP$16,2+CD$1,FALSE)),),)</f>
        <v>0</v>
      </c>
      <c r="CE59" s="141">
        <f>IF(AND($D59&lt;&gt;0,CE$1&lt;&gt;0),IF(VLOOKUP($D59,$J$9:$DP$16,2+CE$1,FALSE)&lt;&gt;0,(COUNTIF('Présences, Excuses, et Tx P G'!$P58:CI58,$C59)/VLOOKUP($D59,$J$9:$DP$16,2+CE$1,FALSE)),),)</f>
        <v>0</v>
      </c>
      <c r="CF59" s="141">
        <f>IF(AND($D59&lt;&gt;0,CF$1&lt;&gt;0),IF(VLOOKUP($D59,$J$9:$DP$16,2+CF$1,FALSE)&lt;&gt;0,(COUNTIF('Présences, Excuses, et Tx P G'!$P58:CJ58,$C59)/VLOOKUP($D59,$J$9:$DP$16,2+CF$1,FALSE)),),)</f>
        <v>0</v>
      </c>
      <c r="CG59" s="141">
        <f>IF(AND($D59&lt;&gt;0,CG$1&lt;&gt;0),IF(VLOOKUP($D59,$J$9:$DP$16,2+CG$1,FALSE)&lt;&gt;0,(COUNTIF('Présences, Excuses, et Tx P G'!$P58:CK58,$C59)/VLOOKUP($D59,$J$9:$DP$16,2+CG$1,FALSE)),),)</f>
        <v>0</v>
      </c>
      <c r="CH59" s="141">
        <f>IF(AND($D59&lt;&gt;0,CH$1&lt;&gt;0),IF(VLOOKUP($D59,$J$9:$DP$16,2+CH$1,FALSE)&lt;&gt;0,(COUNTIF('Présences, Excuses, et Tx P G'!$P58:CL58,$C59)/VLOOKUP($D59,$J$9:$DP$16,2+CH$1,FALSE)),),)</f>
        <v>0</v>
      </c>
      <c r="CI59" s="141">
        <f>IF(AND($D59&lt;&gt;0,CI$1&lt;&gt;0),IF(VLOOKUP($D59,$J$9:$DP$16,2+CI$1,FALSE)&lt;&gt;0,(COUNTIF('Présences, Excuses, et Tx P G'!$P58:CM58,$C59)/VLOOKUP($D59,$J$9:$DP$16,2+CI$1,FALSE)),),)</f>
        <v>0</v>
      </c>
      <c r="CJ59" s="141">
        <f>IF(AND($D59&lt;&gt;0,CJ$1&lt;&gt;0),IF(VLOOKUP($D59,$J$9:$DP$16,2+CJ$1,FALSE)&lt;&gt;0,(COUNTIF('Présences, Excuses, et Tx P G'!$P58:CO58,$C59)/VLOOKUP($D59,$J$9:$DP$16,2+CJ$1,FALSE)),),)</f>
        <v>0</v>
      </c>
      <c r="CK59" s="141">
        <f>IF(AND($D59&lt;&gt;0,CK$1&lt;&gt;0),IF(VLOOKUP($D59,$J$9:$DP$16,2+CK$1,FALSE)&lt;&gt;0,(COUNTIF('Présences, Excuses, et Tx P G'!$P58:CP58,$C59)/VLOOKUP($D59,$J$9:$DP$16,2+CK$1,FALSE)),),)</f>
        <v>0</v>
      </c>
      <c r="CL59" s="141">
        <f>IF(AND($D59&lt;&gt;0,CL$1&lt;&gt;0),IF(VLOOKUP($D59,$J$9:$DP$16,2+CL$1,FALSE)&lt;&gt;0,(COUNTIF('Présences, Excuses, et Tx P G'!$P58:CQ58,$C59)/VLOOKUP($D59,$J$9:$DP$16,2+CL$1,FALSE)),),)</f>
        <v>0</v>
      </c>
      <c r="CM59" s="141">
        <f>IF(AND($D59&lt;&gt;0,CM$1&lt;&gt;0),IF(VLOOKUP($D59,$J$9:$DP$16,2+CM$1,FALSE)&lt;&gt;0,(COUNTIF('Présences, Excuses, et Tx P G'!$P58:CR58,$C59)/VLOOKUP($D59,$J$9:$DP$16,2+CM$1,FALSE)),),)</f>
        <v>0</v>
      </c>
      <c r="CN59" s="141">
        <f>IF(AND($D59&lt;&gt;0,CN$1&lt;&gt;0),IF(VLOOKUP($D59,$J$9:$DP$16,2+CN$1,FALSE)&lt;&gt;0,(COUNTIF('Présences, Excuses, et Tx P G'!$P58:CS58,$C59)/VLOOKUP($D59,$J$9:$DP$16,2+CN$1,FALSE)),),)</f>
        <v>0</v>
      </c>
      <c r="CO59" s="141">
        <f>IF(AND($D59&lt;&gt;0,CO$1&lt;&gt;0),IF(VLOOKUP($D59,$J$9:$DP$16,2+CO$1,FALSE)&lt;&gt;0,(COUNTIF('Présences, Excuses, et Tx P G'!$P58:CT58,$C59)/VLOOKUP($D59,$J$9:$DP$16,2+CO$1,FALSE)),),)</f>
        <v>0</v>
      </c>
      <c r="CP59" s="141">
        <f>IF(AND($D59&lt;&gt;0,CP$1&lt;&gt;0),IF(VLOOKUP($D59,$J$9:$DP$16,2+CP$1,FALSE)&lt;&gt;0,(COUNTIF('Présences, Excuses, et Tx P G'!$P58:CU58,$C59)/VLOOKUP($D59,$J$9:$DP$16,2+CP$1,FALSE)),),)</f>
        <v>0</v>
      </c>
      <c r="CQ59" s="141">
        <f>IF(AND($D59&lt;&gt;0,CQ$1&lt;&gt;0),IF(VLOOKUP($D59,$J$9:$DP$16,2+CQ$1,FALSE)&lt;&gt;0,(COUNTIF('Présences, Excuses, et Tx P G'!$P58:CU58,$C59)/VLOOKUP($D59,$J$9:$DP$16,2+CQ$1,FALSE)),),)</f>
        <v>0</v>
      </c>
      <c r="CR59" s="141">
        <f>IF(AND($D59&lt;&gt;0,CR$1&lt;&gt;0),IF(VLOOKUP($D59,$J$9:$DP$16,2+CR$1,FALSE)&lt;&gt;0,(COUNTIF('Présences, Excuses, et Tx P G'!$P58:CV58,$C59)/VLOOKUP($D59,$J$9:$DP$16,2+CR$1,FALSE)),),)</f>
        <v>0</v>
      </c>
      <c r="CS59" s="141">
        <f>IF(AND($D59&lt;&gt;0,CS$1&lt;&gt;0),IF(VLOOKUP($D59,$J$9:$DP$16,2+CS$1,FALSE)&lt;&gt;0,(COUNTIF('Présences, Excuses, et Tx P G'!$P58:CW58,$C59)/VLOOKUP($D59,$J$9:$DP$16,2+CS$1,FALSE)),),)</f>
        <v>0</v>
      </c>
      <c r="CT59" s="141">
        <f>IF(AND($D59&lt;&gt;0,CT$1&lt;&gt;0),IF(VLOOKUP($D59,$J$9:$DP$16,2+CT$1,FALSE)&lt;&gt;0,(COUNTIF('Présences, Excuses, et Tx P G'!$P58:CX58,$C59)/VLOOKUP($D59,$J$9:$DP$16,2+CT$1,FALSE)),),)</f>
        <v>0</v>
      </c>
      <c r="CU59" s="141">
        <f>IF(AND($D59&lt;&gt;0,CU$1&lt;&gt;0),IF(VLOOKUP($D59,$J$9:$DP$16,2+CU$1,FALSE)&lt;&gt;0,(COUNTIF('Présences, Excuses, et Tx P G'!$P58:CY58,$C59)/VLOOKUP($D59,$J$9:$DP$16,2+CU$1,FALSE)),),)</f>
        <v>0</v>
      </c>
      <c r="CV59" s="141">
        <f>IF(AND($D59&lt;&gt;0,CV$1&lt;&gt;0),IF(VLOOKUP($D59,$J$9:$DP$16,2+CV$1,FALSE)&lt;&gt;0,(COUNTIF('Présences, Excuses, et Tx P G'!$P58:CZ58,$C59)/VLOOKUP($D59,$J$9:$DP$16,2+CV$1,FALSE)),),)</f>
        <v>0</v>
      </c>
      <c r="CW59" s="141">
        <f>IF(AND($D59&lt;&gt;0,CW$1&lt;&gt;0),IF(VLOOKUP($D59,$J$9:$DP$16,2+CW$1,FALSE)&lt;&gt;0,(COUNTIF('Présences, Excuses, et Tx P G'!$P58:DA58,$C59)/VLOOKUP($D59,$J$9:$DP$16,2+CW$1,FALSE)),),)</f>
        <v>0</v>
      </c>
      <c r="CX59" s="141">
        <f>IF(AND($D59&lt;&gt;0,CX$1&lt;&gt;0),IF(VLOOKUP($D59,$J$9:$DP$16,2+CX$1,FALSE)&lt;&gt;0,(COUNTIF('Présences, Excuses, et Tx P G'!$P58:DB58,$C59)/VLOOKUP($D59,$J$9:$DP$16,2+CX$1,FALSE)),),)</f>
        <v>0</v>
      </c>
      <c r="CY59" s="141">
        <f>IF(AND($D59&lt;&gt;0,CY$1&lt;&gt;0),IF(VLOOKUP($D59,$J$9:$DP$16,2+CY$1,FALSE)&lt;&gt;0,(COUNTIF('Présences, Excuses, et Tx P G'!$P58:DC58,$C59)/VLOOKUP($D59,$J$9:$DP$16,2+CY$1,FALSE)),),)</f>
        <v>0</v>
      </c>
      <c r="CZ59" s="141">
        <f>IF(AND($D59&lt;&gt;0,CZ$1&lt;&gt;0),IF(VLOOKUP($D59,$J$9:$DP$16,2+CZ$1,FALSE)&lt;&gt;0,(COUNTIF('Présences, Excuses, et Tx P G'!$P58:DD58,$C59)/VLOOKUP($D59,$J$9:$DP$16,2+CZ$1,FALSE)),),)</f>
        <v>0</v>
      </c>
      <c r="DA59" s="141">
        <f>IF(AND($D59&lt;&gt;0,DA$1&lt;&gt;0),IF(VLOOKUP($D59,$J$9:$DP$16,2+DA$1,FALSE)&lt;&gt;0,(COUNTIF('Présences, Excuses, et Tx P G'!$P58:DE58,$C59)/VLOOKUP($D59,$J$9:$DP$16,2+DA$1,FALSE)),),)</f>
        <v>0</v>
      </c>
      <c r="DB59" s="141">
        <f>IF(AND($D59&lt;&gt;0,DB$1&lt;&gt;0),IF(VLOOKUP($D59,$J$9:$DP$16,2+DB$1,FALSE)&lt;&gt;0,(COUNTIF('Présences, Excuses, et Tx P G'!$P58:DF58,$C59)/VLOOKUP($D59,$J$9:$DP$16,2+DB$1,FALSE)),),)</f>
        <v>0</v>
      </c>
      <c r="DC59" s="141">
        <f>IF(AND($D59&lt;&gt;0,DC$1&lt;&gt;0),IF(VLOOKUP($D59,$J$9:$DP$16,2+DC$1,FALSE)&lt;&gt;0,(COUNTIF('Présences, Excuses, et Tx P G'!$P58:DG58,$C59)/VLOOKUP($D59,$J$9:$DP$16,2+DC$1,FALSE)),),)</f>
        <v>0</v>
      </c>
      <c r="DD59" s="141">
        <f>IF(AND($D59&lt;&gt;0,DD$1&lt;&gt;0),IF(VLOOKUP($D59,$J$9:$DP$16,2+DD$1,FALSE)&lt;&gt;0,(COUNTIF('Présences, Excuses, et Tx P G'!$P58:DH58,$C59)/VLOOKUP($D59,$J$9:$DP$16,2+DD$1,FALSE)),),)</f>
        <v>0</v>
      </c>
      <c r="DE59" s="141">
        <f>IF(AND($D59&lt;&gt;0,DE$1&lt;&gt;0),IF(VLOOKUP($D59,$J$9:$DP$16,2+DE$1,FALSE)&lt;&gt;0,(COUNTIF('Présences, Excuses, et Tx P G'!$P58:DI58,$C59)/VLOOKUP($D59,$J$9:$DP$16,2+DE$1,FALSE)),),)</f>
        <v>0</v>
      </c>
      <c r="DF59" s="141">
        <f>IF(AND($D59&lt;&gt;0,DF$1&lt;&gt;0),IF(VLOOKUP($D59,$J$9:$DP$16,2+DF$1,FALSE)&lt;&gt;0,(COUNTIF('Présences, Excuses, et Tx P G'!$P58:DJ58,$C59)/VLOOKUP($D59,$J$9:$DP$16,2+DF$1,FALSE)),),)</f>
        <v>0</v>
      </c>
      <c r="DG59" s="141">
        <f>IF(AND($D59&lt;&gt;0,DG$1&lt;&gt;0),IF(VLOOKUP($D59,$J$9:$DP$16,2+DG$1,FALSE)&lt;&gt;0,(COUNTIF('Présences, Excuses, et Tx P G'!$P58:DK58,$C59)/VLOOKUP($D59,$J$9:$DP$16,2+DG$1,FALSE)),),)</f>
        <v>0</v>
      </c>
      <c r="DH59" s="141">
        <f>IF(AND($D59&lt;&gt;0,DH$1&lt;&gt;0),IF(VLOOKUP($D59,$J$9:$DP$16,2+DH$1,FALSE)&lt;&gt;0,(COUNTIF('Présences, Excuses, et Tx P G'!$P58:DL58,$C59)/VLOOKUP($D59,$J$9:$DP$16,2+DH$1,FALSE)),),)</f>
        <v>0</v>
      </c>
      <c r="DI59" s="141">
        <f>IF(AND($D59&lt;&gt;0,DI$1&lt;&gt;0),IF(VLOOKUP($D59,$J$9:$DP$16,2+DI$1,FALSE)&lt;&gt;0,(COUNTIF('Présences, Excuses, et Tx P G'!$P58:DM58,$C59)/VLOOKUP($D59,$J$9:$DP$16,2+DI$1,FALSE)),),)</f>
        <v>0</v>
      </c>
      <c r="DJ59" s="141">
        <f>IF(AND($D59&lt;&gt;0,DJ$1&lt;&gt;0),IF(VLOOKUP($D59,$J$9:$DP$16,2+DJ$1,FALSE)&lt;&gt;0,(COUNTIF('Présences, Excuses, et Tx P G'!$P58:DN58,$C59)/VLOOKUP($D59,$J$9:$DP$16,2+DJ$1,FALSE)),),)</f>
        <v>0</v>
      </c>
      <c r="DK59" s="141">
        <f>IF(AND($D59&lt;&gt;0,DK$1&lt;&gt;0),IF(VLOOKUP($D59,$J$9:$DP$16,2+DK$1,FALSE)&lt;&gt;0,(COUNTIF('Présences, Excuses, et Tx P G'!$P58:DO58,$C59)/VLOOKUP($D59,$J$9:$DP$16,2+DK$1,FALSE)),),)</f>
        <v>0</v>
      </c>
      <c r="DL59" s="141">
        <f>IF(AND($D59&lt;&gt;0,DL$1&lt;&gt;0),IF(VLOOKUP($D59,$J$9:$DP$16,2+DL$1,FALSE)&lt;&gt;0,(COUNTIF('Présences, Excuses, et Tx P G'!$P58:DP58,$C59)/VLOOKUP($D59,$J$9:$DP$16,2+DL$1,FALSE)),),)</f>
        <v>0</v>
      </c>
      <c r="DM59" s="141">
        <f>IF(AND($D59&lt;&gt;0,DM$1&lt;&gt;0),IF(VLOOKUP($D59,$J$9:$DP$16,2+DM$1,FALSE)&lt;&gt;0,(COUNTIF('Présences, Excuses, et Tx P G'!$P58:DQ58,$C59)/VLOOKUP($D59,$J$9:$DP$16,2+DM$1,FALSE)),),)</f>
        <v>0</v>
      </c>
      <c r="DN59" s="141">
        <f>IF(AND($D59&lt;&gt;0,DN$1&lt;&gt;0),IF(VLOOKUP($D59,$J$9:$DP$16,2+DN$1,FALSE)&lt;&gt;0,(COUNTIF('Présences, Excuses, et Tx P G'!$P58:DR58,$C59)/VLOOKUP($D59,$J$9:$DP$16,2+DN$1,FALSE)),),)</f>
        <v>0</v>
      </c>
      <c r="DO59" s="141">
        <f>IF(AND($D59&lt;&gt;0,DO$1&lt;&gt;0),IF(VLOOKUP($D59,$J$9:$DP$16,2+DO$1,FALSE)&lt;&gt;0,(COUNTIF('Présences, Excuses, et Tx P G'!$P58:DS58,$C59)/VLOOKUP($D59,$J$9:$DP$16,2+DO$1,FALSE)),),)</f>
        <v>0</v>
      </c>
      <c r="DP59" s="141">
        <f>IF(AND($D59&lt;&gt;0,DP$1&lt;&gt;0),IF(VLOOKUP($D59,$J$9:$DP$16,2+DP$1,FALSE)&lt;&gt;0,(COUNTIF('Présences, Excuses, et Tx P G'!$P58:DT58,$C59)/VLOOKUP($D59,$J$9:$DP$16,2+DP$1,FALSE)),),)</f>
        <v>0</v>
      </c>
      <c r="DR59" s="80" t="str">
        <f t="shared" si="34"/>
        <v>JOLLIVET-BARON Sylvie</v>
      </c>
      <c r="DS59" s="26" t="str">
        <f t="shared" si="35"/>
        <v>A</v>
      </c>
      <c r="DT59" s="23">
        <f t="shared" si="36"/>
        <v>0.51219512195121952</v>
      </c>
    </row>
    <row r="60" spans="1:126" ht="14.4" customHeight="1">
      <c r="A60" s="11">
        <v>43</v>
      </c>
      <c r="B60" s="158" t="str">
        <f>Choristes!B44</f>
        <v>JOLLY Laure</v>
      </c>
      <c r="C60" s="26" t="str">
        <f>Choristes!C44</f>
        <v>A</v>
      </c>
      <c r="D60" s="26" t="str">
        <f>Choristes!G44</f>
        <v>FS</v>
      </c>
      <c r="E60" s="26"/>
      <c r="F60" s="26"/>
      <c r="G60" s="15"/>
      <c r="H60" s="15"/>
      <c r="I60" s="23">
        <f t="shared" si="32"/>
        <v>0.73170731707317072</v>
      </c>
      <c r="J60" s="23" t="str">
        <f t="shared" si="33"/>
        <v>C</v>
      </c>
      <c r="K60" s="60"/>
      <c r="L60" s="141">
        <f>IF(AND($D60&lt;&gt;0,L$1&lt;&gt;0),IF(VLOOKUP($D60,$J$9:$DP$16,2+L$1,FALSE)&lt;&gt;0,(COUNTIF('Présences, Excuses, et Tx P G'!$P59:P59,$C60)/VLOOKUP($D60,$J$9:$DP$16,2+L$1,FALSE)),),)</f>
        <v>1</v>
      </c>
      <c r="M60" s="141">
        <f>IF(AND($D60&lt;&gt;0,M$1&lt;&gt;0),IF(VLOOKUP($D60,$J$9:$DP$16,2+M$1,FALSE)&lt;&gt;0,(COUNTIF('Présences, Excuses, et Tx P G'!$P59:Q59,$C60)/VLOOKUP($D60,$J$9:$DP$16,2+M$1,FALSE)),),)</f>
        <v>1</v>
      </c>
      <c r="N60" s="141">
        <f>IF(AND($D60&lt;&gt;0,N$1&lt;&gt;0),IF(VLOOKUP($D60,$J$9:$DP$16,2+N$1,FALSE)&lt;&gt;0,(COUNTIF('Présences, Excuses, et Tx P G'!$P59:R59,$C60)/VLOOKUP($D60,$J$9:$DP$16,2+N$1,FALSE)),),)</f>
        <v>1</v>
      </c>
      <c r="O60" s="141">
        <f>IF(AND($D60&lt;&gt;0,O$1&lt;&gt;0),IF(VLOOKUP($D60,$J$9:$DP$16,2+O$1,FALSE)&lt;&gt;0,(COUNTIF('Présences, Excuses, et Tx P G'!$P59:S59,$C60)/VLOOKUP($D60,$J$9:$DP$16,2+O$1,FALSE)),),)</f>
        <v>0.66666666666666663</v>
      </c>
      <c r="P60" s="141">
        <f>IF(AND($D60&lt;&gt;0,P$1&lt;&gt;0),IF(VLOOKUP($D60,$J$9:$DP$16,2+P$1,FALSE)&lt;&gt;0,(COUNTIF('Présences, Excuses, et Tx P G'!$P59:T59,$C60)/VLOOKUP($D60,$J$9:$DP$16,2+P$1,FALSE)),),)</f>
        <v>0.66666666666666663</v>
      </c>
      <c r="Q60" s="141">
        <f>IF(AND($D60&lt;&gt;0,Q$1&lt;&gt;0),IF(VLOOKUP($D60,$J$9:$DP$16,2+Q$1,FALSE)&lt;&gt;0,(COUNTIF('Présences, Excuses, et Tx P G'!$P59:U59,$C60)/VLOOKUP($D60,$J$9:$DP$16,2+Q$1,FALSE)),),)</f>
        <v>0.75</v>
      </c>
      <c r="R60" s="141">
        <f>IF(AND($D60&lt;&gt;0,R$1&lt;&gt;0),IF(VLOOKUP($D60,$J$9:$DP$16,2+R$1,FALSE)&lt;&gt;0,(COUNTIF('Présences, Excuses, et Tx P G'!$P59:V59,$C60)/VLOOKUP($D60,$J$9:$DP$16,2+R$1,FALSE)),),)</f>
        <v>0.8</v>
      </c>
      <c r="S60" s="141">
        <f>IF(AND($D60&lt;&gt;0,S$1&lt;&gt;0),IF(VLOOKUP($D60,$J$9:$DP$16,2+S$1,FALSE)&lt;&gt;0,(COUNTIF('Présences, Excuses, et Tx P G'!$P59:W59,$C60)/VLOOKUP($D60,$J$9:$DP$16,2+S$1,FALSE)),),)</f>
        <v>0.83333333333333337</v>
      </c>
      <c r="T60" s="141">
        <f>IF(AND($D60&lt;&gt;0,T$1&lt;&gt;0),IF(VLOOKUP($D60,$J$9:$DP$16,2+T$1,FALSE)&lt;&gt;0,(COUNTIF('Présences, Excuses, et Tx P G'!$P59:X59,$C60)/VLOOKUP($D60,$J$9:$DP$16,2+T$1,FALSE)),),)</f>
        <v>0.8571428571428571</v>
      </c>
      <c r="U60" s="141">
        <f>IF(AND($D60&lt;&gt;0,U$1&lt;&gt;0),IF(VLOOKUP($D60,$J$9:$DP$16,2+U$1,FALSE)&lt;&gt;0,(COUNTIF('Présences, Excuses, et Tx P G'!$P59:Y59,$C60)/VLOOKUP($D60,$J$9:$DP$16,2+U$1,FALSE)),),)</f>
        <v>0.8571428571428571</v>
      </c>
      <c r="V60" s="141">
        <f>IF(AND($D60&lt;&gt;0,V$1&lt;&gt;0),IF(VLOOKUP($D60,$J$9:$DP$16,2+V$1,FALSE)&lt;&gt;0,(COUNTIF('Présences, Excuses, et Tx P G'!$P59:Z59,$C60)/VLOOKUP($D60,$J$9:$DP$16,2+V$1,FALSE)),),)</f>
        <v>0.875</v>
      </c>
      <c r="W60" s="141">
        <f>IF(AND($D60&lt;&gt;0,W$1&lt;&gt;0),IF(VLOOKUP($D60,$J$9:$DP$16,2+W$1,FALSE)&lt;&gt;0,(COUNTIF('Présences, Excuses, et Tx P G'!$P59:AA59,$C60)/VLOOKUP($D60,$J$9:$DP$16,2+W$1,FALSE)),),)</f>
        <v>0.875</v>
      </c>
      <c r="X60" s="141">
        <f>IF(AND($D60&lt;&gt;0,X$1&lt;&gt;0),IF(VLOOKUP($D60,$J$9:$DP$16,2+X$1,FALSE)&lt;&gt;0,(COUNTIF('Présences, Excuses, et Tx P G'!$P59:AB59,$C60)/VLOOKUP($D60,$J$9:$DP$16,2+X$1,FALSE)),),)</f>
        <v>0.88888888888888884</v>
      </c>
      <c r="Y60" s="141">
        <f>IF(AND($D60&lt;&gt;0,Y$1&lt;&gt;0),IF(VLOOKUP($D60,$J$9:$DP$16,2+Y$1,FALSE)&lt;&gt;0,(COUNTIF('Présences, Excuses, et Tx P G'!$P59:AC59,$C60)/VLOOKUP($D60,$J$9:$DP$16,2+Y$1,FALSE)),),)</f>
        <v>0.88888888888888884</v>
      </c>
      <c r="Z60" s="141">
        <f>IF(AND($D60&lt;&gt;0,Z$1&lt;&gt;0),IF(VLOOKUP($D60,$J$9:$DP$16,2+Z$1,FALSE)&lt;&gt;0,(COUNTIF('Présences, Excuses, et Tx P G'!$P59:AD59,$C60)/VLOOKUP($D60,$J$9:$DP$16,2+Z$1,FALSE)),),)</f>
        <v>0.9</v>
      </c>
      <c r="AA60" s="141">
        <f>IF(AND($D60&lt;&gt;0,AA$1&lt;&gt;0),IF(VLOOKUP($D60,$J$9:$DP$16,2+AA$1,FALSE)&lt;&gt;0,(COUNTIF('Présences, Excuses, et Tx P G'!$P59:AE59,$C60)/VLOOKUP($D60,$J$9:$DP$16,2+AA$1,FALSE)),),)</f>
        <v>0.9</v>
      </c>
      <c r="AB60" s="141">
        <f>IF(AND($D60&lt;&gt;0,AB$1&lt;&gt;0),IF(VLOOKUP($D60,$J$9:$DP$16,2+AB$1,FALSE)&lt;&gt;0,(COUNTIF('Présences, Excuses, et Tx P G'!$P59:AF59,$C60)/VLOOKUP($D60,$J$9:$DP$16,2+AB$1,FALSE)),),)</f>
        <v>0.81818181818181823</v>
      </c>
      <c r="AC60" s="141">
        <f>IF(AND($D60&lt;&gt;0,AC$1&lt;&gt;0),IF(VLOOKUP($D60,$J$9:$DP$16,2+AC$1,FALSE)&lt;&gt;0,(COUNTIF('Présences, Excuses, et Tx P G'!$P59:AG59,$C60)/VLOOKUP($D60,$J$9:$DP$16,2+AC$1,FALSE)),),)</f>
        <v>0.75</v>
      </c>
      <c r="AD60" s="141">
        <f>IF(AND($D60&lt;&gt;0,AD$1&lt;&gt;0),IF(VLOOKUP($D60,$J$9:$DP$16,2+AD$1,FALSE)&lt;&gt;0,(COUNTIF('Présences, Excuses, et Tx P G'!$P59:AH59,$C60)/VLOOKUP($D60,$J$9:$DP$16,2+AD$1,FALSE)),),)</f>
        <v>0.75</v>
      </c>
      <c r="AE60" s="141">
        <f>IF(AND($D60&lt;&gt;0,AE$1&lt;&gt;0),IF(VLOOKUP($D60,$J$9:$DP$16,2+AE$1,FALSE)&lt;&gt;0,(COUNTIF('Présences, Excuses, et Tx P G'!$P59:AI59,$C60)/VLOOKUP($D60,$J$9:$DP$16,2+AE$1,FALSE)),),)</f>
        <v>0.75</v>
      </c>
      <c r="AF60" s="141">
        <f>IF(AND($D60&lt;&gt;0,AF$1&lt;&gt;0),IF(VLOOKUP($D60,$J$9:$DP$16,2+AF$1,FALSE)&lt;&gt;0,(COUNTIF('Présences, Excuses, et Tx P G'!$P59:AJ59,$C60)/VLOOKUP($D60,$J$9:$DP$16,2+AF$1,FALSE)),),)</f>
        <v>0.76923076923076927</v>
      </c>
      <c r="AG60" s="141">
        <f>IF(AND($D60&lt;&gt;0,AG$1&lt;&gt;0),IF(VLOOKUP($D60,$J$9:$DP$16,2+AG$1,FALSE)&lt;&gt;0,(COUNTIF('Présences, Excuses, et Tx P G'!$P59:AK59,$C60)/VLOOKUP($D60,$J$9:$DP$16,2+AG$1,FALSE)),),)</f>
        <v>0.76923076923076927</v>
      </c>
      <c r="AH60" s="141">
        <f>IF(AND($D60&lt;&gt;0,AH$1&lt;&gt;0),IF(VLOOKUP($D60,$J$9:$DP$16,2+AH$1,FALSE)&lt;&gt;0,(COUNTIF('Présences, Excuses, et Tx P G'!$P59:AL59,$C60)/VLOOKUP($D60,$J$9:$DP$16,2+AH$1,FALSE)),),)</f>
        <v>0.7857142857142857</v>
      </c>
      <c r="AI60" s="141">
        <f>IF(AND($D60&lt;&gt;0,AI$1&lt;&gt;0),IF(VLOOKUP($D60,$J$9:$DP$16,2+AI$1,FALSE)&lt;&gt;0,(COUNTIF('Présences, Excuses, et Tx P G'!$P59:AM59,$C60)/VLOOKUP($D60,$J$9:$DP$16,2+AI$1,FALSE)),),)</f>
        <v>0.8</v>
      </c>
      <c r="AJ60" s="141">
        <f>IF(AND($D60&lt;&gt;0,AJ$1&lt;&gt;0),IF(VLOOKUP($D60,$J$9:$DP$16,2+AJ$1,FALSE)&lt;&gt;0,(COUNTIF('Présences, Excuses, et Tx P G'!$P59:AN59,$C60)/VLOOKUP($D60,$J$9:$DP$16,2+AJ$1,FALSE)),),)</f>
        <v>0.8125</v>
      </c>
      <c r="AK60" s="141">
        <f>IF(AND($D60&lt;&gt;0,AK$1&lt;&gt;0),IF(VLOOKUP($D60,$J$9:$DP$16,2+AK$1,FALSE)&lt;&gt;0,(COUNTIF('Présences, Excuses, et Tx P G'!$P59:AO59,$C60)/VLOOKUP($D60,$J$9:$DP$16,2+AK$1,FALSE)),),)</f>
        <v>0.8125</v>
      </c>
      <c r="AL60" s="141">
        <f>IF(AND($D60&lt;&gt;0,AL$1&lt;&gt;0),IF(VLOOKUP($D60,$J$9:$DP$16,2+AL$1,FALSE)&lt;&gt;0,(COUNTIF('Présences, Excuses, et Tx P G'!$P59:AP59,$C60)/VLOOKUP($D60,$J$9:$DP$16,2+AL$1,FALSE)),),)</f>
        <v>0.76470588235294112</v>
      </c>
      <c r="AM60" s="141">
        <f>IF(AND($D60&lt;&gt;0,AM$1&lt;&gt;0),IF(VLOOKUP($D60,$J$9:$DP$16,2+AM$1,FALSE)&lt;&gt;0,(COUNTIF('Présences, Excuses, et Tx P G'!$P59:AQ59,$C60)/VLOOKUP($D60,$J$9:$DP$16,2+AM$1,FALSE)),),)</f>
        <v>0.72222222222222221</v>
      </c>
      <c r="AN60" s="141">
        <f>IF(AND($D60&lt;&gt;0,AN$1&lt;&gt;0),IF(VLOOKUP($D60,$J$9:$DP$16,2+AN$1,FALSE)&lt;&gt;0,(COUNTIF('Présences, Excuses, et Tx P G'!$P59:AR59,$C60)/VLOOKUP($D60,$J$9:$DP$16,2+AN$1,FALSE)),),)</f>
        <v>0.68421052631578949</v>
      </c>
      <c r="AO60" s="141">
        <f>IF(AND($D60&lt;&gt;0,AO$1&lt;&gt;0),IF(VLOOKUP($D60,$J$9:$DP$16,2+AO$1,FALSE)&lt;&gt;0,(COUNTIF('Présences, Excuses, et Tx P G'!$P59:AS59,$C60)/VLOOKUP($D60,$J$9:$DP$16,2+AO$1,FALSE)),),)</f>
        <v>0.7</v>
      </c>
      <c r="AP60" s="141">
        <f>IF(AND($D60&lt;&gt;0,AP$1&lt;&gt;0),IF(VLOOKUP($D60,$J$9:$DP$16,2+AP$1,FALSE)&lt;&gt;0,(COUNTIF('Présences, Excuses, et Tx P G'!$P59:AT59,$C60)/VLOOKUP($D60,$J$9:$DP$16,2+AP$1,FALSE)),),)</f>
        <v>0.7142857142857143</v>
      </c>
      <c r="AQ60" s="141">
        <f>IF(AND($D60&lt;&gt;0,AQ$1&lt;&gt;0),IF(VLOOKUP($D60,$J$9:$DP$16,2+AQ$1,FALSE)&lt;&gt;0,(COUNTIF('Présences, Excuses, et Tx P G'!$P59:AU59,$C60)/VLOOKUP($D60,$J$9:$DP$16,2+AQ$1,FALSE)),),)</f>
        <v>0.7142857142857143</v>
      </c>
      <c r="AR60" s="141">
        <f>IF(AND($D60&lt;&gt;0,AR$1&lt;&gt;0),IF(VLOOKUP($D60,$J$9:$DP$16,2+AR$1,FALSE)&lt;&gt;0,(COUNTIF('Présences, Excuses, et Tx P G'!$P59:AV59,$C60)/VLOOKUP($D60,$J$9:$DP$16,2+AR$1,FALSE)),),)</f>
        <v>0.68181818181818177</v>
      </c>
      <c r="AS60" s="141">
        <f>IF(AND($D60&lt;&gt;0,AS$1&lt;&gt;0),IF(VLOOKUP($D60,$J$9:$DP$16,2+AS$1,FALSE)&lt;&gt;0,(COUNTIF('Présences, Excuses, et Tx P G'!$P59:AW59,$C60)/VLOOKUP($D60,$J$9:$DP$16,2+AS$1,FALSE)),),)</f>
        <v>0.68181818181818177</v>
      </c>
      <c r="AT60" s="141">
        <f>IF(AND($D60&lt;&gt;0,AT$1&lt;&gt;0),IF(VLOOKUP($D60,$J$9:$DP$16,2+AT$1,FALSE)&lt;&gt;0,(COUNTIF('Présences, Excuses, et Tx P G'!$P59:AX59,$C60)/VLOOKUP($D60,$J$9:$DP$16,2+AT$1,FALSE)),),)</f>
        <v>0.65217391304347827</v>
      </c>
      <c r="AU60" s="141">
        <f>IF(AND($D60&lt;&gt;0,AU$1&lt;&gt;0),IF(VLOOKUP($D60,$J$9:$DP$16,2+AU$1,FALSE)&lt;&gt;0,(COUNTIF('Présences, Excuses, et Tx P G'!$P59:AY59,$C60)/VLOOKUP($D60,$J$9:$DP$16,2+AU$1,FALSE)),),)</f>
        <v>0.65217391304347827</v>
      </c>
      <c r="AV60" s="141">
        <f>IF(AND($D60&lt;&gt;0,AV$1&lt;&gt;0),IF(VLOOKUP($D60,$J$9:$DP$16,2+AV$1,FALSE)&lt;&gt;0,(COUNTIF('Présences, Excuses, et Tx P G'!$P59:AZ59,$C60)/VLOOKUP($D60,$J$9:$DP$16,2+AV$1,FALSE)),),)</f>
        <v>0.625</v>
      </c>
      <c r="AW60" s="141">
        <f>IF(AND($D60&lt;&gt;0,AW$1&lt;&gt;0),IF(VLOOKUP($D60,$J$9:$DP$16,2+AW$1,FALSE)&lt;&gt;0,(COUNTIF('Présences, Excuses, et Tx P G'!$P59:BA59,$C60)/VLOOKUP($D60,$J$9:$DP$16,2+AW$1,FALSE)),),)</f>
        <v>0.625</v>
      </c>
      <c r="AX60" s="141">
        <f>IF(AND($D60&lt;&gt;0,AX$1&lt;&gt;0),IF(VLOOKUP($D60,$J$9:$DP$16,2+AX$1,FALSE)&lt;&gt;0,(COUNTIF('Présences, Excuses, et Tx P G'!$P59:BB59,$C60)/VLOOKUP($D60,$J$9:$DP$16,2+AX$1,FALSE)),),)</f>
        <v>0.625</v>
      </c>
      <c r="AY60" s="141">
        <f>IF(AND($D60&lt;&gt;0,AY$1&lt;&gt;0),IF(VLOOKUP($D60,$J$9:$DP$16,2+AY$1,FALSE)&lt;&gt;0,(COUNTIF('Présences, Excuses, et Tx P G'!$P59:BC59,$C60)/VLOOKUP($D60,$J$9:$DP$16,2+AY$1,FALSE)),),)</f>
        <v>0.64</v>
      </c>
      <c r="AZ60" s="141">
        <f>IF(AND($D60&lt;&gt;0,AZ$1&lt;&gt;0),IF(VLOOKUP($D60,$J$9:$DP$16,2+AZ$1,FALSE)&lt;&gt;0,(COUNTIF('Présences, Excuses, et Tx P G'!$P59:BD59,$C60)/VLOOKUP($D60,$J$9:$DP$16,2+AZ$1,FALSE)),),)</f>
        <v>0.64</v>
      </c>
      <c r="BA60" s="141">
        <f>IF(AND($D60&lt;&gt;0,BA$1&lt;&gt;0),IF(VLOOKUP($D60,$J$9:$DP$16,2+BA$1,FALSE)&lt;&gt;0,(COUNTIF('Présences, Excuses, et Tx P G'!$P59:BE59,$C60)/VLOOKUP($D60,$J$9:$DP$16,2+BA$1,FALSE)),),)</f>
        <v>0.65384615384615385</v>
      </c>
      <c r="BB60" s="141">
        <f>IF(AND($D60&lt;&gt;0,BB$1&lt;&gt;0),IF(VLOOKUP($D60,$J$9:$DP$16,2+BB$1,FALSE)&lt;&gt;0,(COUNTIF('Présences, Excuses, et Tx P G'!$P59:BF59,$C60)/VLOOKUP($D60,$J$9:$DP$16,2+BB$1,FALSE)),),)</f>
        <v>0.66666666666666663</v>
      </c>
      <c r="BC60" s="141">
        <f>IF(AND($D60&lt;&gt;0,BC$1&lt;&gt;0),IF(VLOOKUP($D60,$J$9:$DP$16,2+BC$1,FALSE)&lt;&gt;0,(COUNTIF('Présences, Excuses, et Tx P G'!$P59:BG59,$C60)/VLOOKUP($D60,$J$9:$DP$16,2+BC$1,FALSE)),),)</f>
        <v>0.6785714285714286</v>
      </c>
      <c r="BD60" s="141">
        <f>IF(AND($D60&lt;&gt;0,BD$1&lt;&gt;0),IF(VLOOKUP($D60,$J$9:$DP$16,2+BD$1,FALSE)&lt;&gt;0,(COUNTIF('Présences, Excuses, et Tx P G'!$P59:BH59,$C60)/VLOOKUP($D60,$J$9:$DP$16,2+BD$1,FALSE)),),)</f>
        <v>0.68965517241379315</v>
      </c>
      <c r="BE60" s="141">
        <f>IF(AND($D60&lt;&gt;0,BE$1&lt;&gt;0),IF(VLOOKUP($D60,$J$9:$DP$16,2+BE$1,FALSE)&lt;&gt;0,(COUNTIF('Présences, Excuses, et Tx P G'!$P59:BI59,$C60)/VLOOKUP($D60,$J$9:$DP$16,2+BE$1,FALSE)),),)</f>
        <v>0.66666666666666663</v>
      </c>
      <c r="BF60" s="141">
        <f>IF(AND($D60&lt;&gt;0,BF$1&lt;&gt;0),IF(VLOOKUP($D60,$J$9:$DP$16,2+BF$1,FALSE)&lt;&gt;0,(COUNTIF('Présences, Excuses, et Tx P G'!$P59:BJ59,$C60)/VLOOKUP($D60,$J$9:$DP$16,2+BF$1,FALSE)),),)</f>
        <v>0.66666666666666663</v>
      </c>
      <c r="BG60" s="141">
        <f>IF(AND($D60&lt;&gt;0,BG$1&lt;&gt;0),IF(VLOOKUP($D60,$J$9:$DP$16,2+BG$1,FALSE)&lt;&gt;0,(COUNTIF('Présences, Excuses, et Tx P G'!$P59:BK59,$C60)/VLOOKUP($D60,$J$9:$DP$16,2+BG$1,FALSE)),),)</f>
        <v>0.66666666666666663</v>
      </c>
      <c r="BH60" s="141">
        <f>IF(AND($D60&lt;&gt;0,BH$1&lt;&gt;0),IF(VLOOKUP($D60,$J$9:$DP$16,2+BH$1,FALSE)&lt;&gt;0,(COUNTIF('Présences, Excuses, et Tx P G'!$P59:BL59,$C60)/VLOOKUP($D60,$J$9:$DP$16,2+BH$1,FALSE)),),)</f>
        <v>0.67741935483870963</v>
      </c>
      <c r="BI60" s="141">
        <f>IF(AND($D60&lt;&gt;0,BI$1&lt;&gt;0),IF(VLOOKUP($D60,$J$9:$DP$16,2+BI$1,FALSE)&lt;&gt;0,(COUNTIF('Présences, Excuses, et Tx P G'!$P59:BM59,$C60)/VLOOKUP($D60,$J$9:$DP$16,2+BI$1,FALSE)),),)</f>
        <v>0.65625</v>
      </c>
      <c r="BJ60" s="141">
        <f>IF(AND($D60&lt;&gt;0,BJ$1&lt;&gt;0),IF(VLOOKUP($D60,$J$9:$DP$16,2+BJ$1,FALSE)&lt;&gt;0,(COUNTIF('Présences, Excuses, et Tx P G'!$P59:BN59,$C60)/VLOOKUP($D60,$J$9:$DP$16,2+BJ$1,FALSE)),),)</f>
        <v>0.65625</v>
      </c>
      <c r="BK60" s="141">
        <f>IF(AND($D60&lt;&gt;0,BK$1&lt;&gt;0),IF(VLOOKUP($D60,$J$9:$DP$16,2+BK$1,FALSE)&lt;&gt;0,(COUNTIF('Présences, Excuses, et Tx P G'!$P59:BO59,$C60)/VLOOKUP($D60,$J$9:$DP$16,2+BK$1,FALSE)),),)</f>
        <v>0.66666666666666663</v>
      </c>
      <c r="BL60" s="141">
        <f>IF(AND($D60&lt;&gt;0,BL$1&lt;&gt;0),IF(VLOOKUP($D60,$J$9:$DP$16,2+BL$1,FALSE)&lt;&gt;0,(COUNTIF('Présences, Excuses, et Tx P G'!$P59:BP59,$C60)/VLOOKUP($D60,$J$9:$DP$16,2+BL$1,FALSE)),),)</f>
        <v>0.66666666666666663</v>
      </c>
      <c r="BM60" s="141">
        <f>IF(AND($D60&lt;&gt;0,BM$1&lt;&gt;0),IF(VLOOKUP($D60,$J$9:$DP$16,2+BM$1,FALSE)&lt;&gt;0,(COUNTIF('Présences, Excuses, et Tx P G'!$P59:BQ59,$C60)/VLOOKUP($D60,$J$9:$DP$16,2+BM$1,FALSE)),),)</f>
        <v>0.66666666666666663</v>
      </c>
      <c r="BN60" s="141">
        <f>IF(AND($D60&lt;&gt;0,BN$1&lt;&gt;0),IF(VLOOKUP($D60,$J$9:$DP$16,2+BN$1,FALSE)&lt;&gt;0,(COUNTIF('Présences, Excuses, et Tx P G'!$P59:BR59,$C60)/VLOOKUP($D60,$J$9:$DP$16,2+BN$1,FALSE)),),)</f>
        <v>0.67647058823529416</v>
      </c>
      <c r="BO60" s="141">
        <f>IF(AND($D60&lt;&gt;0,BO$1&lt;&gt;0),IF(VLOOKUP($D60,$J$9:$DP$16,2+BO$1,FALSE)&lt;&gt;0,(COUNTIF('Présences, Excuses, et Tx P G'!$P59:BS59,$C60)/VLOOKUP($D60,$J$9:$DP$16,2+BO$1,FALSE)),),)</f>
        <v>0.68571428571428572</v>
      </c>
      <c r="BP60" s="141">
        <f>IF(AND($D60&lt;&gt;0,BP$1&lt;&gt;0),IF(VLOOKUP($D60,$J$9:$DP$16,2+BP$1,FALSE)&lt;&gt;0,(COUNTIF('Présences, Excuses, et Tx P G'!$P59:BT59,$C60)/VLOOKUP($D60,$J$9:$DP$16,2+BP$1,FALSE)),),)</f>
        <v>0.69444444444444442</v>
      </c>
      <c r="BQ60" s="141">
        <f>IF(AND($D60&lt;&gt;0,BQ$1&lt;&gt;0),IF(VLOOKUP($D60,$J$9:$DP$16,2+BQ$1,FALSE)&lt;&gt;0,(COUNTIF('Présences, Excuses, et Tx P G'!$P59:BU59,$C60)/VLOOKUP($D60,$J$9:$DP$16,2+BQ$1,FALSE)),),)</f>
        <v>0.69444444444444442</v>
      </c>
      <c r="BR60" s="141">
        <f>IF(AND($D60&lt;&gt;0,BR$1&lt;&gt;0),IF(VLOOKUP($D60,$J$9:$DP$16,2+BR$1,FALSE)&lt;&gt;0,(COUNTIF('Présences, Excuses, et Tx P G'!$P59:BV59,$C60)/VLOOKUP($D60,$J$9:$DP$16,2+BR$1,FALSE)),),)</f>
        <v>0.70270270270270274</v>
      </c>
      <c r="BS60" s="141">
        <f>IF(AND($D60&lt;&gt;0,BS$1&lt;&gt;0),IF(VLOOKUP($D60,$J$9:$DP$16,2+BS$1,FALSE)&lt;&gt;0,(COUNTIF('Présences, Excuses, et Tx P G'!$P59:BW59,$C60)/VLOOKUP($D60,$J$9:$DP$16,2+BS$1,FALSE)),),)</f>
        <v>0.70270270270270274</v>
      </c>
      <c r="BT60" s="141">
        <f>IF(AND($D60&lt;&gt;0,BT$1&lt;&gt;0),IF(VLOOKUP($D60,$J$9:$DP$16,2+BT$1,FALSE)&lt;&gt;0,(COUNTIF('Présences, Excuses, et Tx P G'!$P59:BX59,$C60)/VLOOKUP($D60,$J$9:$DP$16,2+BT$1,FALSE)),),)</f>
        <v>0.70270270270270274</v>
      </c>
      <c r="BU60" s="141">
        <f>IF(AND($D60&lt;&gt;0,BU$1&lt;&gt;0),IF(VLOOKUP($D60,$J$9:$DP$16,2+BU$1,FALSE)&lt;&gt;0,(COUNTIF('Présences, Excuses, et Tx P G'!$P59:BY59,$C60)/VLOOKUP($D60,$J$9:$DP$16,2+BU$1,FALSE)),),)</f>
        <v>0.71052631578947367</v>
      </c>
      <c r="BV60" s="141">
        <f>IF(AND($D60&lt;&gt;0,BV$1&lt;&gt;0),IF(VLOOKUP($D60,$J$9:$DP$16,2+BV$1,FALSE)&lt;&gt;0,(COUNTIF('Présences, Excuses, et Tx P G'!$P59:BZ59,$C60)/VLOOKUP($D60,$J$9:$DP$16,2+BV$1,FALSE)),),)</f>
        <v>0.71794871794871795</v>
      </c>
      <c r="BW60" s="141">
        <f>IF(AND($D60&lt;&gt;0,BW$1&lt;&gt;0),IF(VLOOKUP($D60,$J$9:$DP$16,2+BW$1,FALSE)&lt;&gt;0,(COUNTIF('Présences, Excuses, et Tx P G'!$P59:CA59,$C60)/VLOOKUP($D60,$J$9:$DP$16,2+BW$1,FALSE)),),)</f>
        <v>0.72499999999999998</v>
      </c>
      <c r="BX60" s="141">
        <f>IF(AND($D60&lt;&gt;0,BX$1&lt;&gt;0),IF(VLOOKUP($D60,$J$9:$DP$16,2+BX$1,FALSE)&lt;&gt;0,(COUNTIF('Présences, Excuses, et Tx P G'!$P59:CB59,$C60)/VLOOKUP($D60,$J$9:$DP$16,2+BX$1,FALSE)),),)</f>
        <v>0.72499999999999998</v>
      </c>
      <c r="BY60" s="141">
        <f>IF(AND($D60&lt;&gt;0,BY$1&lt;&gt;0),IF(VLOOKUP($D60,$J$9:$DP$16,2+BY$1,FALSE)&lt;&gt;0,(COUNTIF('Présences, Excuses, et Tx P G'!$P59:CC59,$C60)/VLOOKUP($D60,$J$9:$DP$16,2+BY$1,FALSE)),),)</f>
        <v>0.73170731707317072</v>
      </c>
      <c r="BZ60" s="141">
        <f>IF(AND($D60&lt;&gt;0,BZ$1&lt;&gt;0),IF(VLOOKUP($D60,$J$9:$DP$16,2+BZ$1,FALSE)&lt;&gt;0,(COUNTIF('Présences, Excuses, et Tx P G'!$P59:CD59,$C60)/VLOOKUP($D60,$J$9:$DP$16,2+BZ$1,FALSE)),),)</f>
        <v>0.73809523809523814</v>
      </c>
      <c r="CA60" s="141">
        <f>IF(AND($D60&lt;&gt;0,CA$1&lt;&gt;0),IF(VLOOKUP($D60,$J$9:$DP$16,2+CA$1,FALSE)&lt;&gt;0,(COUNTIF('Présences, Excuses, et Tx P G'!$P59:CE59,$C60)/VLOOKUP($D60,$J$9:$DP$16,2+CA$1,FALSE)),),)</f>
        <v>0.72093023255813948</v>
      </c>
      <c r="CB60" s="141">
        <f>IF(AND($D60&lt;&gt;0,CB$1&lt;&gt;0),IF(VLOOKUP($D60,$J$9:$DP$16,2+CB$1,FALSE)&lt;&gt;0,(COUNTIF('Présences, Excuses, et Tx P G'!$P59:CF59,$C60)/VLOOKUP($D60,$J$9:$DP$16,2+CB$1,FALSE)),),)</f>
        <v>0</v>
      </c>
      <c r="CC60" s="141">
        <f>IF(AND($D60&lt;&gt;0,CC$1&lt;&gt;0),IF(VLOOKUP($D60,$J$9:$DP$16,2+CC$1,FALSE)&lt;&gt;0,(COUNTIF('Présences, Excuses, et Tx P G'!$P59:CG59,$C60)/VLOOKUP($D60,$J$9:$DP$16,2+CC$1,FALSE)),),)</f>
        <v>0</v>
      </c>
      <c r="CD60" s="141">
        <f>IF(AND($D60&lt;&gt;0,CD$1&lt;&gt;0),IF(VLOOKUP($D60,$J$9:$DP$16,2+CD$1,FALSE)&lt;&gt;0,(COUNTIF('Présences, Excuses, et Tx P G'!$P59:CH59,$C60)/VLOOKUP($D60,$J$9:$DP$16,2+CD$1,FALSE)),),)</f>
        <v>0</v>
      </c>
      <c r="CE60" s="141">
        <f>IF(AND($D60&lt;&gt;0,CE$1&lt;&gt;0),IF(VLOOKUP($D60,$J$9:$DP$16,2+CE$1,FALSE)&lt;&gt;0,(COUNTIF('Présences, Excuses, et Tx P G'!$P59:CI59,$C60)/VLOOKUP($D60,$J$9:$DP$16,2+CE$1,FALSE)),),)</f>
        <v>0</v>
      </c>
      <c r="CF60" s="141">
        <f>IF(AND($D60&lt;&gt;0,CF$1&lt;&gt;0),IF(VLOOKUP($D60,$J$9:$DP$16,2+CF$1,FALSE)&lt;&gt;0,(COUNTIF('Présences, Excuses, et Tx P G'!$P59:CJ59,$C60)/VLOOKUP($D60,$J$9:$DP$16,2+CF$1,FALSE)),),)</f>
        <v>0</v>
      </c>
      <c r="CG60" s="141">
        <f>IF(AND($D60&lt;&gt;0,CG$1&lt;&gt;0),IF(VLOOKUP($D60,$J$9:$DP$16,2+CG$1,FALSE)&lt;&gt;0,(COUNTIF('Présences, Excuses, et Tx P G'!$P59:CK59,$C60)/VLOOKUP($D60,$J$9:$DP$16,2+CG$1,FALSE)),),)</f>
        <v>0</v>
      </c>
      <c r="CH60" s="141">
        <f>IF(AND($D60&lt;&gt;0,CH$1&lt;&gt;0),IF(VLOOKUP($D60,$J$9:$DP$16,2+CH$1,FALSE)&lt;&gt;0,(COUNTIF('Présences, Excuses, et Tx P G'!$P59:CL59,$C60)/VLOOKUP($D60,$J$9:$DP$16,2+CH$1,FALSE)),),)</f>
        <v>0</v>
      </c>
      <c r="CI60" s="141">
        <f>IF(AND($D60&lt;&gt;0,CI$1&lt;&gt;0),IF(VLOOKUP($D60,$J$9:$DP$16,2+CI$1,FALSE)&lt;&gt;0,(COUNTIF('Présences, Excuses, et Tx P G'!$P59:CM59,$C60)/VLOOKUP($D60,$J$9:$DP$16,2+CI$1,FALSE)),),)</f>
        <v>0</v>
      </c>
      <c r="CJ60" s="141">
        <f>IF(AND($D60&lt;&gt;0,CJ$1&lt;&gt;0),IF(VLOOKUP($D60,$J$9:$DP$16,2+CJ$1,FALSE)&lt;&gt;0,(COUNTIF('Présences, Excuses, et Tx P G'!$P59:CO59,$C60)/VLOOKUP($D60,$J$9:$DP$16,2+CJ$1,FALSE)),),)</f>
        <v>0</v>
      </c>
      <c r="CK60" s="141">
        <f>IF(AND($D60&lt;&gt;0,CK$1&lt;&gt;0),IF(VLOOKUP($D60,$J$9:$DP$16,2+CK$1,FALSE)&lt;&gt;0,(COUNTIF('Présences, Excuses, et Tx P G'!$P59:CP59,$C60)/VLOOKUP($D60,$J$9:$DP$16,2+CK$1,FALSE)),),)</f>
        <v>0</v>
      </c>
      <c r="CL60" s="141">
        <f>IF(AND($D60&lt;&gt;0,CL$1&lt;&gt;0),IF(VLOOKUP($D60,$J$9:$DP$16,2+CL$1,FALSE)&lt;&gt;0,(COUNTIF('Présences, Excuses, et Tx P G'!$P59:CQ59,$C60)/VLOOKUP($D60,$J$9:$DP$16,2+CL$1,FALSE)),),)</f>
        <v>0</v>
      </c>
      <c r="CM60" s="141">
        <f>IF(AND($D60&lt;&gt;0,CM$1&lt;&gt;0),IF(VLOOKUP($D60,$J$9:$DP$16,2+CM$1,FALSE)&lt;&gt;0,(COUNTIF('Présences, Excuses, et Tx P G'!$P59:CR59,$C60)/VLOOKUP($D60,$J$9:$DP$16,2+CM$1,FALSE)),),)</f>
        <v>0</v>
      </c>
      <c r="CN60" s="141">
        <f>IF(AND($D60&lt;&gt;0,CN$1&lt;&gt;0),IF(VLOOKUP($D60,$J$9:$DP$16,2+CN$1,FALSE)&lt;&gt;0,(COUNTIF('Présences, Excuses, et Tx P G'!$P59:CS59,$C60)/VLOOKUP($D60,$J$9:$DP$16,2+CN$1,FALSE)),),)</f>
        <v>0</v>
      </c>
      <c r="CO60" s="141">
        <f>IF(AND($D60&lt;&gt;0,CO$1&lt;&gt;0),IF(VLOOKUP($D60,$J$9:$DP$16,2+CO$1,FALSE)&lt;&gt;0,(COUNTIF('Présences, Excuses, et Tx P G'!$P59:CT59,$C60)/VLOOKUP($D60,$J$9:$DP$16,2+CO$1,FALSE)),),)</f>
        <v>0</v>
      </c>
      <c r="CP60" s="141">
        <f>IF(AND($D60&lt;&gt;0,CP$1&lt;&gt;0),IF(VLOOKUP($D60,$J$9:$DP$16,2+CP$1,FALSE)&lt;&gt;0,(COUNTIF('Présences, Excuses, et Tx P G'!$P59:CU59,$C60)/VLOOKUP($D60,$J$9:$DP$16,2+CP$1,FALSE)),),)</f>
        <v>0</v>
      </c>
      <c r="CQ60" s="141">
        <f>IF(AND($D60&lt;&gt;0,CQ$1&lt;&gt;0),IF(VLOOKUP($D60,$J$9:$DP$16,2+CQ$1,FALSE)&lt;&gt;0,(COUNTIF('Présences, Excuses, et Tx P G'!$P59:CU59,$C60)/VLOOKUP($D60,$J$9:$DP$16,2+CQ$1,FALSE)),),)</f>
        <v>0</v>
      </c>
      <c r="CR60" s="141">
        <f>IF(AND($D60&lt;&gt;0,CR$1&lt;&gt;0),IF(VLOOKUP($D60,$J$9:$DP$16,2+CR$1,FALSE)&lt;&gt;0,(COUNTIF('Présences, Excuses, et Tx P G'!$P59:CV59,$C60)/VLOOKUP($D60,$J$9:$DP$16,2+CR$1,FALSE)),),)</f>
        <v>0</v>
      </c>
      <c r="CS60" s="141">
        <f>IF(AND($D60&lt;&gt;0,CS$1&lt;&gt;0),IF(VLOOKUP($D60,$J$9:$DP$16,2+CS$1,FALSE)&lt;&gt;0,(COUNTIF('Présences, Excuses, et Tx P G'!$P59:CW59,$C60)/VLOOKUP($D60,$J$9:$DP$16,2+CS$1,FALSE)),),)</f>
        <v>0</v>
      </c>
      <c r="CT60" s="141">
        <f>IF(AND($D60&lt;&gt;0,CT$1&lt;&gt;0),IF(VLOOKUP($D60,$J$9:$DP$16,2+CT$1,FALSE)&lt;&gt;0,(COUNTIF('Présences, Excuses, et Tx P G'!$P59:CX59,$C60)/VLOOKUP($D60,$J$9:$DP$16,2+CT$1,FALSE)),),)</f>
        <v>0</v>
      </c>
      <c r="CU60" s="141">
        <f>IF(AND($D60&lt;&gt;0,CU$1&lt;&gt;0),IF(VLOOKUP($D60,$J$9:$DP$16,2+CU$1,FALSE)&lt;&gt;0,(COUNTIF('Présences, Excuses, et Tx P G'!$P59:CY59,$C60)/VLOOKUP($D60,$J$9:$DP$16,2+CU$1,FALSE)),),)</f>
        <v>0</v>
      </c>
      <c r="CV60" s="141">
        <f>IF(AND($D60&lt;&gt;0,CV$1&lt;&gt;0),IF(VLOOKUP($D60,$J$9:$DP$16,2+CV$1,FALSE)&lt;&gt;0,(COUNTIF('Présences, Excuses, et Tx P G'!$P59:CZ59,$C60)/VLOOKUP($D60,$J$9:$DP$16,2+CV$1,FALSE)),),)</f>
        <v>0</v>
      </c>
      <c r="CW60" s="141">
        <f>IF(AND($D60&lt;&gt;0,CW$1&lt;&gt;0),IF(VLOOKUP($D60,$J$9:$DP$16,2+CW$1,FALSE)&lt;&gt;0,(COUNTIF('Présences, Excuses, et Tx P G'!$P59:DA59,$C60)/VLOOKUP($D60,$J$9:$DP$16,2+CW$1,FALSE)),),)</f>
        <v>0</v>
      </c>
      <c r="CX60" s="141">
        <f>IF(AND($D60&lt;&gt;0,CX$1&lt;&gt;0),IF(VLOOKUP($D60,$J$9:$DP$16,2+CX$1,FALSE)&lt;&gt;0,(COUNTIF('Présences, Excuses, et Tx P G'!$P59:DB59,$C60)/VLOOKUP($D60,$J$9:$DP$16,2+CX$1,FALSE)),),)</f>
        <v>0</v>
      </c>
      <c r="CY60" s="141">
        <f>IF(AND($D60&lt;&gt;0,CY$1&lt;&gt;0),IF(VLOOKUP($D60,$J$9:$DP$16,2+CY$1,FALSE)&lt;&gt;0,(COUNTIF('Présences, Excuses, et Tx P G'!$P59:DC59,$C60)/VLOOKUP($D60,$J$9:$DP$16,2+CY$1,FALSE)),),)</f>
        <v>0</v>
      </c>
      <c r="CZ60" s="141">
        <f>IF(AND($D60&lt;&gt;0,CZ$1&lt;&gt;0),IF(VLOOKUP($D60,$J$9:$DP$16,2+CZ$1,FALSE)&lt;&gt;0,(COUNTIF('Présences, Excuses, et Tx P G'!$P59:DD59,$C60)/VLOOKUP($D60,$J$9:$DP$16,2+CZ$1,FALSE)),),)</f>
        <v>0</v>
      </c>
      <c r="DA60" s="141">
        <f>IF(AND($D60&lt;&gt;0,DA$1&lt;&gt;0),IF(VLOOKUP($D60,$J$9:$DP$16,2+DA$1,FALSE)&lt;&gt;0,(COUNTIF('Présences, Excuses, et Tx P G'!$P59:DE59,$C60)/VLOOKUP($D60,$J$9:$DP$16,2+DA$1,FALSE)),),)</f>
        <v>0</v>
      </c>
      <c r="DB60" s="141">
        <f>IF(AND($D60&lt;&gt;0,DB$1&lt;&gt;0),IF(VLOOKUP($D60,$J$9:$DP$16,2+DB$1,FALSE)&lt;&gt;0,(COUNTIF('Présences, Excuses, et Tx P G'!$P59:DF59,$C60)/VLOOKUP($D60,$J$9:$DP$16,2+DB$1,FALSE)),),)</f>
        <v>0</v>
      </c>
      <c r="DC60" s="141">
        <f>IF(AND($D60&lt;&gt;0,DC$1&lt;&gt;0),IF(VLOOKUP($D60,$J$9:$DP$16,2+DC$1,FALSE)&lt;&gt;0,(COUNTIF('Présences, Excuses, et Tx P G'!$P59:DG59,$C60)/VLOOKUP($D60,$J$9:$DP$16,2+DC$1,FALSE)),),)</f>
        <v>0</v>
      </c>
      <c r="DD60" s="141">
        <f>IF(AND($D60&lt;&gt;0,DD$1&lt;&gt;0),IF(VLOOKUP($D60,$J$9:$DP$16,2+DD$1,FALSE)&lt;&gt;0,(COUNTIF('Présences, Excuses, et Tx P G'!$P59:DH59,$C60)/VLOOKUP($D60,$J$9:$DP$16,2+DD$1,FALSE)),),)</f>
        <v>0</v>
      </c>
      <c r="DE60" s="141">
        <f>IF(AND($D60&lt;&gt;0,DE$1&lt;&gt;0),IF(VLOOKUP($D60,$J$9:$DP$16,2+DE$1,FALSE)&lt;&gt;0,(COUNTIF('Présences, Excuses, et Tx P G'!$P59:DI59,$C60)/VLOOKUP($D60,$J$9:$DP$16,2+DE$1,FALSE)),),)</f>
        <v>0</v>
      </c>
      <c r="DF60" s="141">
        <f>IF(AND($D60&lt;&gt;0,DF$1&lt;&gt;0),IF(VLOOKUP($D60,$J$9:$DP$16,2+DF$1,FALSE)&lt;&gt;0,(COUNTIF('Présences, Excuses, et Tx P G'!$P59:DJ59,$C60)/VLOOKUP($D60,$J$9:$DP$16,2+DF$1,FALSE)),),)</f>
        <v>0</v>
      </c>
      <c r="DG60" s="141">
        <f>IF(AND($D60&lt;&gt;0,DG$1&lt;&gt;0),IF(VLOOKUP($D60,$J$9:$DP$16,2+DG$1,FALSE)&lt;&gt;0,(COUNTIF('Présences, Excuses, et Tx P G'!$P59:DK59,$C60)/VLOOKUP($D60,$J$9:$DP$16,2+DG$1,FALSE)),),)</f>
        <v>0</v>
      </c>
      <c r="DH60" s="141">
        <f>IF(AND($D60&lt;&gt;0,DH$1&lt;&gt;0),IF(VLOOKUP($D60,$J$9:$DP$16,2+DH$1,FALSE)&lt;&gt;0,(COUNTIF('Présences, Excuses, et Tx P G'!$P59:DL59,$C60)/VLOOKUP($D60,$J$9:$DP$16,2+DH$1,FALSE)),),)</f>
        <v>0</v>
      </c>
      <c r="DI60" s="141">
        <f>IF(AND($D60&lt;&gt;0,DI$1&lt;&gt;0),IF(VLOOKUP($D60,$J$9:$DP$16,2+DI$1,FALSE)&lt;&gt;0,(COUNTIF('Présences, Excuses, et Tx P G'!$P59:DM59,$C60)/VLOOKUP($D60,$J$9:$DP$16,2+DI$1,FALSE)),),)</f>
        <v>0</v>
      </c>
      <c r="DJ60" s="141">
        <f>IF(AND($D60&lt;&gt;0,DJ$1&lt;&gt;0),IF(VLOOKUP($D60,$J$9:$DP$16,2+DJ$1,FALSE)&lt;&gt;0,(COUNTIF('Présences, Excuses, et Tx P G'!$P59:DN59,$C60)/VLOOKUP($D60,$J$9:$DP$16,2+DJ$1,FALSE)),),)</f>
        <v>0</v>
      </c>
      <c r="DK60" s="141">
        <f>IF(AND($D60&lt;&gt;0,DK$1&lt;&gt;0),IF(VLOOKUP($D60,$J$9:$DP$16,2+DK$1,FALSE)&lt;&gt;0,(COUNTIF('Présences, Excuses, et Tx P G'!$P59:DO59,$C60)/VLOOKUP($D60,$J$9:$DP$16,2+DK$1,FALSE)),),)</f>
        <v>0</v>
      </c>
      <c r="DL60" s="141">
        <f>IF(AND($D60&lt;&gt;0,DL$1&lt;&gt;0),IF(VLOOKUP($D60,$J$9:$DP$16,2+DL$1,FALSE)&lt;&gt;0,(COUNTIF('Présences, Excuses, et Tx P G'!$P59:DP59,$C60)/VLOOKUP($D60,$J$9:$DP$16,2+DL$1,FALSE)),),)</f>
        <v>0</v>
      </c>
      <c r="DM60" s="141">
        <f>IF(AND($D60&lt;&gt;0,DM$1&lt;&gt;0),IF(VLOOKUP($D60,$J$9:$DP$16,2+DM$1,FALSE)&lt;&gt;0,(COUNTIF('Présences, Excuses, et Tx P G'!$P59:DQ59,$C60)/VLOOKUP($D60,$J$9:$DP$16,2+DM$1,FALSE)),),)</f>
        <v>0</v>
      </c>
      <c r="DN60" s="141">
        <f>IF(AND($D60&lt;&gt;0,DN$1&lt;&gt;0),IF(VLOOKUP($D60,$J$9:$DP$16,2+DN$1,FALSE)&lt;&gt;0,(COUNTIF('Présences, Excuses, et Tx P G'!$P59:DR59,$C60)/VLOOKUP($D60,$J$9:$DP$16,2+DN$1,FALSE)),),)</f>
        <v>0</v>
      </c>
      <c r="DO60" s="141">
        <f>IF(AND($D60&lt;&gt;0,DO$1&lt;&gt;0),IF(VLOOKUP($D60,$J$9:$DP$16,2+DO$1,FALSE)&lt;&gt;0,(COUNTIF('Présences, Excuses, et Tx P G'!$P59:DS59,$C60)/VLOOKUP($D60,$J$9:$DP$16,2+DO$1,FALSE)),),)</f>
        <v>0</v>
      </c>
      <c r="DP60" s="141">
        <f>IF(AND($D60&lt;&gt;0,DP$1&lt;&gt;0),IF(VLOOKUP($D60,$J$9:$DP$16,2+DP$1,FALSE)&lt;&gt;0,(COUNTIF('Présences, Excuses, et Tx P G'!$P59:DT59,$C60)/VLOOKUP($D60,$J$9:$DP$16,2+DP$1,FALSE)),),)</f>
        <v>0</v>
      </c>
      <c r="DR60" s="158" t="str">
        <f t="shared" si="34"/>
        <v>JOLLY Laure</v>
      </c>
      <c r="DS60" s="26" t="str">
        <f t="shared" si="35"/>
        <v>A</v>
      </c>
      <c r="DT60" s="23">
        <f t="shared" si="36"/>
        <v>0.73170731707317072</v>
      </c>
    </row>
    <row r="61" spans="1:126" ht="14.4" customHeight="1">
      <c r="A61" s="11">
        <v>44</v>
      </c>
      <c r="B61" s="158" t="str">
        <f>Choristes!B45</f>
        <v>JOUBERT Ann</v>
      </c>
      <c r="C61" s="26" t="str">
        <f>Choristes!C45</f>
        <v>S</v>
      </c>
      <c r="D61" s="26" t="str">
        <f>Choristes!G45</f>
        <v>FS</v>
      </c>
      <c r="E61" s="26"/>
      <c r="F61" s="26"/>
      <c r="G61" s="15"/>
      <c r="H61" s="15"/>
      <c r="I61" s="23">
        <f t="shared" si="32"/>
        <v>0.73170731707317072</v>
      </c>
      <c r="J61" s="23" t="str">
        <f t="shared" si="33"/>
        <v>C</v>
      </c>
      <c r="K61" s="60"/>
      <c r="L61" s="141">
        <f>IF(AND($D61&lt;&gt;0,L$1&lt;&gt;0),IF(VLOOKUP($D61,$J$9:$DP$16,2+L$1,FALSE)&lt;&gt;0,(COUNTIF('Présences, Excuses, et Tx P G'!$P60:P60,$C61)/VLOOKUP($D61,$J$9:$DP$16,2+L$1,FALSE)),),)</f>
        <v>1</v>
      </c>
      <c r="M61" s="141">
        <f>IF(AND($D61&lt;&gt;0,M$1&lt;&gt;0),IF(VLOOKUP($D61,$J$9:$DP$16,2+M$1,FALSE)&lt;&gt;0,(COUNTIF('Présences, Excuses, et Tx P G'!$P60:Q60,$C61)/VLOOKUP($D61,$J$9:$DP$16,2+M$1,FALSE)),),)</f>
        <v>1</v>
      </c>
      <c r="N61" s="141">
        <f>IF(AND($D61&lt;&gt;0,N$1&lt;&gt;0),IF(VLOOKUP($D61,$J$9:$DP$16,2+N$1,FALSE)&lt;&gt;0,(COUNTIF('Présences, Excuses, et Tx P G'!$P60:R60,$C61)/VLOOKUP($D61,$J$9:$DP$16,2+N$1,FALSE)),),)</f>
        <v>1</v>
      </c>
      <c r="O61" s="141">
        <f>IF(AND($D61&lt;&gt;0,O$1&lt;&gt;0),IF(VLOOKUP($D61,$J$9:$DP$16,2+O$1,FALSE)&lt;&gt;0,(COUNTIF('Présences, Excuses, et Tx P G'!$P60:S60,$C61)/VLOOKUP($D61,$J$9:$DP$16,2+O$1,FALSE)),),)</f>
        <v>0.66666666666666663</v>
      </c>
      <c r="P61" s="141">
        <f>IF(AND($D61&lt;&gt;0,P$1&lt;&gt;0),IF(VLOOKUP($D61,$J$9:$DP$16,2+P$1,FALSE)&lt;&gt;0,(COUNTIF('Présences, Excuses, et Tx P G'!$P60:T60,$C61)/VLOOKUP($D61,$J$9:$DP$16,2+P$1,FALSE)),),)</f>
        <v>0.66666666666666663</v>
      </c>
      <c r="Q61" s="141">
        <f>IF(AND($D61&lt;&gt;0,Q$1&lt;&gt;0),IF(VLOOKUP($D61,$J$9:$DP$16,2+Q$1,FALSE)&lt;&gt;0,(COUNTIF('Présences, Excuses, et Tx P G'!$P60:U60,$C61)/VLOOKUP($D61,$J$9:$DP$16,2+Q$1,FALSE)),),)</f>
        <v>0.5</v>
      </c>
      <c r="R61" s="141">
        <f>IF(AND($D61&lt;&gt;0,R$1&lt;&gt;0),IF(VLOOKUP($D61,$J$9:$DP$16,2+R$1,FALSE)&lt;&gt;0,(COUNTIF('Présences, Excuses, et Tx P G'!$P60:V60,$C61)/VLOOKUP($D61,$J$9:$DP$16,2+R$1,FALSE)),),)</f>
        <v>0.4</v>
      </c>
      <c r="S61" s="141">
        <f>IF(AND($D61&lt;&gt;0,S$1&lt;&gt;0),IF(VLOOKUP($D61,$J$9:$DP$16,2+S$1,FALSE)&lt;&gt;0,(COUNTIF('Présences, Excuses, et Tx P G'!$P60:W60,$C61)/VLOOKUP($D61,$J$9:$DP$16,2+S$1,FALSE)),),)</f>
        <v>0.33333333333333331</v>
      </c>
      <c r="T61" s="141">
        <f>IF(AND($D61&lt;&gt;0,T$1&lt;&gt;0),IF(VLOOKUP($D61,$J$9:$DP$16,2+T$1,FALSE)&lt;&gt;0,(COUNTIF('Présences, Excuses, et Tx P G'!$P60:X60,$C61)/VLOOKUP($D61,$J$9:$DP$16,2+T$1,FALSE)),),)</f>
        <v>0.2857142857142857</v>
      </c>
      <c r="U61" s="141">
        <f>IF(AND($D61&lt;&gt;0,U$1&lt;&gt;0),IF(VLOOKUP($D61,$J$9:$DP$16,2+U$1,FALSE)&lt;&gt;0,(COUNTIF('Présences, Excuses, et Tx P G'!$P60:Y60,$C61)/VLOOKUP($D61,$J$9:$DP$16,2+U$1,FALSE)),),)</f>
        <v>0.2857142857142857</v>
      </c>
      <c r="V61" s="141">
        <f>IF(AND($D61&lt;&gt;0,V$1&lt;&gt;0),IF(VLOOKUP($D61,$J$9:$DP$16,2+V$1,FALSE)&lt;&gt;0,(COUNTIF('Présences, Excuses, et Tx P G'!$P60:Z60,$C61)/VLOOKUP($D61,$J$9:$DP$16,2+V$1,FALSE)),),)</f>
        <v>0.375</v>
      </c>
      <c r="W61" s="141">
        <f>IF(AND($D61&lt;&gt;0,W$1&lt;&gt;0),IF(VLOOKUP($D61,$J$9:$DP$16,2+W$1,FALSE)&lt;&gt;0,(COUNTIF('Présences, Excuses, et Tx P G'!$P60:AA60,$C61)/VLOOKUP($D61,$J$9:$DP$16,2+W$1,FALSE)),),)</f>
        <v>0.375</v>
      </c>
      <c r="X61" s="141">
        <f>IF(AND($D61&lt;&gt;0,X$1&lt;&gt;0),IF(VLOOKUP($D61,$J$9:$DP$16,2+X$1,FALSE)&lt;&gt;0,(COUNTIF('Présences, Excuses, et Tx P G'!$P60:AB60,$C61)/VLOOKUP($D61,$J$9:$DP$16,2+X$1,FALSE)),),)</f>
        <v>0.44444444444444442</v>
      </c>
      <c r="Y61" s="141">
        <f>IF(AND($D61&lt;&gt;0,Y$1&lt;&gt;0),IF(VLOOKUP($D61,$J$9:$DP$16,2+Y$1,FALSE)&lt;&gt;0,(COUNTIF('Présences, Excuses, et Tx P G'!$P60:AC60,$C61)/VLOOKUP($D61,$J$9:$DP$16,2+Y$1,FALSE)),),)</f>
        <v>0.44444444444444442</v>
      </c>
      <c r="Z61" s="141">
        <f>IF(AND($D61&lt;&gt;0,Z$1&lt;&gt;0),IF(VLOOKUP($D61,$J$9:$DP$16,2+Z$1,FALSE)&lt;&gt;0,(COUNTIF('Présences, Excuses, et Tx P G'!$P60:AD60,$C61)/VLOOKUP($D61,$J$9:$DP$16,2+Z$1,FALSE)),),)</f>
        <v>0.5</v>
      </c>
      <c r="AA61" s="141">
        <f>IF(AND($D61&lt;&gt;0,AA$1&lt;&gt;0),IF(VLOOKUP($D61,$J$9:$DP$16,2+AA$1,FALSE)&lt;&gt;0,(COUNTIF('Présences, Excuses, et Tx P G'!$P60:AE60,$C61)/VLOOKUP($D61,$J$9:$DP$16,2+AA$1,FALSE)),),)</f>
        <v>0.5</v>
      </c>
      <c r="AB61" s="141">
        <f>IF(AND($D61&lt;&gt;0,AB$1&lt;&gt;0),IF(VLOOKUP($D61,$J$9:$DP$16,2+AB$1,FALSE)&lt;&gt;0,(COUNTIF('Présences, Excuses, et Tx P G'!$P60:AF60,$C61)/VLOOKUP($D61,$J$9:$DP$16,2+AB$1,FALSE)),),)</f>
        <v>0.54545454545454541</v>
      </c>
      <c r="AC61" s="141">
        <f>IF(AND($D61&lt;&gt;0,AC$1&lt;&gt;0),IF(VLOOKUP($D61,$J$9:$DP$16,2+AC$1,FALSE)&lt;&gt;0,(COUNTIF('Présences, Excuses, et Tx P G'!$P60:AG60,$C61)/VLOOKUP($D61,$J$9:$DP$16,2+AC$1,FALSE)),),)</f>
        <v>0.58333333333333337</v>
      </c>
      <c r="AD61" s="141">
        <f>IF(AND($D61&lt;&gt;0,AD$1&lt;&gt;0),IF(VLOOKUP($D61,$J$9:$DP$16,2+AD$1,FALSE)&lt;&gt;0,(COUNTIF('Présences, Excuses, et Tx P G'!$P60:AH60,$C61)/VLOOKUP($D61,$J$9:$DP$16,2+AD$1,FALSE)),),)</f>
        <v>0.58333333333333337</v>
      </c>
      <c r="AE61" s="141">
        <f>IF(AND($D61&lt;&gt;0,AE$1&lt;&gt;0),IF(VLOOKUP($D61,$J$9:$DP$16,2+AE$1,FALSE)&lt;&gt;0,(COUNTIF('Présences, Excuses, et Tx P G'!$P60:AI60,$C61)/VLOOKUP($D61,$J$9:$DP$16,2+AE$1,FALSE)),),)</f>
        <v>0.58333333333333337</v>
      </c>
      <c r="AF61" s="141">
        <f>IF(AND($D61&lt;&gt;0,AF$1&lt;&gt;0),IF(VLOOKUP($D61,$J$9:$DP$16,2+AF$1,FALSE)&lt;&gt;0,(COUNTIF('Présences, Excuses, et Tx P G'!$P60:AJ60,$C61)/VLOOKUP($D61,$J$9:$DP$16,2+AF$1,FALSE)),),)</f>
        <v>0.61538461538461542</v>
      </c>
      <c r="AG61" s="141">
        <f>IF(AND($D61&lt;&gt;0,AG$1&lt;&gt;0),IF(VLOOKUP($D61,$J$9:$DP$16,2+AG$1,FALSE)&lt;&gt;0,(COUNTIF('Présences, Excuses, et Tx P G'!$P60:AK60,$C61)/VLOOKUP($D61,$J$9:$DP$16,2+AG$1,FALSE)),),)</f>
        <v>0.61538461538461542</v>
      </c>
      <c r="AH61" s="141">
        <f>IF(AND($D61&lt;&gt;0,AH$1&lt;&gt;0),IF(VLOOKUP($D61,$J$9:$DP$16,2+AH$1,FALSE)&lt;&gt;0,(COUNTIF('Présences, Excuses, et Tx P G'!$P60:AL60,$C61)/VLOOKUP($D61,$J$9:$DP$16,2+AH$1,FALSE)),),)</f>
        <v>0.5714285714285714</v>
      </c>
      <c r="AI61" s="141">
        <f>IF(AND($D61&lt;&gt;0,AI$1&lt;&gt;0),IF(VLOOKUP($D61,$J$9:$DP$16,2+AI$1,FALSE)&lt;&gt;0,(COUNTIF('Présences, Excuses, et Tx P G'!$P60:AM60,$C61)/VLOOKUP($D61,$J$9:$DP$16,2+AI$1,FALSE)),),)</f>
        <v>0.53333333333333333</v>
      </c>
      <c r="AJ61" s="141">
        <f>IF(AND($D61&lt;&gt;0,AJ$1&lt;&gt;0),IF(VLOOKUP($D61,$J$9:$DP$16,2+AJ$1,FALSE)&lt;&gt;0,(COUNTIF('Présences, Excuses, et Tx P G'!$P60:AN60,$C61)/VLOOKUP($D61,$J$9:$DP$16,2+AJ$1,FALSE)),),)</f>
        <v>0.5</v>
      </c>
      <c r="AK61" s="141">
        <f>IF(AND($D61&lt;&gt;0,AK$1&lt;&gt;0),IF(VLOOKUP($D61,$J$9:$DP$16,2+AK$1,FALSE)&lt;&gt;0,(COUNTIF('Présences, Excuses, et Tx P G'!$P60:AO60,$C61)/VLOOKUP($D61,$J$9:$DP$16,2+AK$1,FALSE)),),)</f>
        <v>0.5</v>
      </c>
      <c r="AL61" s="141">
        <f>IF(AND($D61&lt;&gt;0,AL$1&lt;&gt;0),IF(VLOOKUP($D61,$J$9:$DP$16,2+AL$1,FALSE)&lt;&gt;0,(COUNTIF('Présences, Excuses, et Tx P G'!$P60:AP60,$C61)/VLOOKUP($D61,$J$9:$DP$16,2+AL$1,FALSE)),),)</f>
        <v>0.52941176470588236</v>
      </c>
      <c r="AM61" s="141">
        <f>IF(AND($D61&lt;&gt;0,AM$1&lt;&gt;0),IF(VLOOKUP($D61,$J$9:$DP$16,2+AM$1,FALSE)&lt;&gt;0,(COUNTIF('Présences, Excuses, et Tx P G'!$P60:AQ60,$C61)/VLOOKUP($D61,$J$9:$DP$16,2+AM$1,FALSE)),),)</f>
        <v>0.55555555555555558</v>
      </c>
      <c r="AN61" s="141">
        <f>IF(AND($D61&lt;&gt;0,AN$1&lt;&gt;0),IF(VLOOKUP($D61,$J$9:$DP$16,2+AN$1,FALSE)&lt;&gt;0,(COUNTIF('Présences, Excuses, et Tx P G'!$P60:AR60,$C61)/VLOOKUP($D61,$J$9:$DP$16,2+AN$1,FALSE)),),)</f>
        <v>0.57894736842105265</v>
      </c>
      <c r="AO61" s="141">
        <f>IF(AND($D61&lt;&gt;0,AO$1&lt;&gt;0),IF(VLOOKUP($D61,$J$9:$DP$16,2+AO$1,FALSE)&lt;&gt;0,(COUNTIF('Présences, Excuses, et Tx P G'!$P60:AS60,$C61)/VLOOKUP($D61,$J$9:$DP$16,2+AO$1,FALSE)),),)</f>
        <v>0.6</v>
      </c>
      <c r="AP61" s="141">
        <f>IF(AND($D61&lt;&gt;0,AP$1&lt;&gt;0),IF(VLOOKUP($D61,$J$9:$DP$16,2+AP$1,FALSE)&lt;&gt;0,(COUNTIF('Présences, Excuses, et Tx P G'!$P60:AT60,$C61)/VLOOKUP($D61,$J$9:$DP$16,2+AP$1,FALSE)),),)</f>
        <v>0.61904761904761907</v>
      </c>
      <c r="AQ61" s="141">
        <f>IF(AND($D61&lt;&gt;0,AQ$1&lt;&gt;0),IF(VLOOKUP($D61,$J$9:$DP$16,2+AQ$1,FALSE)&lt;&gt;0,(COUNTIF('Présences, Excuses, et Tx P G'!$P60:AU60,$C61)/VLOOKUP($D61,$J$9:$DP$16,2+AQ$1,FALSE)),),)</f>
        <v>0.61904761904761907</v>
      </c>
      <c r="AR61" s="141">
        <f>IF(AND($D61&lt;&gt;0,AR$1&lt;&gt;0),IF(VLOOKUP($D61,$J$9:$DP$16,2+AR$1,FALSE)&lt;&gt;0,(COUNTIF('Présences, Excuses, et Tx P G'!$P60:AV60,$C61)/VLOOKUP($D61,$J$9:$DP$16,2+AR$1,FALSE)),),)</f>
        <v>0.63636363636363635</v>
      </c>
      <c r="AS61" s="141">
        <f>IF(AND($D61&lt;&gt;0,AS$1&lt;&gt;0),IF(VLOOKUP($D61,$J$9:$DP$16,2+AS$1,FALSE)&lt;&gt;0,(COUNTIF('Présences, Excuses, et Tx P G'!$P60:AW60,$C61)/VLOOKUP($D61,$J$9:$DP$16,2+AS$1,FALSE)),),)</f>
        <v>0.63636363636363635</v>
      </c>
      <c r="AT61" s="141">
        <f>IF(AND($D61&lt;&gt;0,AT$1&lt;&gt;0),IF(VLOOKUP($D61,$J$9:$DP$16,2+AT$1,FALSE)&lt;&gt;0,(COUNTIF('Présences, Excuses, et Tx P G'!$P60:AX60,$C61)/VLOOKUP($D61,$J$9:$DP$16,2+AT$1,FALSE)),),)</f>
        <v>0.65217391304347827</v>
      </c>
      <c r="AU61" s="141">
        <f>IF(AND($D61&lt;&gt;0,AU$1&lt;&gt;0),IF(VLOOKUP($D61,$J$9:$DP$16,2+AU$1,FALSE)&lt;&gt;0,(COUNTIF('Présences, Excuses, et Tx P G'!$P60:AY60,$C61)/VLOOKUP($D61,$J$9:$DP$16,2+AU$1,FALSE)),),)</f>
        <v>0.65217391304347827</v>
      </c>
      <c r="AV61" s="141">
        <f>IF(AND($D61&lt;&gt;0,AV$1&lt;&gt;0),IF(VLOOKUP($D61,$J$9:$DP$16,2+AV$1,FALSE)&lt;&gt;0,(COUNTIF('Présences, Excuses, et Tx P G'!$P60:AZ60,$C61)/VLOOKUP($D61,$J$9:$DP$16,2+AV$1,FALSE)),),)</f>
        <v>0.66666666666666663</v>
      </c>
      <c r="AW61" s="141">
        <f>IF(AND($D61&lt;&gt;0,AW$1&lt;&gt;0),IF(VLOOKUP($D61,$J$9:$DP$16,2+AW$1,FALSE)&lt;&gt;0,(COUNTIF('Présences, Excuses, et Tx P G'!$P60:BA60,$C61)/VLOOKUP($D61,$J$9:$DP$16,2+AW$1,FALSE)),),)</f>
        <v>0.66666666666666663</v>
      </c>
      <c r="AX61" s="141">
        <f>IF(AND($D61&lt;&gt;0,AX$1&lt;&gt;0),IF(VLOOKUP($D61,$J$9:$DP$16,2+AX$1,FALSE)&lt;&gt;0,(COUNTIF('Présences, Excuses, et Tx P G'!$P60:BB60,$C61)/VLOOKUP($D61,$J$9:$DP$16,2+AX$1,FALSE)),),)</f>
        <v>0.66666666666666663</v>
      </c>
      <c r="AY61" s="141">
        <f>IF(AND($D61&lt;&gt;0,AY$1&lt;&gt;0),IF(VLOOKUP($D61,$J$9:$DP$16,2+AY$1,FALSE)&lt;&gt;0,(COUNTIF('Présences, Excuses, et Tx P G'!$P60:BC60,$C61)/VLOOKUP($D61,$J$9:$DP$16,2+AY$1,FALSE)),),)</f>
        <v>0.64</v>
      </c>
      <c r="AZ61" s="141">
        <f>IF(AND($D61&lt;&gt;0,AZ$1&lt;&gt;0),IF(VLOOKUP($D61,$J$9:$DP$16,2+AZ$1,FALSE)&lt;&gt;0,(COUNTIF('Présences, Excuses, et Tx P G'!$P60:BD60,$C61)/VLOOKUP($D61,$J$9:$DP$16,2+AZ$1,FALSE)),),)</f>
        <v>0.64</v>
      </c>
      <c r="BA61" s="141">
        <f>IF(AND($D61&lt;&gt;0,BA$1&lt;&gt;0),IF(VLOOKUP($D61,$J$9:$DP$16,2+BA$1,FALSE)&lt;&gt;0,(COUNTIF('Présences, Excuses, et Tx P G'!$P60:BE60,$C61)/VLOOKUP($D61,$J$9:$DP$16,2+BA$1,FALSE)),),)</f>
        <v>0.65384615384615385</v>
      </c>
      <c r="BB61" s="141">
        <f>IF(AND($D61&lt;&gt;0,BB$1&lt;&gt;0),IF(VLOOKUP($D61,$J$9:$DP$16,2+BB$1,FALSE)&lt;&gt;0,(COUNTIF('Présences, Excuses, et Tx P G'!$P60:BF60,$C61)/VLOOKUP($D61,$J$9:$DP$16,2+BB$1,FALSE)),),)</f>
        <v>0.66666666666666663</v>
      </c>
      <c r="BC61" s="141">
        <f>IF(AND($D61&lt;&gt;0,BC$1&lt;&gt;0),IF(VLOOKUP($D61,$J$9:$DP$16,2+BC$1,FALSE)&lt;&gt;0,(COUNTIF('Présences, Excuses, et Tx P G'!$P60:BG60,$C61)/VLOOKUP($D61,$J$9:$DP$16,2+BC$1,FALSE)),),)</f>
        <v>0.6785714285714286</v>
      </c>
      <c r="BD61" s="141">
        <f>IF(AND($D61&lt;&gt;0,BD$1&lt;&gt;0),IF(VLOOKUP($D61,$J$9:$DP$16,2+BD$1,FALSE)&lt;&gt;0,(COUNTIF('Présences, Excuses, et Tx P G'!$P60:BH60,$C61)/VLOOKUP($D61,$J$9:$DP$16,2+BD$1,FALSE)),),)</f>
        <v>0.68965517241379315</v>
      </c>
      <c r="BE61" s="141">
        <f>IF(AND($D61&lt;&gt;0,BE$1&lt;&gt;0),IF(VLOOKUP($D61,$J$9:$DP$16,2+BE$1,FALSE)&lt;&gt;0,(COUNTIF('Présences, Excuses, et Tx P G'!$P60:BI60,$C61)/VLOOKUP($D61,$J$9:$DP$16,2+BE$1,FALSE)),),)</f>
        <v>0.7</v>
      </c>
      <c r="BF61" s="141">
        <f>IF(AND($D61&lt;&gt;0,BF$1&lt;&gt;0),IF(VLOOKUP($D61,$J$9:$DP$16,2+BF$1,FALSE)&lt;&gt;0,(COUNTIF('Présences, Excuses, et Tx P G'!$P60:BJ60,$C61)/VLOOKUP($D61,$J$9:$DP$16,2+BF$1,FALSE)),),)</f>
        <v>0.7</v>
      </c>
      <c r="BG61" s="141">
        <f>IF(AND($D61&lt;&gt;0,BG$1&lt;&gt;0),IF(VLOOKUP($D61,$J$9:$DP$16,2+BG$1,FALSE)&lt;&gt;0,(COUNTIF('Présences, Excuses, et Tx P G'!$P60:BK60,$C61)/VLOOKUP($D61,$J$9:$DP$16,2+BG$1,FALSE)),),)</f>
        <v>0.7</v>
      </c>
      <c r="BH61" s="141">
        <f>IF(AND($D61&lt;&gt;0,BH$1&lt;&gt;0),IF(VLOOKUP($D61,$J$9:$DP$16,2+BH$1,FALSE)&lt;&gt;0,(COUNTIF('Présences, Excuses, et Tx P G'!$P60:BL60,$C61)/VLOOKUP($D61,$J$9:$DP$16,2+BH$1,FALSE)),),)</f>
        <v>0.70967741935483875</v>
      </c>
      <c r="BI61" s="141">
        <f>IF(AND($D61&lt;&gt;0,BI$1&lt;&gt;0),IF(VLOOKUP($D61,$J$9:$DP$16,2+BI$1,FALSE)&lt;&gt;0,(COUNTIF('Présences, Excuses, et Tx P G'!$P60:BM60,$C61)/VLOOKUP($D61,$J$9:$DP$16,2+BI$1,FALSE)),),)</f>
        <v>0.71875</v>
      </c>
      <c r="BJ61" s="141">
        <f>IF(AND($D61&lt;&gt;0,BJ$1&lt;&gt;0),IF(VLOOKUP($D61,$J$9:$DP$16,2+BJ$1,FALSE)&lt;&gt;0,(COUNTIF('Présences, Excuses, et Tx P G'!$P60:BN60,$C61)/VLOOKUP($D61,$J$9:$DP$16,2+BJ$1,FALSE)),),)</f>
        <v>0.71875</v>
      </c>
      <c r="BK61" s="141">
        <f>IF(AND($D61&lt;&gt;0,BK$1&lt;&gt;0),IF(VLOOKUP($D61,$J$9:$DP$16,2+BK$1,FALSE)&lt;&gt;0,(COUNTIF('Présences, Excuses, et Tx P G'!$P60:BO60,$C61)/VLOOKUP($D61,$J$9:$DP$16,2+BK$1,FALSE)),),)</f>
        <v>0.72727272727272729</v>
      </c>
      <c r="BL61" s="141">
        <f>IF(AND($D61&lt;&gt;0,BL$1&lt;&gt;0),IF(VLOOKUP($D61,$J$9:$DP$16,2+BL$1,FALSE)&lt;&gt;0,(COUNTIF('Présences, Excuses, et Tx P G'!$P60:BP60,$C61)/VLOOKUP($D61,$J$9:$DP$16,2+BL$1,FALSE)),),)</f>
        <v>0.72727272727272729</v>
      </c>
      <c r="BM61" s="141">
        <f>IF(AND($D61&lt;&gt;0,BM$1&lt;&gt;0),IF(VLOOKUP($D61,$J$9:$DP$16,2+BM$1,FALSE)&lt;&gt;0,(COUNTIF('Présences, Excuses, et Tx P G'!$P60:BQ60,$C61)/VLOOKUP($D61,$J$9:$DP$16,2+BM$1,FALSE)),),)</f>
        <v>0.72727272727272729</v>
      </c>
      <c r="BN61" s="141">
        <f>IF(AND($D61&lt;&gt;0,BN$1&lt;&gt;0),IF(VLOOKUP($D61,$J$9:$DP$16,2+BN$1,FALSE)&lt;&gt;0,(COUNTIF('Présences, Excuses, et Tx P G'!$P60:BR60,$C61)/VLOOKUP($D61,$J$9:$DP$16,2+BN$1,FALSE)),),)</f>
        <v>0.70588235294117652</v>
      </c>
      <c r="BO61" s="141">
        <f>IF(AND($D61&lt;&gt;0,BO$1&lt;&gt;0),IF(VLOOKUP($D61,$J$9:$DP$16,2+BO$1,FALSE)&lt;&gt;0,(COUNTIF('Présences, Excuses, et Tx P G'!$P60:BS60,$C61)/VLOOKUP($D61,$J$9:$DP$16,2+BO$1,FALSE)),),)</f>
        <v>0.7142857142857143</v>
      </c>
      <c r="BP61" s="141">
        <f>IF(AND($D61&lt;&gt;0,BP$1&lt;&gt;0),IF(VLOOKUP($D61,$J$9:$DP$16,2+BP$1,FALSE)&lt;&gt;0,(COUNTIF('Présences, Excuses, et Tx P G'!$P60:BT60,$C61)/VLOOKUP($D61,$J$9:$DP$16,2+BP$1,FALSE)),),)</f>
        <v>0.72222222222222221</v>
      </c>
      <c r="BQ61" s="141">
        <f>IF(AND($D61&lt;&gt;0,BQ$1&lt;&gt;0),IF(VLOOKUP($D61,$J$9:$DP$16,2+BQ$1,FALSE)&lt;&gt;0,(COUNTIF('Présences, Excuses, et Tx P G'!$P60:BU60,$C61)/VLOOKUP($D61,$J$9:$DP$16,2+BQ$1,FALSE)),),)</f>
        <v>0.72222222222222221</v>
      </c>
      <c r="BR61" s="141">
        <f>IF(AND($D61&lt;&gt;0,BR$1&lt;&gt;0),IF(VLOOKUP($D61,$J$9:$DP$16,2+BR$1,FALSE)&lt;&gt;0,(COUNTIF('Présences, Excuses, et Tx P G'!$P60:BV60,$C61)/VLOOKUP($D61,$J$9:$DP$16,2+BR$1,FALSE)),),)</f>
        <v>0.72972972972972971</v>
      </c>
      <c r="BS61" s="141">
        <f>IF(AND($D61&lt;&gt;0,BS$1&lt;&gt;0),IF(VLOOKUP($D61,$J$9:$DP$16,2+BS$1,FALSE)&lt;&gt;0,(COUNTIF('Présences, Excuses, et Tx P G'!$P60:BW60,$C61)/VLOOKUP($D61,$J$9:$DP$16,2+BS$1,FALSE)),),)</f>
        <v>0.72972972972972971</v>
      </c>
      <c r="BT61" s="141">
        <f>IF(AND($D61&lt;&gt;0,BT$1&lt;&gt;0),IF(VLOOKUP($D61,$J$9:$DP$16,2+BT$1,FALSE)&lt;&gt;0,(COUNTIF('Présences, Excuses, et Tx P G'!$P60:BX60,$C61)/VLOOKUP($D61,$J$9:$DP$16,2+BT$1,FALSE)),),)</f>
        <v>0.72972972972972971</v>
      </c>
      <c r="BU61" s="141">
        <f>IF(AND($D61&lt;&gt;0,BU$1&lt;&gt;0),IF(VLOOKUP($D61,$J$9:$DP$16,2+BU$1,FALSE)&lt;&gt;0,(COUNTIF('Présences, Excuses, et Tx P G'!$P60:BY60,$C61)/VLOOKUP($D61,$J$9:$DP$16,2+BU$1,FALSE)),),)</f>
        <v>0.73684210526315785</v>
      </c>
      <c r="BV61" s="141">
        <f>IF(AND($D61&lt;&gt;0,BV$1&lt;&gt;0),IF(VLOOKUP($D61,$J$9:$DP$16,2+BV$1,FALSE)&lt;&gt;0,(COUNTIF('Présences, Excuses, et Tx P G'!$P60:BZ60,$C61)/VLOOKUP($D61,$J$9:$DP$16,2+BV$1,FALSE)),),)</f>
        <v>0.74358974358974361</v>
      </c>
      <c r="BW61" s="141">
        <f>IF(AND($D61&lt;&gt;0,BW$1&lt;&gt;0),IF(VLOOKUP($D61,$J$9:$DP$16,2+BW$1,FALSE)&lt;&gt;0,(COUNTIF('Présences, Excuses, et Tx P G'!$P60:CA60,$C61)/VLOOKUP($D61,$J$9:$DP$16,2+BW$1,FALSE)),),)</f>
        <v>0.75</v>
      </c>
      <c r="BX61" s="141">
        <f>IF(AND($D61&lt;&gt;0,BX$1&lt;&gt;0),IF(VLOOKUP($D61,$J$9:$DP$16,2+BX$1,FALSE)&lt;&gt;0,(COUNTIF('Présences, Excuses, et Tx P G'!$P60:CB60,$C61)/VLOOKUP($D61,$J$9:$DP$16,2+BX$1,FALSE)),),)</f>
        <v>0.75</v>
      </c>
      <c r="BY61" s="141">
        <f>IF(AND($D61&lt;&gt;0,BY$1&lt;&gt;0),IF(VLOOKUP($D61,$J$9:$DP$16,2+BY$1,FALSE)&lt;&gt;0,(COUNTIF('Présences, Excuses, et Tx P G'!$P60:CC60,$C61)/VLOOKUP($D61,$J$9:$DP$16,2+BY$1,FALSE)),),)</f>
        <v>0.73170731707317072</v>
      </c>
      <c r="BZ61" s="141">
        <f>IF(AND($D61&lt;&gt;0,BZ$1&lt;&gt;0),IF(VLOOKUP($D61,$J$9:$DP$16,2+BZ$1,FALSE)&lt;&gt;0,(COUNTIF('Présences, Excuses, et Tx P G'!$P60:CD60,$C61)/VLOOKUP($D61,$J$9:$DP$16,2+BZ$1,FALSE)),),)</f>
        <v>0.73809523809523814</v>
      </c>
      <c r="CA61" s="141">
        <f>IF(AND($D61&lt;&gt;0,CA$1&lt;&gt;0),IF(VLOOKUP($D61,$J$9:$DP$16,2+CA$1,FALSE)&lt;&gt;0,(COUNTIF('Présences, Excuses, et Tx P G'!$P60:CE60,$C61)/VLOOKUP($D61,$J$9:$DP$16,2+CA$1,FALSE)),),)</f>
        <v>0.72093023255813948</v>
      </c>
      <c r="CB61" s="141">
        <f>IF(AND($D61&lt;&gt;0,CB$1&lt;&gt;0),IF(VLOOKUP($D61,$J$9:$DP$16,2+CB$1,FALSE)&lt;&gt;0,(COUNTIF('Présences, Excuses, et Tx P G'!$P60:CF60,$C61)/VLOOKUP($D61,$J$9:$DP$16,2+CB$1,FALSE)),),)</f>
        <v>0</v>
      </c>
      <c r="CC61" s="141">
        <f>IF(AND($D61&lt;&gt;0,CC$1&lt;&gt;0),IF(VLOOKUP($D61,$J$9:$DP$16,2+CC$1,FALSE)&lt;&gt;0,(COUNTIF('Présences, Excuses, et Tx P G'!$P60:CG60,$C61)/VLOOKUP($D61,$J$9:$DP$16,2+CC$1,FALSE)),),)</f>
        <v>0</v>
      </c>
      <c r="CD61" s="141">
        <f>IF(AND($D61&lt;&gt;0,CD$1&lt;&gt;0),IF(VLOOKUP($D61,$J$9:$DP$16,2+CD$1,FALSE)&lt;&gt;0,(COUNTIF('Présences, Excuses, et Tx P G'!$P60:CH60,$C61)/VLOOKUP($D61,$J$9:$DP$16,2+CD$1,FALSE)),),)</f>
        <v>0</v>
      </c>
      <c r="CE61" s="141">
        <f>IF(AND($D61&lt;&gt;0,CE$1&lt;&gt;0),IF(VLOOKUP($D61,$J$9:$DP$16,2+CE$1,FALSE)&lt;&gt;0,(COUNTIF('Présences, Excuses, et Tx P G'!$P60:CI60,$C61)/VLOOKUP($D61,$J$9:$DP$16,2+CE$1,FALSE)),),)</f>
        <v>0</v>
      </c>
      <c r="CF61" s="141">
        <f>IF(AND($D61&lt;&gt;0,CF$1&lt;&gt;0),IF(VLOOKUP($D61,$J$9:$DP$16,2+CF$1,FALSE)&lt;&gt;0,(COUNTIF('Présences, Excuses, et Tx P G'!$P60:CJ60,$C61)/VLOOKUP($D61,$J$9:$DP$16,2+CF$1,FALSE)),),)</f>
        <v>0</v>
      </c>
      <c r="CG61" s="141">
        <f>IF(AND($D61&lt;&gt;0,CG$1&lt;&gt;0),IF(VLOOKUP($D61,$J$9:$DP$16,2+CG$1,FALSE)&lt;&gt;0,(COUNTIF('Présences, Excuses, et Tx P G'!$P60:CK60,$C61)/VLOOKUP($D61,$J$9:$DP$16,2+CG$1,FALSE)),),)</f>
        <v>0</v>
      </c>
      <c r="CH61" s="141">
        <f>IF(AND($D61&lt;&gt;0,CH$1&lt;&gt;0),IF(VLOOKUP($D61,$J$9:$DP$16,2+CH$1,FALSE)&lt;&gt;0,(COUNTIF('Présences, Excuses, et Tx P G'!$P60:CL60,$C61)/VLOOKUP($D61,$J$9:$DP$16,2+CH$1,FALSE)),),)</f>
        <v>0</v>
      </c>
      <c r="CI61" s="141">
        <f>IF(AND($D61&lt;&gt;0,CI$1&lt;&gt;0),IF(VLOOKUP($D61,$J$9:$DP$16,2+CI$1,FALSE)&lt;&gt;0,(COUNTIF('Présences, Excuses, et Tx P G'!$P60:CM60,$C61)/VLOOKUP($D61,$J$9:$DP$16,2+CI$1,FALSE)),),)</f>
        <v>0</v>
      </c>
      <c r="CJ61" s="141">
        <f>IF(AND($D61&lt;&gt;0,CJ$1&lt;&gt;0),IF(VLOOKUP($D61,$J$9:$DP$16,2+CJ$1,FALSE)&lt;&gt;0,(COUNTIF('Présences, Excuses, et Tx P G'!$P60:CO60,$C61)/VLOOKUP($D61,$J$9:$DP$16,2+CJ$1,FALSE)),),)</f>
        <v>0</v>
      </c>
      <c r="CK61" s="141">
        <f>IF(AND($D61&lt;&gt;0,CK$1&lt;&gt;0),IF(VLOOKUP($D61,$J$9:$DP$16,2+CK$1,FALSE)&lt;&gt;0,(COUNTIF('Présences, Excuses, et Tx P G'!$P60:CP60,$C61)/VLOOKUP($D61,$J$9:$DP$16,2+CK$1,FALSE)),),)</f>
        <v>0</v>
      </c>
      <c r="CL61" s="141">
        <f>IF(AND($D61&lt;&gt;0,CL$1&lt;&gt;0),IF(VLOOKUP($D61,$J$9:$DP$16,2+CL$1,FALSE)&lt;&gt;0,(COUNTIF('Présences, Excuses, et Tx P G'!$P60:CQ60,$C61)/VLOOKUP($D61,$J$9:$DP$16,2+CL$1,FALSE)),),)</f>
        <v>0</v>
      </c>
      <c r="CM61" s="141">
        <f>IF(AND($D61&lt;&gt;0,CM$1&lt;&gt;0),IF(VLOOKUP($D61,$J$9:$DP$16,2+CM$1,FALSE)&lt;&gt;0,(COUNTIF('Présences, Excuses, et Tx P G'!$P60:CR60,$C61)/VLOOKUP($D61,$J$9:$DP$16,2+CM$1,FALSE)),),)</f>
        <v>0</v>
      </c>
      <c r="CN61" s="141">
        <f>IF(AND($D61&lt;&gt;0,CN$1&lt;&gt;0),IF(VLOOKUP($D61,$J$9:$DP$16,2+CN$1,FALSE)&lt;&gt;0,(COUNTIF('Présences, Excuses, et Tx P G'!$P60:CS60,$C61)/VLOOKUP($D61,$J$9:$DP$16,2+CN$1,FALSE)),),)</f>
        <v>0</v>
      </c>
      <c r="CO61" s="141">
        <f>IF(AND($D61&lt;&gt;0,CO$1&lt;&gt;0),IF(VLOOKUP($D61,$J$9:$DP$16,2+CO$1,FALSE)&lt;&gt;0,(COUNTIF('Présences, Excuses, et Tx P G'!$P60:CT60,$C61)/VLOOKUP($D61,$J$9:$DP$16,2+CO$1,FALSE)),),)</f>
        <v>0</v>
      </c>
      <c r="CP61" s="141">
        <f>IF(AND($D61&lt;&gt;0,CP$1&lt;&gt;0),IF(VLOOKUP($D61,$J$9:$DP$16,2+CP$1,FALSE)&lt;&gt;0,(COUNTIF('Présences, Excuses, et Tx P G'!$P60:CU60,$C61)/VLOOKUP($D61,$J$9:$DP$16,2+CP$1,FALSE)),),)</f>
        <v>0</v>
      </c>
      <c r="CQ61" s="141">
        <f>IF(AND($D61&lt;&gt;0,CQ$1&lt;&gt;0),IF(VLOOKUP($D61,$J$9:$DP$16,2+CQ$1,FALSE)&lt;&gt;0,(COUNTIF('Présences, Excuses, et Tx P G'!$P60:CU60,$C61)/VLOOKUP($D61,$J$9:$DP$16,2+CQ$1,FALSE)),),)</f>
        <v>0</v>
      </c>
      <c r="CR61" s="141">
        <f>IF(AND($D61&lt;&gt;0,CR$1&lt;&gt;0),IF(VLOOKUP($D61,$J$9:$DP$16,2+CR$1,FALSE)&lt;&gt;0,(COUNTIF('Présences, Excuses, et Tx P G'!$P60:CV60,$C61)/VLOOKUP($D61,$J$9:$DP$16,2+CR$1,FALSE)),),)</f>
        <v>0</v>
      </c>
      <c r="CS61" s="141">
        <f>IF(AND($D61&lt;&gt;0,CS$1&lt;&gt;0),IF(VLOOKUP($D61,$J$9:$DP$16,2+CS$1,FALSE)&lt;&gt;0,(COUNTIF('Présences, Excuses, et Tx P G'!$P60:CW60,$C61)/VLOOKUP($D61,$J$9:$DP$16,2+CS$1,FALSE)),),)</f>
        <v>0</v>
      </c>
      <c r="CT61" s="141">
        <f>IF(AND($D61&lt;&gt;0,CT$1&lt;&gt;0),IF(VLOOKUP($D61,$J$9:$DP$16,2+CT$1,FALSE)&lt;&gt;0,(COUNTIF('Présences, Excuses, et Tx P G'!$P60:CX60,$C61)/VLOOKUP($D61,$J$9:$DP$16,2+CT$1,FALSE)),),)</f>
        <v>0</v>
      </c>
      <c r="CU61" s="141">
        <f>IF(AND($D61&lt;&gt;0,CU$1&lt;&gt;0),IF(VLOOKUP($D61,$J$9:$DP$16,2+CU$1,FALSE)&lt;&gt;0,(COUNTIF('Présences, Excuses, et Tx P G'!$P60:CY60,$C61)/VLOOKUP($D61,$J$9:$DP$16,2+CU$1,FALSE)),),)</f>
        <v>0</v>
      </c>
      <c r="CV61" s="141">
        <f>IF(AND($D61&lt;&gt;0,CV$1&lt;&gt;0),IF(VLOOKUP($D61,$J$9:$DP$16,2+CV$1,FALSE)&lt;&gt;0,(COUNTIF('Présences, Excuses, et Tx P G'!$P60:CZ60,$C61)/VLOOKUP($D61,$J$9:$DP$16,2+CV$1,FALSE)),),)</f>
        <v>0</v>
      </c>
      <c r="CW61" s="141">
        <f>IF(AND($D61&lt;&gt;0,CW$1&lt;&gt;0),IF(VLOOKUP($D61,$J$9:$DP$16,2+CW$1,FALSE)&lt;&gt;0,(COUNTIF('Présences, Excuses, et Tx P G'!$P60:DA60,$C61)/VLOOKUP($D61,$J$9:$DP$16,2+CW$1,FALSE)),),)</f>
        <v>0</v>
      </c>
      <c r="CX61" s="141">
        <f>IF(AND($D61&lt;&gt;0,CX$1&lt;&gt;0),IF(VLOOKUP($D61,$J$9:$DP$16,2+CX$1,FALSE)&lt;&gt;0,(COUNTIF('Présences, Excuses, et Tx P G'!$P60:DB60,$C61)/VLOOKUP($D61,$J$9:$DP$16,2+CX$1,FALSE)),),)</f>
        <v>0</v>
      </c>
      <c r="CY61" s="141">
        <f>IF(AND($D61&lt;&gt;0,CY$1&lt;&gt;0),IF(VLOOKUP($D61,$J$9:$DP$16,2+CY$1,FALSE)&lt;&gt;0,(COUNTIF('Présences, Excuses, et Tx P G'!$P60:DC60,$C61)/VLOOKUP($D61,$J$9:$DP$16,2+CY$1,FALSE)),),)</f>
        <v>0</v>
      </c>
      <c r="CZ61" s="141">
        <f>IF(AND($D61&lt;&gt;0,CZ$1&lt;&gt;0),IF(VLOOKUP($D61,$J$9:$DP$16,2+CZ$1,FALSE)&lt;&gt;0,(COUNTIF('Présences, Excuses, et Tx P G'!$P60:DD60,$C61)/VLOOKUP($D61,$J$9:$DP$16,2+CZ$1,FALSE)),),)</f>
        <v>0</v>
      </c>
      <c r="DA61" s="141">
        <f>IF(AND($D61&lt;&gt;0,DA$1&lt;&gt;0),IF(VLOOKUP($D61,$J$9:$DP$16,2+DA$1,FALSE)&lt;&gt;0,(COUNTIF('Présences, Excuses, et Tx P G'!$P60:DE60,$C61)/VLOOKUP($D61,$J$9:$DP$16,2+DA$1,FALSE)),),)</f>
        <v>0</v>
      </c>
      <c r="DB61" s="141">
        <f>IF(AND($D61&lt;&gt;0,DB$1&lt;&gt;0),IF(VLOOKUP($D61,$J$9:$DP$16,2+DB$1,FALSE)&lt;&gt;0,(COUNTIF('Présences, Excuses, et Tx P G'!$P60:DF60,$C61)/VLOOKUP($D61,$J$9:$DP$16,2+DB$1,FALSE)),),)</f>
        <v>0</v>
      </c>
      <c r="DC61" s="141">
        <f>IF(AND($D61&lt;&gt;0,DC$1&lt;&gt;0),IF(VLOOKUP($D61,$J$9:$DP$16,2+DC$1,FALSE)&lt;&gt;0,(COUNTIF('Présences, Excuses, et Tx P G'!$P60:DG60,$C61)/VLOOKUP($D61,$J$9:$DP$16,2+DC$1,FALSE)),),)</f>
        <v>0</v>
      </c>
      <c r="DD61" s="141">
        <f>IF(AND($D61&lt;&gt;0,DD$1&lt;&gt;0),IF(VLOOKUP($D61,$J$9:$DP$16,2+DD$1,FALSE)&lt;&gt;0,(COUNTIF('Présences, Excuses, et Tx P G'!$P60:DH60,$C61)/VLOOKUP($D61,$J$9:$DP$16,2+DD$1,FALSE)),),)</f>
        <v>0</v>
      </c>
      <c r="DE61" s="141">
        <f>IF(AND($D61&lt;&gt;0,DE$1&lt;&gt;0),IF(VLOOKUP($D61,$J$9:$DP$16,2+DE$1,FALSE)&lt;&gt;0,(COUNTIF('Présences, Excuses, et Tx P G'!$P60:DI60,$C61)/VLOOKUP($D61,$J$9:$DP$16,2+DE$1,FALSE)),),)</f>
        <v>0</v>
      </c>
      <c r="DF61" s="141">
        <f>IF(AND($D61&lt;&gt;0,DF$1&lt;&gt;0),IF(VLOOKUP($D61,$J$9:$DP$16,2+DF$1,FALSE)&lt;&gt;0,(COUNTIF('Présences, Excuses, et Tx P G'!$P60:DJ60,$C61)/VLOOKUP($D61,$J$9:$DP$16,2+DF$1,FALSE)),),)</f>
        <v>0</v>
      </c>
      <c r="DG61" s="141">
        <f>IF(AND($D61&lt;&gt;0,DG$1&lt;&gt;0),IF(VLOOKUP($D61,$J$9:$DP$16,2+DG$1,FALSE)&lt;&gt;0,(COUNTIF('Présences, Excuses, et Tx P G'!$P60:DK60,$C61)/VLOOKUP($D61,$J$9:$DP$16,2+DG$1,FALSE)),),)</f>
        <v>0</v>
      </c>
      <c r="DH61" s="141">
        <f>IF(AND($D61&lt;&gt;0,DH$1&lt;&gt;0),IF(VLOOKUP($D61,$J$9:$DP$16,2+DH$1,FALSE)&lt;&gt;0,(COUNTIF('Présences, Excuses, et Tx P G'!$P60:DL60,$C61)/VLOOKUP($D61,$J$9:$DP$16,2+DH$1,FALSE)),),)</f>
        <v>0</v>
      </c>
      <c r="DI61" s="141">
        <f>IF(AND($D61&lt;&gt;0,DI$1&lt;&gt;0),IF(VLOOKUP($D61,$J$9:$DP$16,2+DI$1,FALSE)&lt;&gt;0,(COUNTIF('Présences, Excuses, et Tx P G'!$P60:DM60,$C61)/VLOOKUP($D61,$J$9:$DP$16,2+DI$1,FALSE)),),)</f>
        <v>0</v>
      </c>
      <c r="DJ61" s="141">
        <f>IF(AND($D61&lt;&gt;0,DJ$1&lt;&gt;0),IF(VLOOKUP($D61,$J$9:$DP$16,2+DJ$1,FALSE)&lt;&gt;0,(COUNTIF('Présences, Excuses, et Tx P G'!$P60:DN60,$C61)/VLOOKUP($D61,$J$9:$DP$16,2+DJ$1,FALSE)),),)</f>
        <v>0</v>
      </c>
      <c r="DK61" s="141">
        <f>IF(AND($D61&lt;&gt;0,DK$1&lt;&gt;0),IF(VLOOKUP($D61,$J$9:$DP$16,2+DK$1,FALSE)&lt;&gt;0,(COUNTIF('Présences, Excuses, et Tx P G'!$P60:DO60,$C61)/VLOOKUP($D61,$J$9:$DP$16,2+DK$1,FALSE)),),)</f>
        <v>0</v>
      </c>
      <c r="DL61" s="141">
        <f>IF(AND($D61&lt;&gt;0,DL$1&lt;&gt;0),IF(VLOOKUP($D61,$J$9:$DP$16,2+DL$1,FALSE)&lt;&gt;0,(COUNTIF('Présences, Excuses, et Tx P G'!$P60:DP60,$C61)/VLOOKUP($D61,$J$9:$DP$16,2+DL$1,FALSE)),),)</f>
        <v>0</v>
      </c>
      <c r="DM61" s="141">
        <f>IF(AND($D61&lt;&gt;0,DM$1&lt;&gt;0),IF(VLOOKUP($D61,$J$9:$DP$16,2+DM$1,FALSE)&lt;&gt;0,(COUNTIF('Présences, Excuses, et Tx P G'!$P60:DQ60,$C61)/VLOOKUP($D61,$J$9:$DP$16,2+DM$1,FALSE)),),)</f>
        <v>0</v>
      </c>
      <c r="DN61" s="141">
        <f>IF(AND($D61&lt;&gt;0,DN$1&lt;&gt;0),IF(VLOOKUP($D61,$J$9:$DP$16,2+DN$1,FALSE)&lt;&gt;0,(COUNTIF('Présences, Excuses, et Tx P G'!$P60:DR60,$C61)/VLOOKUP($D61,$J$9:$DP$16,2+DN$1,FALSE)),),)</f>
        <v>0</v>
      </c>
      <c r="DO61" s="141">
        <f>IF(AND($D61&lt;&gt;0,DO$1&lt;&gt;0),IF(VLOOKUP($D61,$J$9:$DP$16,2+DO$1,FALSE)&lt;&gt;0,(COUNTIF('Présences, Excuses, et Tx P G'!$P60:DS60,$C61)/VLOOKUP($D61,$J$9:$DP$16,2+DO$1,FALSE)),),)</f>
        <v>0</v>
      </c>
      <c r="DP61" s="141">
        <f>IF(AND($D61&lt;&gt;0,DP$1&lt;&gt;0),IF(VLOOKUP($D61,$J$9:$DP$16,2+DP$1,FALSE)&lt;&gt;0,(COUNTIF('Présences, Excuses, et Tx P G'!$P60:DT60,$C61)/VLOOKUP($D61,$J$9:$DP$16,2+DP$1,FALSE)),),)</f>
        <v>0</v>
      </c>
      <c r="DR61" s="158" t="str">
        <f t="shared" si="34"/>
        <v>JOUBERT Ann</v>
      </c>
      <c r="DS61" s="26" t="str">
        <f t="shared" si="35"/>
        <v>S</v>
      </c>
      <c r="DT61" s="23">
        <f t="shared" si="36"/>
        <v>0.73170731707317072</v>
      </c>
    </row>
    <row r="62" spans="1:126" s="18" customFormat="1" ht="14.4" customHeight="1">
      <c r="A62" s="19">
        <v>45</v>
      </c>
      <c r="B62" s="158" t="str">
        <f>Choristes!B46</f>
        <v>LACOSTE Olivier</v>
      </c>
      <c r="C62" s="26" t="str">
        <f>Choristes!C46</f>
        <v>B</v>
      </c>
      <c r="D62" s="26" t="str">
        <f>Choristes!G46</f>
        <v>HR</v>
      </c>
      <c r="E62" s="26"/>
      <c r="F62" s="26"/>
      <c r="G62" s="15"/>
      <c r="H62" s="15"/>
      <c r="I62" s="23">
        <f t="shared" si="32"/>
        <v>0.76744186046511631</v>
      </c>
      <c r="J62" s="23" t="str">
        <f t="shared" si="33"/>
        <v>B</v>
      </c>
      <c r="K62" s="59"/>
      <c r="L62" s="141">
        <f>IF(AND($D62&lt;&gt;0,L$1&lt;&gt;0),IF(VLOOKUP($D62,$J$9:$DP$16,2+L$1,FALSE)&lt;&gt;0,(COUNTIF('Présences, Excuses, et Tx P G'!$P61:P61,$C62)/VLOOKUP($D62,$J$9:$DP$16,2+L$1,FALSE)),),)</f>
        <v>1</v>
      </c>
      <c r="M62" s="141">
        <f>IF(AND($D62&lt;&gt;0,M$1&lt;&gt;0),IF(VLOOKUP($D62,$J$9:$DP$16,2+M$1,FALSE)&lt;&gt;0,(COUNTIF('Présences, Excuses, et Tx P G'!$P61:Q61,$C62)/VLOOKUP($D62,$J$9:$DP$16,2+M$1,FALSE)),),)</f>
        <v>1</v>
      </c>
      <c r="N62" s="141">
        <f>IF(AND($D62&lt;&gt;0,N$1&lt;&gt;0),IF(VLOOKUP($D62,$J$9:$DP$16,2+N$1,FALSE)&lt;&gt;0,(COUNTIF('Présences, Excuses, et Tx P G'!$P61:R61,$C62)/VLOOKUP($D62,$J$9:$DP$16,2+N$1,FALSE)),),)</f>
        <v>1</v>
      </c>
      <c r="O62" s="141">
        <f>IF(AND($D62&lt;&gt;0,O$1&lt;&gt;0),IF(VLOOKUP($D62,$J$9:$DP$16,2+O$1,FALSE)&lt;&gt;0,(COUNTIF('Présences, Excuses, et Tx P G'!$P61:S61,$C62)/VLOOKUP($D62,$J$9:$DP$16,2+O$1,FALSE)),),)</f>
        <v>1</v>
      </c>
      <c r="P62" s="141">
        <f>IF(AND($D62&lt;&gt;0,P$1&lt;&gt;0),IF(VLOOKUP($D62,$J$9:$DP$16,2+P$1,FALSE)&lt;&gt;0,(COUNTIF('Présences, Excuses, et Tx P G'!$P61:T61,$C62)/VLOOKUP($D62,$J$9:$DP$16,2+P$1,FALSE)),),)</f>
        <v>1</v>
      </c>
      <c r="Q62" s="141">
        <f>IF(AND($D62&lt;&gt;0,Q$1&lt;&gt;0),IF(VLOOKUP($D62,$J$9:$DP$16,2+Q$1,FALSE)&lt;&gt;0,(COUNTIF('Présences, Excuses, et Tx P G'!$P61:U61,$C62)/VLOOKUP($D62,$J$9:$DP$16,2+Q$1,FALSE)),),)</f>
        <v>1</v>
      </c>
      <c r="R62" s="141">
        <f>IF(AND($D62&lt;&gt;0,R$1&lt;&gt;0),IF(VLOOKUP($D62,$J$9:$DP$16,2+R$1,FALSE)&lt;&gt;0,(COUNTIF('Présences, Excuses, et Tx P G'!$P61:V61,$C62)/VLOOKUP($D62,$J$9:$DP$16,2+R$1,FALSE)),),)</f>
        <v>1</v>
      </c>
      <c r="S62" s="141">
        <f>IF(AND($D62&lt;&gt;0,S$1&lt;&gt;0),IF(VLOOKUP($D62,$J$9:$DP$16,2+S$1,FALSE)&lt;&gt;0,(COUNTIF('Présences, Excuses, et Tx P G'!$P61:W61,$C62)/VLOOKUP($D62,$J$9:$DP$16,2+S$1,FALSE)),),)</f>
        <v>1</v>
      </c>
      <c r="T62" s="141">
        <f>IF(AND($D62&lt;&gt;0,T$1&lt;&gt;0),IF(VLOOKUP($D62,$J$9:$DP$16,2+T$1,FALSE)&lt;&gt;0,(COUNTIF('Présences, Excuses, et Tx P G'!$P61:X61,$C62)/VLOOKUP($D62,$J$9:$DP$16,2+T$1,FALSE)),),)</f>
        <v>1</v>
      </c>
      <c r="U62" s="141">
        <f>IF(AND($D62&lt;&gt;0,U$1&lt;&gt;0),IF(VLOOKUP($D62,$J$9:$DP$16,2+U$1,FALSE)&lt;&gt;0,(COUNTIF('Présences, Excuses, et Tx P G'!$P61:Y61,$C62)/VLOOKUP($D62,$J$9:$DP$16,2+U$1,FALSE)),),)</f>
        <v>1</v>
      </c>
      <c r="V62" s="141">
        <f>IF(AND($D62&lt;&gt;0,V$1&lt;&gt;0),IF(VLOOKUP($D62,$J$9:$DP$16,2+V$1,FALSE)&lt;&gt;0,(COUNTIF('Présences, Excuses, et Tx P G'!$P61:Z61,$C62)/VLOOKUP($D62,$J$9:$DP$16,2+V$1,FALSE)),),)</f>
        <v>1</v>
      </c>
      <c r="W62" s="141">
        <f>IF(AND($D62&lt;&gt;0,W$1&lt;&gt;0),IF(VLOOKUP($D62,$J$9:$DP$16,2+W$1,FALSE)&lt;&gt;0,(COUNTIF('Présences, Excuses, et Tx P G'!$P61:AA61,$C62)/VLOOKUP($D62,$J$9:$DP$16,2+W$1,FALSE)),),)</f>
        <v>1</v>
      </c>
      <c r="X62" s="141">
        <f>IF(AND($D62&lt;&gt;0,X$1&lt;&gt;0),IF(VLOOKUP($D62,$J$9:$DP$16,2+X$1,FALSE)&lt;&gt;0,(COUNTIF('Présences, Excuses, et Tx P G'!$P61:AB61,$C62)/VLOOKUP($D62,$J$9:$DP$16,2+X$1,FALSE)),),)</f>
        <v>1</v>
      </c>
      <c r="Y62" s="141">
        <f>IF(AND($D62&lt;&gt;0,Y$1&lt;&gt;0),IF(VLOOKUP($D62,$J$9:$DP$16,2+Y$1,FALSE)&lt;&gt;0,(COUNTIF('Présences, Excuses, et Tx P G'!$P61:AC61,$C62)/VLOOKUP($D62,$J$9:$DP$16,2+Y$1,FALSE)),),)</f>
        <v>1</v>
      </c>
      <c r="Z62" s="141">
        <f>IF(AND($D62&lt;&gt;0,Z$1&lt;&gt;0),IF(VLOOKUP($D62,$J$9:$DP$16,2+Z$1,FALSE)&lt;&gt;0,(COUNTIF('Présences, Excuses, et Tx P G'!$P61:AD61,$C62)/VLOOKUP($D62,$J$9:$DP$16,2+Z$1,FALSE)),),)</f>
        <v>1</v>
      </c>
      <c r="AA62" s="141">
        <f>IF(AND($D62&lt;&gt;0,AA$1&lt;&gt;0),IF(VLOOKUP($D62,$J$9:$DP$16,2+AA$1,FALSE)&lt;&gt;0,(COUNTIF('Présences, Excuses, et Tx P G'!$P61:AE61,$C62)/VLOOKUP($D62,$J$9:$DP$16,2+AA$1,FALSE)),),)</f>
        <v>1</v>
      </c>
      <c r="AB62" s="141">
        <f>IF(AND($D62&lt;&gt;0,AB$1&lt;&gt;0),IF(VLOOKUP($D62,$J$9:$DP$16,2+AB$1,FALSE)&lt;&gt;0,(COUNTIF('Présences, Excuses, et Tx P G'!$P61:AF61,$C62)/VLOOKUP($D62,$J$9:$DP$16,2+AB$1,FALSE)),),)</f>
        <v>1</v>
      </c>
      <c r="AC62" s="141">
        <f>IF(AND($D62&lt;&gt;0,AC$1&lt;&gt;0),IF(VLOOKUP($D62,$J$9:$DP$16,2+AC$1,FALSE)&lt;&gt;0,(COUNTIF('Présences, Excuses, et Tx P G'!$P61:AG61,$C62)/VLOOKUP($D62,$J$9:$DP$16,2+AC$1,FALSE)),),)</f>
        <v>1</v>
      </c>
      <c r="AD62" s="141">
        <f>IF(AND($D62&lt;&gt;0,AD$1&lt;&gt;0),IF(VLOOKUP($D62,$J$9:$DP$16,2+AD$1,FALSE)&lt;&gt;0,(COUNTIF('Présences, Excuses, et Tx P G'!$P61:AH61,$C62)/VLOOKUP($D62,$J$9:$DP$16,2+AD$1,FALSE)),),)</f>
        <v>0.92307692307692313</v>
      </c>
      <c r="AE62" s="141">
        <f>IF(AND($D62&lt;&gt;0,AE$1&lt;&gt;0),IF(VLOOKUP($D62,$J$9:$DP$16,2+AE$1,FALSE)&lt;&gt;0,(COUNTIF('Présences, Excuses, et Tx P G'!$P61:AI61,$C62)/VLOOKUP($D62,$J$9:$DP$16,2+AE$1,FALSE)),),)</f>
        <v>0.9285714285714286</v>
      </c>
      <c r="AF62" s="141">
        <f>IF(AND($D62&lt;&gt;0,AF$1&lt;&gt;0),IF(VLOOKUP($D62,$J$9:$DP$16,2+AF$1,FALSE)&lt;&gt;0,(COUNTIF('Présences, Excuses, et Tx P G'!$P61:AJ61,$C62)/VLOOKUP($D62,$J$9:$DP$16,2+AF$1,FALSE)),),)</f>
        <v>0.9285714285714286</v>
      </c>
      <c r="AG62" s="141">
        <f>IF(AND($D62&lt;&gt;0,AG$1&lt;&gt;0),IF(VLOOKUP($D62,$J$9:$DP$16,2+AG$1,FALSE)&lt;&gt;0,(COUNTIF('Présences, Excuses, et Tx P G'!$P61:AK61,$C62)/VLOOKUP($D62,$J$9:$DP$16,2+AG$1,FALSE)),),)</f>
        <v>0.93333333333333335</v>
      </c>
      <c r="AH62" s="141">
        <f>IF(AND($D62&lt;&gt;0,AH$1&lt;&gt;0),IF(VLOOKUP($D62,$J$9:$DP$16,2+AH$1,FALSE)&lt;&gt;0,(COUNTIF('Présences, Excuses, et Tx P G'!$P61:AL61,$C62)/VLOOKUP($D62,$J$9:$DP$16,2+AH$1,FALSE)),),)</f>
        <v>0.9375</v>
      </c>
      <c r="AI62" s="141">
        <f>IF(AND($D62&lt;&gt;0,AI$1&lt;&gt;0),IF(VLOOKUP($D62,$J$9:$DP$16,2+AI$1,FALSE)&lt;&gt;0,(COUNTIF('Présences, Excuses, et Tx P G'!$P61:AM61,$C62)/VLOOKUP($D62,$J$9:$DP$16,2+AI$1,FALSE)),),)</f>
        <v>0.88235294117647056</v>
      </c>
      <c r="AJ62" s="141">
        <f>IF(AND($D62&lt;&gt;0,AJ$1&lt;&gt;0),IF(VLOOKUP($D62,$J$9:$DP$16,2+AJ$1,FALSE)&lt;&gt;0,(COUNTIF('Présences, Excuses, et Tx P G'!$P61:AN61,$C62)/VLOOKUP($D62,$J$9:$DP$16,2+AJ$1,FALSE)),),)</f>
        <v>0.83333333333333337</v>
      </c>
      <c r="AK62" s="141">
        <f>IF(AND($D62&lt;&gt;0,AK$1&lt;&gt;0),IF(VLOOKUP($D62,$J$9:$DP$16,2+AK$1,FALSE)&lt;&gt;0,(COUNTIF('Présences, Excuses, et Tx P G'!$P61:AO61,$C62)/VLOOKUP($D62,$J$9:$DP$16,2+AK$1,FALSE)),),)</f>
        <v>0.84210526315789469</v>
      </c>
      <c r="AL62" s="141">
        <f>IF(AND($D62&lt;&gt;0,AL$1&lt;&gt;0),IF(VLOOKUP($D62,$J$9:$DP$16,2+AL$1,FALSE)&lt;&gt;0,(COUNTIF('Présences, Excuses, et Tx P G'!$P61:AP61,$C62)/VLOOKUP($D62,$J$9:$DP$16,2+AL$1,FALSE)),),)</f>
        <v>0.84210526315789469</v>
      </c>
      <c r="AM62" s="141">
        <f>IF(AND($D62&lt;&gt;0,AM$1&lt;&gt;0),IF(VLOOKUP($D62,$J$9:$DP$16,2+AM$1,FALSE)&lt;&gt;0,(COUNTIF('Présences, Excuses, et Tx P G'!$P61:AQ61,$C62)/VLOOKUP($D62,$J$9:$DP$16,2+AM$1,FALSE)),),)</f>
        <v>0.8</v>
      </c>
      <c r="AN62" s="141">
        <f>IF(AND($D62&lt;&gt;0,AN$1&lt;&gt;0),IF(VLOOKUP($D62,$J$9:$DP$16,2+AN$1,FALSE)&lt;&gt;0,(COUNTIF('Présences, Excuses, et Tx P G'!$P61:AR61,$C62)/VLOOKUP($D62,$J$9:$DP$16,2+AN$1,FALSE)),),)</f>
        <v>0.76190476190476186</v>
      </c>
      <c r="AO62" s="141">
        <f>IF(AND($D62&lt;&gt;0,AO$1&lt;&gt;0),IF(VLOOKUP($D62,$J$9:$DP$16,2+AO$1,FALSE)&lt;&gt;0,(COUNTIF('Présences, Excuses, et Tx P G'!$P61:AS61,$C62)/VLOOKUP($D62,$J$9:$DP$16,2+AO$1,FALSE)),),)</f>
        <v>0.72727272727272729</v>
      </c>
      <c r="AP62" s="141">
        <f>IF(AND($D62&lt;&gt;0,AP$1&lt;&gt;0),IF(VLOOKUP($D62,$J$9:$DP$16,2+AP$1,FALSE)&lt;&gt;0,(COUNTIF('Présences, Excuses, et Tx P G'!$P61:AT61,$C62)/VLOOKUP($D62,$J$9:$DP$16,2+AP$1,FALSE)),),)</f>
        <v>0.69565217391304346</v>
      </c>
      <c r="AQ62" s="141">
        <f>IF(AND($D62&lt;&gt;0,AQ$1&lt;&gt;0),IF(VLOOKUP($D62,$J$9:$DP$16,2+AQ$1,FALSE)&lt;&gt;0,(COUNTIF('Présences, Excuses, et Tx P G'!$P61:AU61,$C62)/VLOOKUP($D62,$J$9:$DP$16,2+AQ$1,FALSE)),),)</f>
        <v>0.70833333333333337</v>
      </c>
      <c r="AR62" s="141">
        <f>IF(AND($D62&lt;&gt;0,AR$1&lt;&gt;0),IF(VLOOKUP($D62,$J$9:$DP$16,2+AR$1,FALSE)&lt;&gt;0,(COUNTIF('Présences, Excuses, et Tx P G'!$P61:AV61,$C62)/VLOOKUP($D62,$J$9:$DP$16,2+AR$1,FALSE)),),)</f>
        <v>0.70833333333333337</v>
      </c>
      <c r="AS62" s="141">
        <f>IF(AND($D62&lt;&gt;0,AS$1&lt;&gt;0),IF(VLOOKUP($D62,$J$9:$DP$16,2+AS$1,FALSE)&lt;&gt;0,(COUNTIF('Présences, Excuses, et Tx P G'!$P61:AW61,$C62)/VLOOKUP($D62,$J$9:$DP$16,2+AS$1,FALSE)),),)</f>
        <v>0.70833333333333337</v>
      </c>
      <c r="AT62" s="141">
        <f>IF(AND($D62&lt;&gt;0,AT$1&lt;&gt;0),IF(VLOOKUP($D62,$J$9:$DP$16,2+AT$1,FALSE)&lt;&gt;0,(COUNTIF('Présences, Excuses, et Tx P G'!$P61:AX61,$C62)/VLOOKUP($D62,$J$9:$DP$16,2+AT$1,FALSE)),),)</f>
        <v>0.68</v>
      </c>
      <c r="AU62" s="141">
        <f>IF(AND($D62&lt;&gt;0,AU$1&lt;&gt;0),IF(VLOOKUP($D62,$J$9:$DP$16,2+AU$1,FALSE)&lt;&gt;0,(COUNTIF('Présences, Excuses, et Tx P G'!$P61:AY61,$C62)/VLOOKUP($D62,$J$9:$DP$16,2+AU$1,FALSE)),),)</f>
        <v>0.68</v>
      </c>
      <c r="AV62" s="141">
        <f>IF(AND($D62&lt;&gt;0,AV$1&lt;&gt;0),IF(VLOOKUP($D62,$J$9:$DP$16,2+AV$1,FALSE)&lt;&gt;0,(COUNTIF('Présences, Excuses, et Tx P G'!$P61:AZ61,$C62)/VLOOKUP($D62,$J$9:$DP$16,2+AV$1,FALSE)),),)</f>
        <v>0.65384615384615385</v>
      </c>
      <c r="AW62" s="141">
        <f>IF(AND($D62&lt;&gt;0,AW$1&lt;&gt;0),IF(VLOOKUP($D62,$J$9:$DP$16,2+AW$1,FALSE)&lt;&gt;0,(COUNTIF('Présences, Excuses, et Tx P G'!$P61:BA61,$C62)/VLOOKUP($D62,$J$9:$DP$16,2+AW$1,FALSE)),),)</f>
        <v>0.65384615384615385</v>
      </c>
      <c r="AX62" s="141">
        <f>IF(AND($D62&lt;&gt;0,AX$1&lt;&gt;0),IF(VLOOKUP($D62,$J$9:$DP$16,2+AX$1,FALSE)&lt;&gt;0,(COUNTIF('Présences, Excuses, et Tx P G'!$P61:BB61,$C62)/VLOOKUP($D62,$J$9:$DP$16,2+AX$1,FALSE)),),)</f>
        <v>0.66666666666666663</v>
      </c>
      <c r="AY62" s="141">
        <f>IF(AND($D62&lt;&gt;0,AY$1&lt;&gt;0),IF(VLOOKUP($D62,$J$9:$DP$16,2+AY$1,FALSE)&lt;&gt;0,(COUNTIF('Présences, Excuses, et Tx P G'!$P61:BC61,$C62)/VLOOKUP($D62,$J$9:$DP$16,2+AY$1,FALSE)),),)</f>
        <v>0.66666666666666663</v>
      </c>
      <c r="AZ62" s="141">
        <f>IF(AND($D62&lt;&gt;0,AZ$1&lt;&gt;0),IF(VLOOKUP($D62,$J$9:$DP$16,2+AZ$1,FALSE)&lt;&gt;0,(COUNTIF('Présences, Excuses, et Tx P G'!$P61:BD61,$C62)/VLOOKUP($D62,$J$9:$DP$16,2+AZ$1,FALSE)),),)</f>
        <v>0.6785714285714286</v>
      </c>
      <c r="BA62" s="141">
        <f>IF(AND($D62&lt;&gt;0,BA$1&lt;&gt;0),IF(VLOOKUP($D62,$J$9:$DP$16,2+BA$1,FALSE)&lt;&gt;0,(COUNTIF('Présences, Excuses, et Tx P G'!$P61:BE61,$C62)/VLOOKUP($D62,$J$9:$DP$16,2+BA$1,FALSE)),),)</f>
        <v>0.6785714285714286</v>
      </c>
      <c r="BB62" s="141">
        <f>IF(AND($D62&lt;&gt;0,BB$1&lt;&gt;0),IF(VLOOKUP($D62,$J$9:$DP$16,2+BB$1,FALSE)&lt;&gt;0,(COUNTIF('Présences, Excuses, et Tx P G'!$P61:BF61,$C62)/VLOOKUP($D62,$J$9:$DP$16,2+BB$1,FALSE)),),)</f>
        <v>0.68965517241379315</v>
      </c>
      <c r="BC62" s="141">
        <f>IF(AND($D62&lt;&gt;0,BC$1&lt;&gt;0),IF(VLOOKUP($D62,$J$9:$DP$16,2+BC$1,FALSE)&lt;&gt;0,(COUNTIF('Présences, Excuses, et Tx P G'!$P61:BG61,$C62)/VLOOKUP($D62,$J$9:$DP$16,2+BC$1,FALSE)),),)</f>
        <v>0.7</v>
      </c>
      <c r="BD62" s="141">
        <f>IF(AND($D62&lt;&gt;0,BD$1&lt;&gt;0),IF(VLOOKUP($D62,$J$9:$DP$16,2+BD$1,FALSE)&lt;&gt;0,(COUNTIF('Présences, Excuses, et Tx P G'!$P61:BH61,$C62)/VLOOKUP($D62,$J$9:$DP$16,2+BD$1,FALSE)),),)</f>
        <v>0.70967741935483875</v>
      </c>
      <c r="BE62" s="141">
        <f>IF(AND($D62&lt;&gt;0,BE$1&lt;&gt;0),IF(VLOOKUP($D62,$J$9:$DP$16,2+BE$1,FALSE)&lt;&gt;0,(COUNTIF('Présences, Excuses, et Tx P G'!$P61:BI61,$C62)/VLOOKUP($D62,$J$9:$DP$16,2+BE$1,FALSE)),),)</f>
        <v>0.71875</v>
      </c>
      <c r="BF62" s="141">
        <f>IF(AND($D62&lt;&gt;0,BF$1&lt;&gt;0),IF(VLOOKUP($D62,$J$9:$DP$16,2+BF$1,FALSE)&lt;&gt;0,(COUNTIF('Présences, Excuses, et Tx P G'!$P61:BJ61,$C62)/VLOOKUP($D62,$J$9:$DP$16,2+BF$1,FALSE)),),)</f>
        <v>0.71875</v>
      </c>
      <c r="BG62" s="141">
        <f>IF(AND($D62&lt;&gt;0,BG$1&lt;&gt;0),IF(VLOOKUP($D62,$J$9:$DP$16,2+BG$1,FALSE)&lt;&gt;0,(COUNTIF('Présences, Excuses, et Tx P G'!$P61:BK61,$C62)/VLOOKUP($D62,$J$9:$DP$16,2+BG$1,FALSE)),),)</f>
        <v>0.72727272727272729</v>
      </c>
      <c r="BH62" s="141">
        <f>IF(AND($D62&lt;&gt;0,BH$1&lt;&gt;0),IF(VLOOKUP($D62,$J$9:$DP$16,2+BH$1,FALSE)&lt;&gt;0,(COUNTIF('Présences, Excuses, et Tx P G'!$P61:BL61,$C62)/VLOOKUP($D62,$J$9:$DP$16,2+BH$1,FALSE)),),)</f>
        <v>0.72727272727272729</v>
      </c>
      <c r="BI62" s="141">
        <f>IF(AND($D62&lt;&gt;0,BI$1&lt;&gt;0),IF(VLOOKUP($D62,$J$9:$DP$16,2+BI$1,FALSE)&lt;&gt;0,(COUNTIF('Présences, Excuses, et Tx P G'!$P61:BM61,$C62)/VLOOKUP($D62,$J$9:$DP$16,2+BI$1,FALSE)),),)</f>
        <v>0.70588235294117652</v>
      </c>
      <c r="BJ62" s="141">
        <f>IF(AND($D62&lt;&gt;0,BJ$1&lt;&gt;0),IF(VLOOKUP($D62,$J$9:$DP$16,2+BJ$1,FALSE)&lt;&gt;0,(COUNTIF('Présences, Excuses, et Tx P G'!$P61:BN61,$C62)/VLOOKUP($D62,$J$9:$DP$16,2+BJ$1,FALSE)),),)</f>
        <v>0.7142857142857143</v>
      </c>
      <c r="BK62" s="141">
        <f>IF(AND($D62&lt;&gt;0,BK$1&lt;&gt;0),IF(VLOOKUP($D62,$J$9:$DP$16,2+BK$1,FALSE)&lt;&gt;0,(COUNTIF('Présences, Excuses, et Tx P G'!$P61:BO61,$C62)/VLOOKUP($D62,$J$9:$DP$16,2+BK$1,FALSE)),),)</f>
        <v>0.7142857142857143</v>
      </c>
      <c r="BL62" s="141">
        <f>IF(AND($D62&lt;&gt;0,BL$1&lt;&gt;0),IF(VLOOKUP($D62,$J$9:$DP$16,2+BL$1,FALSE)&lt;&gt;0,(COUNTIF('Présences, Excuses, et Tx P G'!$P61:BP61,$C62)/VLOOKUP($D62,$J$9:$DP$16,2+BL$1,FALSE)),),)</f>
        <v>0.7142857142857143</v>
      </c>
      <c r="BM62" s="141">
        <f>IF(AND($D62&lt;&gt;0,BM$1&lt;&gt;0),IF(VLOOKUP($D62,$J$9:$DP$16,2+BM$1,FALSE)&lt;&gt;0,(COUNTIF('Présences, Excuses, et Tx P G'!$P61:BQ61,$C62)/VLOOKUP($D62,$J$9:$DP$16,2+BM$1,FALSE)),),)</f>
        <v>0.7142857142857143</v>
      </c>
      <c r="BN62" s="141">
        <f>IF(AND($D62&lt;&gt;0,BN$1&lt;&gt;0),IF(VLOOKUP($D62,$J$9:$DP$16,2+BN$1,FALSE)&lt;&gt;0,(COUNTIF('Présences, Excuses, et Tx P G'!$P61:BR61,$C62)/VLOOKUP($D62,$J$9:$DP$16,2+BN$1,FALSE)),),)</f>
        <v>0.72222222222222221</v>
      </c>
      <c r="BO62" s="141">
        <f>IF(AND($D62&lt;&gt;0,BO$1&lt;&gt;0),IF(VLOOKUP($D62,$J$9:$DP$16,2+BO$1,FALSE)&lt;&gt;0,(COUNTIF('Présences, Excuses, et Tx P G'!$P61:BS61,$C62)/VLOOKUP($D62,$J$9:$DP$16,2+BO$1,FALSE)),),)</f>
        <v>0.72972972972972971</v>
      </c>
      <c r="BP62" s="141">
        <f>IF(AND($D62&lt;&gt;0,BP$1&lt;&gt;0),IF(VLOOKUP($D62,$J$9:$DP$16,2+BP$1,FALSE)&lt;&gt;0,(COUNTIF('Présences, Excuses, et Tx P G'!$P61:BT61,$C62)/VLOOKUP($D62,$J$9:$DP$16,2+BP$1,FALSE)),),)</f>
        <v>0.73684210526315785</v>
      </c>
      <c r="BQ62" s="141">
        <f>IF(AND($D62&lt;&gt;0,BQ$1&lt;&gt;0),IF(VLOOKUP($D62,$J$9:$DP$16,2+BQ$1,FALSE)&lt;&gt;0,(COUNTIF('Présences, Excuses, et Tx P G'!$P61:BU61,$C62)/VLOOKUP($D62,$J$9:$DP$16,2+BQ$1,FALSE)),),)</f>
        <v>0.74358974358974361</v>
      </c>
      <c r="BR62" s="141">
        <f>IF(AND($D62&lt;&gt;0,BR$1&lt;&gt;0),IF(VLOOKUP($D62,$J$9:$DP$16,2+BR$1,FALSE)&lt;&gt;0,(COUNTIF('Présences, Excuses, et Tx P G'!$P61:BV61,$C62)/VLOOKUP($D62,$J$9:$DP$16,2+BR$1,FALSE)),),)</f>
        <v>0.74358974358974361</v>
      </c>
      <c r="BS62" s="141">
        <f>IF(AND($D62&lt;&gt;0,BS$1&lt;&gt;0),IF(VLOOKUP($D62,$J$9:$DP$16,2+BS$1,FALSE)&lt;&gt;0,(COUNTIF('Présences, Excuses, et Tx P G'!$P61:BW61,$C62)/VLOOKUP($D62,$J$9:$DP$16,2+BS$1,FALSE)),),)</f>
        <v>0.74358974358974361</v>
      </c>
      <c r="BT62" s="141">
        <f>IF(AND($D62&lt;&gt;0,BT$1&lt;&gt;0),IF(VLOOKUP($D62,$J$9:$DP$16,2+BT$1,FALSE)&lt;&gt;0,(COUNTIF('Présences, Excuses, et Tx P G'!$P61:BX61,$C62)/VLOOKUP($D62,$J$9:$DP$16,2+BT$1,FALSE)),),)</f>
        <v>0.74358974358974361</v>
      </c>
      <c r="BU62" s="141">
        <f>IF(AND($D62&lt;&gt;0,BU$1&lt;&gt;0),IF(VLOOKUP($D62,$J$9:$DP$16,2+BU$1,FALSE)&lt;&gt;0,(COUNTIF('Présences, Excuses, et Tx P G'!$P61:BY61,$C62)/VLOOKUP($D62,$J$9:$DP$16,2+BU$1,FALSE)),),)</f>
        <v>0.75</v>
      </c>
      <c r="BV62" s="141">
        <f>IF(AND($D62&lt;&gt;0,BV$1&lt;&gt;0),IF(VLOOKUP($D62,$J$9:$DP$16,2+BV$1,FALSE)&lt;&gt;0,(COUNTIF('Présences, Excuses, et Tx P G'!$P61:BZ61,$C62)/VLOOKUP($D62,$J$9:$DP$16,2+BV$1,FALSE)),),)</f>
        <v>0.75609756097560976</v>
      </c>
      <c r="BW62" s="141">
        <f>IF(AND($D62&lt;&gt;0,BW$1&lt;&gt;0),IF(VLOOKUP($D62,$J$9:$DP$16,2+BW$1,FALSE)&lt;&gt;0,(COUNTIF('Présences, Excuses, et Tx P G'!$P61:CA61,$C62)/VLOOKUP($D62,$J$9:$DP$16,2+BW$1,FALSE)),),)</f>
        <v>0.76190476190476186</v>
      </c>
      <c r="BX62" s="141">
        <f>IF(AND($D62&lt;&gt;0,BX$1&lt;&gt;0),IF(VLOOKUP($D62,$J$9:$DP$16,2+BX$1,FALSE)&lt;&gt;0,(COUNTIF('Présences, Excuses, et Tx P G'!$P61:CB61,$C62)/VLOOKUP($D62,$J$9:$DP$16,2+BX$1,FALSE)),),)</f>
        <v>0.76744186046511631</v>
      </c>
      <c r="BY62" s="141">
        <f>IF(AND($D62&lt;&gt;0,BY$1&lt;&gt;0),IF(VLOOKUP($D62,$J$9:$DP$16,2+BY$1,FALSE)&lt;&gt;0,(COUNTIF('Présences, Excuses, et Tx P G'!$P61:CC61,$C62)/VLOOKUP($D62,$J$9:$DP$16,2+BY$1,FALSE)),),)</f>
        <v>0.76744186046511631</v>
      </c>
      <c r="BZ62" s="141">
        <f>IF(AND($D62&lt;&gt;0,BZ$1&lt;&gt;0),IF(VLOOKUP($D62,$J$9:$DP$16,2+BZ$1,FALSE)&lt;&gt;0,(COUNTIF('Présences, Excuses, et Tx P G'!$P61:CD61,$C62)/VLOOKUP($D62,$J$9:$DP$16,2+BZ$1,FALSE)),),)</f>
        <v>0.75</v>
      </c>
      <c r="CA62" s="141">
        <f>IF(AND($D62&lt;&gt;0,CA$1&lt;&gt;0),IF(VLOOKUP($D62,$J$9:$DP$16,2+CA$1,FALSE)&lt;&gt;0,(COUNTIF('Présences, Excuses, et Tx P G'!$P61:CE61,$C62)/VLOOKUP($D62,$J$9:$DP$16,2+CA$1,FALSE)),),)</f>
        <v>0.73333333333333328</v>
      </c>
      <c r="CB62" s="141">
        <f>IF(AND($D62&lt;&gt;0,CB$1&lt;&gt;0),IF(VLOOKUP($D62,$J$9:$DP$16,2+CB$1,FALSE)&lt;&gt;0,(COUNTIF('Présences, Excuses, et Tx P G'!$P61:CF61,$C62)/VLOOKUP($D62,$J$9:$DP$16,2+CB$1,FALSE)),),)</f>
        <v>0</v>
      </c>
      <c r="CC62" s="141">
        <f>IF(AND($D62&lt;&gt;0,CC$1&lt;&gt;0),IF(VLOOKUP($D62,$J$9:$DP$16,2+CC$1,FALSE)&lt;&gt;0,(COUNTIF('Présences, Excuses, et Tx P G'!$P61:CG61,$C62)/VLOOKUP($D62,$J$9:$DP$16,2+CC$1,FALSE)),),)</f>
        <v>0</v>
      </c>
      <c r="CD62" s="141">
        <f>IF(AND($D62&lt;&gt;0,CD$1&lt;&gt;0),IF(VLOOKUP($D62,$J$9:$DP$16,2+CD$1,FALSE)&lt;&gt;0,(COUNTIF('Présences, Excuses, et Tx P G'!$P61:CH61,$C62)/VLOOKUP($D62,$J$9:$DP$16,2+CD$1,FALSE)),),)</f>
        <v>0</v>
      </c>
      <c r="CE62" s="141">
        <f>IF(AND($D62&lt;&gt;0,CE$1&lt;&gt;0),IF(VLOOKUP($D62,$J$9:$DP$16,2+CE$1,FALSE)&lt;&gt;0,(COUNTIF('Présences, Excuses, et Tx P G'!$P61:CI61,$C62)/VLOOKUP($D62,$J$9:$DP$16,2+CE$1,FALSE)),),)</f>
        <v>0</v>
      </c>
      <c r="CF62" s="141">
        <f>IF(AND($D62&lt;&gt;0,CF$1&lt;&gt;0),IF(VLOOKUP($D62,$J$9:$DP$16,2+CF$1,FALSE)&lt;&gt;0,(COUNTIF('Présences, Excuses, et Tx P G'!$P61:CJ61,$C62)/VLOOKUP($D62,$J$9:$DP$16,2+CF$1,FALSE)),),)</f>
        <v>0</v>
      </c>
      <c r="CG62" s="141">
        <f>IF(AND($D62&lt;&gt;0,CG$1&lt;&gt;0),IF(VLOOKUP($D62,$J$9:$DP$16,2+CG$1,FALSE)&lt;&gt;0,(COUNTIF('Présences, Excuses, et Tx P G'!$P61:CK61,$C62)/VLOOKUP($D62,$J$9:$DP$16,2+CG$1,FALSE)),),)</f>
        <v>0</v>
      </c>
      <c r="CH62" s="141">
        <f>IF(AND($D62&lt;&gt;0,CH$1&lt;&gt;0),IF(VLOOKUP($D62,$J$9:$DP$16,2+CH$1,FALSE)&lt;&gt;0,(COUNTIF('Présences, Excuses, et Tx P G'!$P61:CL61,$C62)/VLOOKUP($D62,$J$9:$DP$16,2+CH$1,FALSE)),),)</f>
        <v>0</v>
      </c>
      <c r="CI62" s="141">
        <f>IF(AND($D62&lt;&gt;0,CI$1&lt;&gt;0),IF(VLOOKUP($D62,$J$9:$DP$16,2+CI$1,FALSE)&lt;&gt;0,(COUNTIF('Présences, Excuses, et Tx P G'!$P61:CM61,$C62)/VLOOKUP($D62,$J$9:$DP$16,2+CI$1,FALSE)),),)</f>
        <v>0</v>
      </c>
      <c r="CJ62" s="141">
        <f>IF(AND($D62&lt;&gt;0,CJ$1&lt;&gt;0),IF(VLOOKUP($D62,$J$9:$DP$16,2+CJ$1,FALSE)&lt;&gt;0,(COUNTIF('Présences, Excuses, et Tx P G'!$P61:CO61,$C62)/VLOOKUP($D62,$J$9:$DP$16,2+CJ$1,FALSE)),),)</f>
        <v>0</v>
      </c>
      <c r="CK62" s="141">
        <f>IF(AND($D62&lt;&gt;0,CK$1&lt;&gt;0),IF(VLOOKUP($D62,$J$9:$DP$16,2+CK$1,FALSE)&lt;&gt;0,(COUNTIF('Présences, Excuses, et Tx P G'!$P61:CP61,$C62)/VLOOKUP($D62,$J$9:$DP$16,2+CK$1,FALSE)),),)</f>
        <v>0</v>
      </c>
      <c r="CL62" s="141">
        <f>IF(AND($D62&lt;&gt;0,CL$1&lt;&gt;0),IF(VLOOKUP($D62,$J$9:$DP$16,2+CL$1,FALSE)&lt;&gt;0,(COUNTIF('Présences, Excuses, et Tx P G'!$P61:CQ61,$C62)/VLOOKUP($D62,$J$9:$DP$16,2+CL$1,FALSE)),),)</f>
        <v>0</v>
      </c>
      <c r="CM62" s="141">
        <f>IF(AND($D62&lt;&gt;0,CM$1&lt;&gt;0),IF(VLOOKUP($D62,$J$9:$DP$16,2+CM$1,FALSE)&lt;&gt;0,(COUNTIF('Présences, Excuses, et Tx P G'!$P61:CR61,$C62)/VLOOKUP($D62,$J$9:$DP$16,2+CM$1,FALSE)),),)</f>
        <v>0</v>
      </c>
      <c r="CN62" s="141">
        <f>IF(AND($D62&lt;&gt;0,CN$1&lt;&gt;0),IF(VLOOKUP($D62,$J$9:$DP$16,2+CN$1,FALSE)&lt;&gt;0,(COUNTIF('Présences, Excuses, et Tx P G'!$P61:CS61,$C62)/VLOOKUP($D62,$J$9:$DP$16,2+CN$1,FALSE)),),)</f>
        <v>0</v>
      </c>
      <c r="CO62" s="141">
        <f>IF(AND($D62&lt;&gt;0,CO$1&lt;&gt;0),IF(VLOOKUP($D62,$J$9:$DP$16,2+CO$1,FALSE)&lt;&gt;0,(COUNTIF('Présences, Excuses, et Tx P G'!$P61:CT61,$C62)/VLOOKUP($D62,$J$9:$DP$16,2+CO$1,FALSE)),),)</f>
        <v>0</v>
      </c>
      <c r="CP62" s="141">
        <f>IF(AND($D62&lt;&gt;0,CP$1&lt;&gt;0),IF(VLOOKUP($D62,$J$9:$DP$16,2+CP$1,FALSE)&lt;&gt;0,(COUNTIF('Présences, Excuses, et Tx P G'!$P61:CU61,$C62)/VLOOKUP($D62,$J$9:$DP$16,2+CP$1,FALSE)),),)</f>
        <v>0</v>
      </c>
      <c r="CQ62" s="141">
        <f>IF(AND($D62&lt;&gt;0,CQ$1&lt;&gt;0),IF(VLOOKUP($D62,$J$9:$DP$16,2+CQ$1,FALSE)&lt;&gt;0,(COUNTIF('Présences, Excuses, et Tx P G'!$P61:CU61,$C62)/VLOOKUP($D62,$J$9:$DP$16,2+CQ$1,FALSE)),),)</f>
        <v>0</v>
      </c>
      <c r="CR62" s="141">
        <f>IF(AND($D62&lt;&gt;0,CR$1&lt;&gt;0),IF(VLOOKUP($D62,$J$9:$DP$16,2+CR$1,FALSE)&lt;&gt;0,(COUNTIF('Présences, Excuses, et Tx P G'!$P61:CV61,$C62)/VLOOKUP($D62,$J$9:$DP$16,2+CR$1,FALSE)),),)</f>
        <v>0</v>
      </c>
      <c r="CS62" s="141">
        <f>IF(AND($D62&lt;&gt;0,CS$1&lt;&gt;0),IF(VLOOKUP($D62,$J$9:$DP$16,2+CS$1,FALSE)&lt;&gt;0,(COUNTIF('Présences, Excuses, et Tx P G'!$P61:CW61,$C62)/VLOOKUP($D62,$J$9:$DP$16,2+CS$1,FALSE)),),)</f>
        <v>0</v>
      </c>
      <c r="CT62" s="141">
        <f>IF(AND($D62&lt;&gt;0,CT$1&lt;&gt;0),IF(VLOOKUP($D62,$J$9:$DP$16,2+CT$1,FALSE)&lt;&gt;0,(COUNTIF('Présences, Excuses, et Tx P G'!$P61:CX61,$C62)/VLOOKUP($D62,$J$9:$DP$16,2+CT$1,FALSE)),),)</f>
        <v>0</v>
      </c>
      <c r="CU62" s="141">
        <f>IF(AND($D62&lt;&gt;0,CU$1&lt;&gt;0),IF(VLOOKUP($D62,$J$9:$DP$16,2+CU$1,FALSE)&lt;&gt;0,(COUNTIF('Présences, Excuses, et Tx P G'!$P61:CY61,$C62)/VLOOKUP($D62,$J$9:$DP$16,2+CU$1,FALSE)),),)</f>
        <v>0</v>
      </c>
      <c r="CV62" s="141">
        <f>IF(AND($D62&lt;&gt;0,CV$1&lt;&gt;0),IF(VLOOKUP($D62,$J$9:$DP$16,2+CV$1,FALSE)&lt;&gt;0,(COUNTIF('Présences, Excuses, et Tx P G'!$P61:CZ61,$C62)/VLOOKUP($D62,$J$9:$DP$16,2+CV$1,FALSE)),),)</f>
        <v>0</v>
      </c>
      <c r="CW62" s="141">
        <f>IF(AND($D62&lt;&gt;0,CW$1&lt;&gt;0),IF(VLOOKUP($D62,$J$9:$DP$16,2+CW$1,FALSE)&lt;&gt;0,(COUNTIF('Présences, Excuses, et Tx P G'!$P61:DA61,$C62)/VLOOKUP($D62,$J$9:$DP$16,2+CW$1,FALSE)),),)</f>
        <v>0</v>
      </c>
      <c r="CX62" s="141">
        <f>IF(AND($D62&lt;&gt;0,CX$1&lt;&gt;0),IF(VLOOKUP($D62,$J$9:$DP$16,2+CX$1,FALSE)&lt;&gt;0,(COUNTIF('Présences, Excuses, et Tx P G'!$P61:DB61,$C62)/VLOOKUP($D62,$J$9:$DP$16,2+CX$1,FALSE)),),)</f>
        <v>0</v>
      </c>
      <c r="CY62" s="141">
        <f>IF(AND($D62&lt;&gt;0,CY$1&lt;&gt;0),IF(VLOOKUP($D62,$J$9:$DP$16,2+CY$1,FALSE)&lt;&gt;0,(COUNTIF('Présences, Excuses, et Tx P G'!$P61:DC61,$C62)/VLOOKUP($D62,$J$9:$DP$16,2+CY$1,FALSE)),),)</f>
        <v>0</v>
      </c>
      <c r="CZ62" s="141">
        <f>IF(AND($D62&lt;&gt;0,CZ$1&lt;&gt;0),IF(VLOOKUP($D62,$J$9:$DP$16,2+CZ$1,FALSE)&lt;&gt;0,(COUNTIF('Présences, Excuses, et Tx P G'!$P61:DD61,$C62)/VLOOKUP($D62,$J$9:$DP$16,2+CZ$1,FALSE)),),)</f>
        <v>0</v>
      </c>
      <c r="DA62" s="141">
        <f>IF(AND($D62&lt;&gt;0,DA$1&lt;&gt;0),IF(VLOOKUP($D62,$J$9:$DP$16,2+DA$1,FALSE)&lt;&gt;0,(COUNTIF('Présences, Excuses, et Tx P G'!$P61:DE61,$C62)/VLOOKUP($D62,$J$9:$DP$16,2+DA$1,FALSE)),),)</f>
        <v>0</v>
      </c>
      <c r="DB62" s="141">
        <f>IF(AND($D62&lt;&gt;0,DB$1&lt;&gt;0),IF(VLOOKUP($D62,$J$9:$DP$16,2+DB$1,FALSE)&lt;&gt;0,(COUNTIF('Présences, Excuses, et Tx P G'!$P61:DF61,$C62)/VLOOKUP($D62,$J$9:$DP$16,2+DB$1,FALSE)),),)</f>
        <v>0</v>
      </c>
      <c r="DC62" s="141">
        <f>IF(AND($D62&lt;&gt;0,DC$1&lt;&gt;0),IF(VLOOKUP($D62,$J$9:$DP$16,2+DC$1,FALSE)&lt;&gt;0,(COUNTIF('Présences, Excuses, et Tx P G'!$P61:DG61,$C62)/VLOOKUP($D62,$J$9:$DP$16,2+DC$1,FALSE)),),)</f>
        <v>0</v>
      </c>
      <c r="DD62" s="141">
        <f>IF(AND($D62&lt;&gt;0,DD$1&lt;&gt;0),IF(VLOOKUP($D62,$J$9:$DP$16,2+DD$1,FALSE)&lt;&gt;0,(COUNTIF('Présences, Excuses, et Tx P G'!$P61:DH61,$C62)/VLOOKUP($D62,$J$9:$DP$16,2+DD$1,FALSE)),),)</f>
        <v>0</v>
      </c>
      <c r="DE62" s="141">
        <f>IF(AND($D62&lt;&gt;0,DE$1&lt;&gt;0),IF(VLOOKUP($D62,$J$9:$DP$16,2+DE$1,FALSE)&lt;&gt;0,(COUNTIF('Présences, Excuses, et Tx P G'!$P61:DI61,$C62)/VLOOKUP($D62,$J$9:$DP$16,2+DE$1,FALSE)),),)</f>
        <v>0</v>
      </c>
      <c r="DF62" s="141">
        <f>IF(AND($D62&lt;&gt;0,DF$1&lt;&gt;0),IF(VLOOKUP($D62,$J$9:$DP$16,2+DF$1,FALSE)&lt;&gt;0,(COUNTIF('Présences, Excuses, et Tx P G'!$P61:DJ61,$C62)/VLOOKUP($D62,$J$9:$DP$16,2+DF$1,FALSE)),),)</f>
        <v>0</v>
      </c>
      <c r="DG62" s="141">
        <f>IF(AND($D62&lt;&gt;0,DG$1&lt;&gt;0),IF(VLOOKUP($D62,$J$9:$DP$16,2+DG$1,FALSE)&lt;&gt;0,(COUNTIF('Présences, Excuses, et Tx P G'!$P61:DK61,$C62)/VLOOKUP($D62,$J$9:$DP$16,2+DG$1,FALSE)),),)</f>
        <v>0</v>
      </c>
      <c r="DH62" s="141">
        <f>IF(AND($D62&lt;&gt;0,DH$1&lt;&gt;0),IF(VLOOKUP($D62,$J$9:$DP$16,2+DH$1,FALSE)&lt;&gt;0,(COUNTIF('Présences, Excuses, et Tx P G'!$P61:DL61,$C62)/VLOOKUP($D62,$J$9:$DP$16,2+DH$1,FALSE)),),)</f>
        <v>0</v>
      </c>
      <c r="DI62" s="141">
        <f>IF(AND($D62&lt;&gt;0,DI$1&lt;&gt;0),IF(VLOOKUP($D62,$J$9:$DP$16,2+DI$1,FALSE)&lt;&gt;0,(COUNTIF('Présences, Excuses, et Tx P G'!$P61:DM61,$C62)/VLOOKUP($D62,$J$9:$DP$16,2+DI$1,FALSE)),),)</f>
        <v>0</v>
      </c>
      <c r="DJ62" s="141">
        <f>IF(AND($D62&lt;&gt;0,DJ$1&lt;&gt;0),IF(VLOOKUP($D62,$J$9:$DP$16,2+DJ$1,FALSE)&lt;&gt;0,(COUNTIF('Présences, Excuses, et Tx P G'!$P61:DN61,$C62)/VLOOKUP($D62,$J$9:$DP$16,2+DJ$1,FALSE)),),)</f>
        <v>0</v>
      </c>
      <c r="DK62" s="141">
        <f>IF(AND($D62&lt;&gt;0,DK$1&lt;&gt;0),IF(VLOOKUP($D62,$J$9:$DP$16,2+DK$1,FALSE)&lt;&gt;0,(COUNTIF('Présences, Excuses, et Tx P G'!$P61:DO61,$C62)/VLOOKUP($D62,$J$9:$DP$16,2+DK$1,FALSE)),),)</f>
        <v>0</v>
      </c>
      <c r="DL62" s="141">
        <f>IF(AND($D62&lt;&gt;0,DL$1&lt;&gt;0),IF(VLOOKUP($D62,$J$9:$DP$16,2+DL$1,FALSE)&lt;&gt;0,(COUNTIF('Présences, Excuses, et Tx P G'!$P61:DP61,$C62)/VLOOKUP($D62,$J$9:$DP$16,2+DL$1,FALSE)),),)</f>
        <v>0</v>
      </c>
      <c r="DM62" s="141">
        <f>IF(AND($D62&lt;&gt;0,DM$1&lt;&gt;0),IF(VLOOKUP($D62,$J$9:$DP$16,2+DM$1,FALSE)&lt;&gt;0,(COUNTIF('Présences, Excuses, et Tx P G'!$P61:DQ61,$C62)/VLOOKUP($D62,$J$9:$DP$16,2+DM$1,FALSE)),),)</f>
        <v>0</v>
      </c>
      <c r="DN62" s="141">
        <f>IF(AND($D62&lt;&gt;0,DN$1&lt;&gt;0),IF(VLOOKUP($D62,$J$9:$DP$16,2+DN$1,FALSE)&lt;&gt;0,(COUNTIF('Présences, Excuses, et Tx P G'!$P61:DR61,$C62)/VLOOKUP($D62,$J$9:$DP$16,2+DN$1,FALSE)),),)</f>
        <v>0</v>
      </c>
      <c r="DO62" s="141">
        <f>IF(AND($D62&lt;&gt;0,DO$1&lt;&gt;0),IF(VLOOKUP($D62,$J$9:$DP$16,2+DO$1,FALSE)&lt;&gt;0,(COUNTIF('Présences, Excuses, et Tx P G'!$P61:DS61,$C62)/VLOOKUP($D62,$J$9:$DP$16,2+DO$1,FALSE)),),)</f>
        <v>0</v>
      </c>
      <c r="DP62" s="141">
        <f>IF(AND($D62&lt;&gt;0,DP$1&lt;&gt;0),IF(VLOOKUP($D62,$J$9:$DP$16,2+DP$1,FALSE)&lt;&gt;0,(COUNTIF('Présences, Excuses, et Tx P G'!$P61:DT61,$C62)/VLOOKUP($D62,$J$9:$DP$16,2+DP$1,FALSE)),),)</f>
        <v>0</v>
      </c>
      <c r="DR62" s="80" t="str">
        <f t="shared" si="34"/>
        <v>LACOSTE Olivier</v>
      </c>
      <c r="DS62" s="26" t="str">
        <f t="shared" si="35"/>
        <v>B</v>
      </c>
      <c r="DT62" s="23">
        <f t="shared" si="36"/>
        <v>0.76744186046511631</v>
      </c>
      <c r="DV62" s="482"/>
    </row>
    <row r="63" spans="1:126" ht="14.4" customHeight="1">
      <c r="A63" s="11">
        <v>46</v>
      </c>
      <c r="B63" s="158" t="str">
        <f>Choristes!B47</f>
        <v>LAFON Joëlle</v>
      </c>
      <c r="C63" s="26" t="str">
        <f>Choristes!C47</f>
        <v>A</v>
      </c>
      <c r="D63" s="26" t="str">
        <f>Choristes!G47</f>
        <v>FS</v>
      </c>
      <c r="E63" s="26"/>
      <c r="F63" s="26"/>
      <c r="G63" s="15"/>
      <c r="H63" s="15"/>
      <c r="I63" s="23">
        <f t="shared" si="32"/>
        <v>0.80487804878048785</v>
      </c>
      <c r="J63" s="23" t="str">
        <f t="shared" si="33"/>
        <v>B</v>
      </c>
      <c r="K63" s="60"/>
      <c r="L63" s="141">
        <f>IF(AND($D63&lt;&gt;0,L$1&lt;&gt;0),IF(VLOOKUP($D63,$J$9:$DP$16,2+L$1,FALSE)&lt;&gt;0,(COUNTIF('Présences, Excuses, et Tx P G'!$P62:P62,$C63)/VLOOKUP($D63,$J$9:$DP$16,2+L$1,FALSE)),),)</f>
        <v>1</v>
      </c>
      <c r="M63" s="141">
        <f>IF(AND($D63&lt;&gt;0,M$1&lt;&gt;0),IF(VLOOKUP($D63,$J$9:$DP$16,2+M$1,FALSE)&lt;&gt;0,(COUNTIF('Présences, Excuses, et Tx P G'!$P62:Q62,$C63)/VLOOKUP($D63,$J$9:$DP$16,2+M$1,FALSE)),),)</f>
        <v>1</v>
      </c>
      <c r="N63" s="141">
        <f>IF(AND($D63&lt;&gt;0,N$1&lt;&gt;0),IF(VLOOKUP($D63,$J$9:$DP$16,2+N$1,FALSE)&lt;&gt;0,(COUNTIF('Présences, Excuses, et Tx P G'!$P62:R62,$C63)/VLOOKUP($D63,$J$9:$DP$16,2+N$1,FALSE)),),)</f>
        <v>1</v>
      </c>
      <c r="O63" s="141">
        <f>IF(AND($D63&lt;&gt;0,O$1&lt;&gt;0),IF(VLOOKUP($D63,$J$9:$DP$16,2+O$1,FALSE)&lt;&gt;0,(COUNTIF('Présences, Excuses, et Tx P G'!$P62:S62,$C63)/VLOOKUP($D63,$J$9:$DP$16,2+O$1,FALSE)),),)</f>
        <v>1</v>
      </c>
      <c r="P63" s="141">
        <f>IF(AND($D63&lt;&gt;0,P$1&lt;&gt;0),IF(VLOOKUP($D63,$J$9:$DP$16,2+P$1,FALSE)&lt;&gt;0,(COUNTIF('Présences, Excuses, et Tx P G'!$P62:T62,$C63)/VLOOKUP($D63,$J$9:$DP$16,2+P$1,FALSE)),),)</f>
        <v>1</v>
      </c>
      <c r="Q63" s="141">
        <f>IF(AND($D63&lt;&gt;0,Q$1&lt;&gt;0),IF(VLOOKUP($D63,$J$9:$DP$16,2+Q$1,FALSE)&lt;&gt;0,(COUNTIF('Présences, Excuses, et Tx P G'!$P62:U62,$C63)/VLOOKUP($D63,$J$9:$DP$16,2+Q$1,FALSE)),),)</f>
        <v>1</v>
      </c>
      <c r="R63" s="141">
        <f>IF(AND($D63&lt;&gt;0,R$1&lt;&gt;0),IF(VLOOKUP($D63,$J$9:$DP$16,2+R$1,FALSE)&lt;&gt;0,(COUNTIF('Présences, Excuses, et Tx P G'!$P62:V62,$C63)/VLOOKUP($D63,$J$9:$DP$16,2+R$1,FALSE)),),)</f>
        <v>0.8</v>
      </c>
      <c r="S63" s="141">
        <f>IF(AND($D63&lt;&gt;0,S$1&lt;&gt;0),IF(VLOOKUP($D63,$J$9:$DP$16,2+S$1,FALSE)&lt;&gt;0,(COUNTIF('Présences, Excuses, et Tx P G'!$P62:W62,$C63)/VLOOKUP($D63,$J$9:$DP$16,2+S$1,FALSE)),),)</f>
        <v>0.83333333333333337</v>
      </c>
      <c r="T63" s="141">
        <f>IF(AND($D63&lt;&gt;0,T$1&lt;&gt;0),IF(VLOOKUP($D63,$J$9:$DP$16,2+T$1,FALSE)&lt;&gt;0,(COUNTIF('Présences, Excuses, et Tx P G'!$P62:X62,$C63)/VLOOKUP($D63,$J$9:$DP$16,2+T$1,FALSE)),),)</f>
        <v>0.8571428571428571</v>
      </c>
      <c r="U63" s="141">
        <f>IF(AND($D63&lt;&gt;0,U$1&lt;&gt;0),IF(VLOOKUP($D63,$J$9:$DP$16,2+U$1,FALSE)&lt;&gt;0,(COUNTIF('Présences, Excuses, et Tx P G'!$P62:Y62,$C63)/VLOOKUP($D63,$J$9:$DP$16,2+U$1,FALSE)),),)</f>
        <v>0.8571428571428571</v>
      </c>
      <c r="V63" s="141">
        <f>IF(AND($D63&lt;&gt;0,V$1&lt;&gt;0),IF(VLOOKUP($D63,$J$9:$DP$16,2+V$1,FALSE)&lt;&gt;0,(COUNTIF('Présences, Excuses, et Tx P G'!$P62:Z62,$C63)/VLOOKUP($D63,$J$9:$DP$16,2+V$1,FALSE)),),)</f>
        <v>0.875</v>
      </c>
      <c r="W63" s="141">
        <f>IF(AND($D63&lt;&gt;0,W$1&lt;&gt;0),IF(VLOOKUP($D63,$J$9:$DP$16,2+W$1,FALSE)&lt;&gt;0,(COUNTIF('Présences, Excuses, et Tx P G'!$P62:AA62,$C63)/VLOOKUP($D63,$J$9:$DP$16,2+W$1,FALSE)),),)</f>
        <v>0.875</v>
      </c>
      <c r="X63" s="141">
        <f>IF(AND($D63&lt;&gt;0,X$1&lt;&gt;0),IF(VLOOKUP($D63,$J$9:$DP$16,2+X$1,FALSE)&lt;&gt;0,(COUNTIF('Présences, Excuses, et Tx P G'!$P62:AB62,$C63)/VLOOKUP($D63,$J$9:$DP$16,2+X$1,FALSE)),),)</f>
        <v>0.77777777777777779</v>
      </c>
      <c r="Y63" s="141">
        <f>IF(AND($D63&lt;&gt;0,Y$1&lt;&gt;0),IF(VLOOKUP($D63,$J$9:$DP$16,2+Y$1,FALSE)&lt;&gt;0,(COUNTIF('Présences, Excuses, et Tx P G'!$P62:AC62,$C63)/VLOOKUP($D63,$J$9:$DP$16,2+Y$1,FALSE)),),)</f>
        <v>0.77777777777777779</v>
      </c>
      <c r="Z63" s="141">
        <f>IF(AND($D63&lt;&gt;0,Z$1&lt;&gt;0),IF(VLOOKUP($D63,$J$9:$DP$16,2+Z$1,FALSE)&lt;&gt;0,(COUNTIF('Présences, Excuses, et Tx P G'!$P62:AD62,$C63)/VLOOKUP($D63,$J$9:$DP$16,2+Z$1,FALSE)),),)</f>
        <v>0.7</v>
      </c>
      <c r="AA63" s="141">
        <f>IF(AND($D63&lt;&gt;0,AA$1&lt;&gt;0),IF(VLOOKUP($D63,$J$9:$DP$16,2+AA$1,FALSE)&lt;&gt;0,(COUNTIF('Présences, Excuses, et Tx P G'!$P62:AE62,$C63)/VLOOKUP($D63,$J$9:$DP$16,2+AA$1,FALSE)),),)</f>
        <v>0.7</v>
      </c>
      <c r="AB63" s="141">
        <f>IF(AND($D63&lt;&gt;0,AB$1&lt;&gt;0),IF(VLOOKUP($D63,$J$9:$DP$16,2+AB$1,FALSE)&lt;&gt;0,(COUNTIF('Présences, Excuses, et Tx P G'!$P62:AF62,$C63)/VLOOKUP($D63,$J$9:$DP$16,2+AB$1,FALSE)),),)</f>
        <v>0.72727272727272729</v>
      </c>
      <c r="AC63" s="141">
        <f>IF(AND($D63&lt;&gt;0,AC$1&lt;&gt;0),IF(VLOOKUP($D63,$J$9:$DP$16,2+AC$1,FALSE)&lt;&gt;0,(COUNTIF('Présences, Excuses, et Tx P G'!$P62:AG62,$C63)/VLOOKUP($D63,$J$9:$DP$16,2+AC$1,FALSE)),),)</f>
        <v>0.75</v>
      </c>
      <c r="AD63" s="141">
        <f>IF(AND($D63&lt;&gt;0,AD$1&lt;&gt;0),IF(VLOOKUP($D63,$J$9:$DP$16,2+AD$1,FALSE)&lt;&gt;0,(COUNTIF('Présences, Excuses, et Tx P G'!$P62:AH62,$C63)/VLOOKUP($D63,$J$9:$DP$16,2+AD$1,FALSE)),),)</f>
        <v>0.75</v>
      </c>
      <c r="AE63" s="141">
        <f>IF(AND($D63&lt;&gt;0,AE$1&lt;&gt;0),IF(VLOOKUP($D63,$J$9:$DP$16,2+AE$1,FALSE)&lt;&gt;0,(COUNTIF('Présences, Excuses, et Tx P G'!$P62:AI62,$C63)/VLOOKUP($D63,$J$9:$DP$16,2+AE$1,FALSE)),),)</f>
        <v>0.75</v>
      </c>
      <c r="AF63" s="141">
        <f>IF(AND($D63&lt;&gt;0,AF$1&lt;&gt;0),IF(VLOOKUP($D63,$J$9:$DP$16,2+AF$1,FALSE)&lt;&gt;0,(COUNTIF('Présences, Excuses, et Tx P G'!$P62:AJ62,$C63)/VLOOKUP($D63,$J$9:$DP$16,2+AF$1,FALSE)),),)</f>
        <v>0.76923076923076927</v>
      </c>
      <c r="AG63" s="141">
        <f>IF(AND($D63&lt;&gt;0,AG$1&lt;&gt;0),IF(VLOOKUP($D63,$J$9:$DP$16,2+AG$1,FALSE)&lt;&gt;0,(COUNTIF('Présences, Excuses, et Tx P G'!$P62:AK62,$C63)/VLOOKUP($D63,$J$9:$DP$16,2+AG$1,FALSE)),),)</f>
        <v>0.76923076923076927</v>
      </c>
      <c r="AH63" s="141">
        <f>IF(AND($D63&lt;&gt;0,AH$1&lt;&gt;0),IF(VLOOKUP($D63,$J$9:$DP$16,2+AH$1,FALSE)&lt;&gt;0,(COUNTIF('Présences, Excuses, et Tx P G'!$P62:AL62,$C63)/VLOOKUP($D63,$J$9:$DP$16,2+AH$1,FALSE)),),)</f>
        <v>0.7857142857142857</v>
      </c>
      <c r="AI63" s="141">
        <f>IF(AND($D63&lt;&gt;0,AI$1&lt;&gt;0),IF(VLOOKUP($D63,$J$9:$DP$16,2+AI$1,FALSE)&lt;&gt;0,(COUNTIF('Présences, Excuses, et Tx P G'!$P62:AM62,$C63)/VLOOKUP($D63,$J$9:$DP$16,2+AI$1,FALSE)),),)</f>
        <v>0.8</v>
      </c>
      <c r="AJ63" s="141">
        <f>IF(AND($D63&lt;&gt;0,AJ$1&lt;&gt;0),IF(VLOOKUP($D63,$J$9:$DP$16,2+AJ$1,FALSE)&lt;&gt;0,(COUNTIF('Présences, Excuses, et Tx P G'!$P62:AN62,$C63)/VLOOKUP($D63,$J$9:$DP$16,2+AJ$1,FALSE)),),)</f>
        <v>0.8125</v>
      </c>
      <c r="AK63" s="141">
        <f>IF(AND($D63&lt;&gt;0,AK$1&lt;&gt;0),IF(VLOOKUP($D63,$J$9:$DP$16,2+AK$1,FALSE)&lt;&gt;0,(COUNTIF('Présences, Excuses, et Tx P G'!$P62:AO62,$C63)/VLOOKUP($D63,$J$9:$DP$16,2+AK$1,FALSE)),),)</f>
        <v>0.8125</v>
      </c>
      <c r="AL63" s="141">
        <f>IF(AND($D63&lt;&gt;0,AL$1&lt;&gt;0),IF(VLOOKUP($D63,$J$9:$DP$16,2+AL$1,FALSE)&lt;&gt;0,(COUNTIF('Présences, Excuses, et Tx P G'!$P62:AP62,$C63)/VLOOKUP($D63,$J$9:$DP$16,2+AL$1,FALSE)),),)</f>
        <v>0.82352941176470584</v>
      </c>
      <c r="AM63" s="141">
        <f>IF(AND($D63&lt;&gt;0,AM$1&lt;&gt;0),IF(VLOOKUP($D63,$J$9:$DP$16,2+AM$1,FALSE)&lt;&gt;0,(COUNTIF('Présences, Excuses, et Tx P G'!$P62:AQ62,$C63)/VLOOKUP($D63,$J$9:$DP$16,2+AM$1,FALSE)),),)</f>
        <v>0.83333333333333337</v>
      </c>
      <c r="AN63" s="141">
        <f>IF(AND($D63&lt;&gt;0,AN$1&lt;&gt;0),IF(VLOOKUP($D63,$J$9:$DP$16,2+AN$1,FALSE)&lt;&gt;0,(COUNTIF('Présences, Excuses, et Tx P G'!$P62:AR62,$C63)/VLOOKUP($D63,$J$9:$DP$16,2+AN$1,FALSE)),),)</f>
        <v>0.78947368421052633</v>
      </c>
      <c r="AO63" s="141">
        <f>IF(AND($D63&lt;&gt;0,AO$1&lt;&gt;0),IF(VLOOKUP($D63,$J$9:$DP$16,2+AO$1,FALSE)&lt;&gt;0,(COUNTIF('Présences, Excuses, et Tx P G'!$P62:AS62,$C63)/VLOOKUP($D63,$J$9:$DP$16,2+AO$1,FALSE)),),)</f>
        <v>0.8</v>
      </c>
      <c r="AP63" s="141">
        <f>IF(AND($D63&lt;&gt;0,AP$1&lt;&gt;0),IF(VLOOKUP($D63,$J$9:$DP$16,2+AP$1,FALSE)&lt;&gt;0,(COUNTIF('Présences, Excuses, et Tx P G'!$P62:AT62,$C63)/VLOOKUP($D63,$J$9:$DP$16,2+AP$1,FALSE)),),)</f>
        <v>0.80952380952380953</v>
      </c>
      <c r="AQ63" s="141">
        <f>IF(AND($D63&lt;&gt;0,AQ$1&lt;&gt;0),IF(VLOOKUP($D63,$J$9:$DP$16,2+AQ$1,FALSE)&lt;&gt;0,(COUNTIF('Présences, Excuses, et Tx P G'!$P62:AU62,$C63)/VLOOKUP($D63,$J$9:$DP$16,2+AQ$1,FALSE)),),)</f>
        <v>0.80952380952380953</v>
      </c>
      <c r="AR63" s="141">
        <f>IF(AND($D63&lt;&gt;0,AR$1&lt;&gt;0),IF(VLOOKUP($D63,$J$9:$DP$16,2+AR$1,FALSE)&lt;&gt;0,(COUNTIF('Présences, Excuses, et Tx P G'!$P62:AV62,$C63)/VLOOKUP($D63,$J$9:$DP$16,2+AR$1,FALSE)),),)</f>
        <v>0.77272727272727271</v>
      </c>
      <c r="AS63" s="141">
        <f>IF(AND($D63&lt;&gt;0,AS$1&lt;&gt;0),IF(VLOOKUP($D63,$J$9:$DP$16,2+AS$1,FALSE)&lt;&gt;0,(COUNTIF('Présences, Excuses, et Tx P G'!$P62:AW62,$C63)/VLOOKUP($D63,$J$9:$DP$16,2+AS$1,FALSE)),),)</f>
        <v>0.77272727272727271</v>
      </c>
      <c r="AT63" s="141">
        <f>IF(AND($D63&lt;&gt;0,AT$1&lt;&gt;0),IF(VLOOKUP($D63,$J$9:$DP$16,2+AT$1,FALSE)&lt;&gt;0,(COUNTIF('Présences, Excuses, et Tx P G'!$P62:AX62,$C63)/VLOOKUP($D63,$J$9:$DP$16,2+AT$1,FALSE)),),)</f>
        <v>0.78260869565217395</v>
      </c>
      <c r="AU63" s="141">
        <f>IF(AND($D63&lt;&gt;0,AU$1&lt;&gt;0),IF(VLOOKUP($D63,$J$9:$DP$16,2+AU$1,FALSE)&lt;&gt;0,(COUNTIF('Présences, Excuses, et Tx P G'!$P62:AY62,$C63)/VLOOKUP($D63,$J$9:$DP$16,2+AU$1,FALSE)),),)</f>
        <v>0.78260869565217395</v>
      </c>
      <c r="AV63" s="141">
        <f>IF(AND($D63&lt;&gt;0,AV$1&lt;&gt;0),IF(VLOOKUP($D63,$J$9:$DP$16,2+AV$1,FALSE)&lt;&gt;0,(COUNTIF('Présences, Excuses, et Tx P G'!$P62:AZ62,$C63)/VLOOKUP($D63,$J$9:$DP$16,2+AV$1,FALSE)),),)</f>
        <v>0.79166666666666663</v>
      </c>
      <c r="AW63" s="141">
        <f>IF(AND($D63&lt;&gt;0,AW$1&lt;&gt;0),IF(VLOOKUP($D63,$J$9:$DP$16,2+AW$1,FALSE)&lt;&gt;0,(COUNTIF('Présences, Excuses, et Tx P G'!$P62:BA62,$C63)/VLOOKUP($D63,$J$9:$DP$16,2+AW$1,FALSE)),),)</f>
        <v>0.79166666666666663</v>
      </c>
      <c r="AX63" s="141">
        <f>IF(AND($D63&lt;&gt;0,AX$1&lt;&gt;0),IF(VLOOKUP($D63,$J$9:$DP$16,2+AX$1,FALSE)&lt;&gt;0,(COUNTIF('Présences, Excuses, et Tx P G'!$P62:BB62,$C63)/VLOOKUP($D63,$J$9:$DP$16,2+AX$1,FALSE)),),)</f>
        <v>0.79166666666666663</v>
      </c>
      <c r="AY63" s="141">
        <f>IF(AND($D63&lt;&gt;0,AY$1&lt;&gt;0),IF(VLOOKUP($D63,$J$9:$DP$16,2+AY$1,FALSE)&lt;&gt;0,(COUNTIF('Présences, Excuses, et Tx P G'!$P62:BC62,$C63)/VLOOKUP($D63,$J$9:$DP$16,2+AY$1,FALSE)),),)</f>
        <v>0.8</v>
      </c>
      <c r="AZ63" s="141">
        <f>IF(AND($D63&lt;&gt;0,AZ$1&lt;&gt;0),IF(VLOOKUP($D63,$J$9:$DP$16,2+AZ$1,FALSE)&lt;&gt;0,(COUNTIF('Présences, Excuses, et Tx P G'!$P62:BD62,$C63)/VLOOKUP($D63,$J$9:$DP$16,2+AZ$1,FALSE)),),)</f>
        <v>0.8</v>
      </c>
      <c r="BA63" s="141">
        <f>IF(AND($D63&lt;&gt;0,BA$1&lt;&gt;0),IF(VLOOKUP($D63,$J$9:$DP$16,2+BA$1,FALSE)&lt;&gt;0,(COUNTIF('Présences, Excuses, et Tx P G'!$P62:BE62,$C63)/VLOOKUP($D63,$J$9:$DP$16,2+BA$1,FALSE)),),)</f>
        <v>0.80769230769230771</v>
      </c>
      <c r="BB63" s="141">
        <f>IF(AND($D63&lt;&gt;0,BB$1&lt;&gt;0),IF(VLOOKUP($D63,$J$9:$DP$16,2+BB$1,FALSE)&lt;&gt;0,(COUNTIF('Présences, Excuses, et Tx P G'!$P62:BF62,$C63)/VLOOKUP($D63,$J$9:$DP$16,2+BB$1,FALSE)),),)</f>
        <v>0.77777777777777779</v>
      </c>
      <c r="BC63" s="141">
        <f>IF(AND($D63&lt;&gt;0,BC$1&lt;&gt;0),IF(VLOOKUP($D63,$J$9:$DP$16,2+BC$1,FALSE)&lt;&gt;0,(COUNTIF('Présences, Excuses, et Tx P G'!$P62:BG62,$C63)/VLOOKUP($D63,$J$9:$DP$16,2+BC$1,FALSE)),),)</f>
        <v>0.7857142857142857</v>
      </c>
      <c r="BD63" s="141">
        <f>IF(AND($D63&lt;&gt;0,BD$1&lt;&gt;0),IF(VLOOKUP($D63,$J$9:$DP$16,2+BD$1,FALSE)&lt;&gt;0,(COUNTIF('Présences, Excuses, et Tx P G'!$P62:BH62,$C63)/VLOOKUP($D63,$J$9:$DP$16,2+BD$1,FALSE)),),)</f>
        <v>0.7931034482758621</v>
      </c>
      <c r="BE63" s="141">
        <f>IF(AND($D63&lt;&gt;0,BE$1&lt;&gt;0),IF(VLOOKUP($D63,$J$9:$DP$16,2+BE$1,FALSE)&lt;&gt;0,(COUNTIF('Présences, Excuses, et Tx P G'!$P62:BI62,$C63)/VLOOKUP($D63,$J$9:$DP$16,2+BE$1,FALSE)),),)</f>
        <v>0.8</v>
      </c>
      <c r="BF63" s="141">
        <f>IF(AND($D63&lt;&gt;0,BF$1&lt;&gt;0),IF(VLOOKUP($D63,$J$9:$DP$16,2+BF$1,FALSE)&lt;&gt;0,(COUNTIF('Présences, Excuses, et Tx P G'!$P62:BJ62,$C63)/VLOOKUP($D63,$J$9:$DP$16,2+BF$1,FALSE)),),)</f>
        <v>0.8</v>
      </c>
      <c r="BG63" s="141">
        <f>IF(AND($D63&lt;&gt;0,BG$1&lt;&gt;0),IF(VLOOKUP($D63,$J$9:$DP$16,2+BG$1,FALSE)&lt;&gt;0,(COUNTIF('Présences, Excuses, et Tx P G'!$P62:BK62,$C63)/VLOOKUP($D63,$J$9:$DP$16,2+BG$1,FALSE)),),)</f>
        <v>0.8</v>
      </c>
      <c r="BH63" s="141">
        <f>IF(AND($D63&lt;&gt;0,BH$1&lt;&gt;0),IF(VLOOKUP($D63,$J$9:$DP$16,2+BH$1,FALSE)&lt;&gt;0,(COUNTIF('Présences, Excuses, et Tx P G'!$P62:BL62,$C63)/VLOOKUP($D63,$J$9:$DP$16,2+BH$1,FALSE)),),)</f>
        <v>0.77419354838709675</v>
      </c>
      <c r="BI63" s="141">
        <f>IF(AND($D63&lt;&gt;0,BI$1&lt;&gt;0),IF(VLOOKUP($D63,$J$9:$DP$16,2+BI$1,FALSE)&lt;&gt;0,(COUNTIF('Présences, Excuses, et Tx P G'!$P62:BM62,$C63)/VLOOKUP($D63,$J$9:$DP$16,2+BI$1,FALSE)),),)</f>
        <v>0.78125</v>
      </c>
      <c r="BJ63" s="141">
        <f>IF(AND($D63&lt;&gt;0,BJ$1&lt;&gt;0),IF(VLOOKUP($D63,$J$9:$DP$16,2+BJ$1,FALSE)&lt;&gt;0,(COUNTIF('Présences, Excuses, et Tx P G'!$P62:BN62,$C63)/VLOOKUP($D63,$J$9:$DP$16,2+BJ$1,FALSE)),),)</f>
        <v>0.78125</v>
      </c>
      <c r="BK63" s="141">
        <f>IF(AND($D63&lt;&gt;0,BK$1&lt;&gt;0),IF(VLOOKUP($D63,$J$9:$DP$16,2+BK$1,FALSE)&lt;&gt;0,(COUNTIF('Présences, Excuses, et Tx P G'!$P62:BO62,$C63)/VLOOKUP($D63,$J$9:$DP$16,2+BK$1,FALSE)),),)</f>
        <v>0.78787878787878785</v>
      </c>
      <c r="BL63" s="141">
        <f>IF(AND($D63&lt;&gt;0,BL$1&lt;&gt;0),IF(VLOOKUP($D63,$J$9:$DP$16,2+BL$1,FALSE)&lt;&gt;0,(COUNTIF('Présences, Excuses, et Tx P G'!$P62:BP62,$C63)/VLOOKUP($D63,$J$9:$DP$16,2+BL$1,FALSE)),),)</f>
        <v>0.78787878787878785</v>
      </c>
      <c r="BM63" s="141">
        <f>IF(AND($D63&lt;&gt;0,BM$1&lt;&gt;0),IF(VLOOKUP($D63,$J$9:$DP$16,2+BM$1,FALSE)&lt;&gt;0,(COUNTIF('Présences, Excuses, et Tx P G'!$P62:BQ62,$C63)/VLOOKUP($D63,$J$9:$DP$16,2+BM$1,FALSE)),),)</f>
        <v>0.78787878787878785</v>
      </c>
      <c r="BN63" s="141">
        <f>IF(AND($D63&lt;&gt;0,BN$1&lt;&gt;0),IF(VLOOKUP($D63,$J$9:$DP$16,2+BN$1,FALSE)&lt;&gt;0,(COUNTIF('Présences, Excuses, et Tx P G'!$P62:BR62,$C63)/VLOOKUP($D63,$J$9:$DP$16,2+BN$1,FALSE)),),)</f>
        <v>0.79411764705882348</v>
      </c>
      <c r="BO63" s="141">
        <f>IF(AND($D63&lt;&gt;0,BO$1&lt;&gt;0),IF(VLOOKUP($D63,$J$9:$DP$16,2+BO$1,FALSE)&lt;&gt;0,(COUNTIF('Présences, Excuses, et Tx P G'!$P62:BS62,$C63)/VLOOKUP($D63,$J$9:$DP$16,2+BO$1,FALSE)),),)</f>
        <v>0.8</v>
      </c>
      <c r="BP63" s="141">
        <f>IF(AND($D63&lt;&gt;0,BP$1&lt;&gt;0),IF(VLOOKUP($D63,$J$9:$DP$16,2+BP$1,FALSE)&lt;&gt;0,(COUNTIF('Présences, Excuses, et Tx P G'!$P62:BT62,$C63)/VLOOKUP($D63,$J$9:$DP$16,2+BP$1,FALSE)),),)</f>
        <v>0.80555555555555558</v>
      </c>
      <c r="BQ63" s="141">
        <f>IF(AND($D63&lt;&gt;0,BQ$1&lt;&gt;0),IF(VLOOKUP($D63,$J$9:$DP$16,2+BQ$1,FALSE)&lt;&gt;0,(COUNTIF('Présences, Excuses, et Tx P G'!$P62:BU62,$C63)/VLOOKUP($D63,$J$9:$DP$16,2+BQ$1,FALSE)),),)</f>
        <v>0.80555555555555558</v>
      </c>
      <c r="BR63" s="141">
        <f>IF(AND($D63&lt;&gt;0,BR$1&lt;&gt;0),IF(VLOOKUP($D63,$J$9:$DP$16,2+BR$1,FALSE)&lt;&gt;0,(COUNTIF('Présences, Excuses, et Tx P G'!$P62:BV62,$C63)/VLOOKUP($D63,$J$9:$DP$16,2+BR$1,FALSE)),),)</f>
        <v>0.81081081081081086</v>
      </c>
      <c r="BS63" s="141">
        <f>IF(AND($D63&lt;&gt;0,BS$1&lt;&gt;0),IF(VLOOKUP($D63,$J$9:$DP$16,2+BS$1,FALSE)&lt;&gt;0,(COUNTIF('Présences, Excuses, et Tx P G'!$P62:BW62,$C63)/VLOOKUP($D63,$J$9:$DP$16,2+BS$1,FALSE)),),)</f>
        <v>0.81081081081081086</v>
      </c>
      <c r="BT63" s="141">
        <f>IF(AND($D63&lt;&gt;0,BT$1&lt;&gt;0),IF(VLOOKUP($D63,$J$9:$DP$16,2+BT$1,FALSE)&lt;&gt;0,(COUNTIF('Présences, Excuses, et Tx P G'!$P62:BX62,$C63)/VLOOKUP($D63,$J$9:$DP$16,2+BT$1,FALSE)),),)</f>
        <v>0.81081081081081086</v>
      </c>
      <c r="BU63" s="141">
        <f>IF(AND($D63&lt;&gt;0,BU$1&lt;&gt;0),IF(VLOOKUP($D63,$J$9:$DP$16,2+BU$1,FALSE)&lt;&gt;0,(COUNTIF('Présences, Excuses, et Tx P G'!$P62:BY62,$C63)/VLOOKUP($D63,$J$9:$DP$16,2+BU$1,FALSE)),),)</f>
        <v>0.81578947368421051</v>
      </c>
      <c r="BV63" s="141">
        <f>IF(AND($D63&lt;&gt;0,BV$1&lt;&gt;0),IF(VLOOKUP($D63,$J$9:$DP$16,2+BV$1,FALSE)&lt;&gt;0,(COUNTIF('Présences, Excuses, et Tx P G'!$P62:BZ62,$C63)/VLOOKUP($D63,$J$9:$DP$16,2+BV$1,FALSE)),),)</f>
        <v>0.82051282051282048</v>
      </c>
      <c r="BW63" s="141">
        <f>IF(AND($D63&lt;&gt;0,BW$1&lt;&gt;0),IF(VLOOKUP($D63,$J$9:$DP$16,2+BW$1,FALSE)&lt;&gt;0,(COUNTIF('Présences, Excuses, et Tx P G'!$P62:CA62,$C63)/VLOOKUP($D63,$J$9:$DP$16,2+BW$1,FALSE)),),)</f>
        <v>0.82499999999999996</v>
      </c>
      <c r="BX63" s="141">
        <f>IF(AND($D63&lt;&gt;0,BX$1&lt;&gt;0),IF(VLOOKUP($D63,$J$9:$DP$16,2+BX$1,FALSE)&lt;&gt;0,(COUNTIF('Présences, Excuses, et Tx P G'!$P62:CB62,$C63)/VLOOKUP($D63,$J$9:$DP$16,2+BX$1,FALSE)),),)</f>
        <v>0.82499999999999996</v>
      </c>
      <c r="BY63" s="141">
        <f>IF(AND($D63&lt;&gt;0,BY$1&lt;&gt;0),IF(VLOOKUP($D63,$J$9:$DP$16,2+BY$1,FALSE)&lt;&gt;0,(COUNTIF('Présences, Excuses, et Tx P G'!$P62:CC62,$C63)/VLOOKUP($D63,$J$9:$DP$16,2+BY$1,FALSE)),),)</f>
        <v>0.80487804878048785</v>
      </c>
      <c r="BZ63" s="141">
        <f>IF(AND($D63&lt;&gt;0,BZ$1&lt;&gt;0),IF(VLOOKUP($D63,$J$9:$DP$16,2+BZ$1,FALSE)&lt;&gt;0,(COUNTIF('Présences, Excuses, et Tx P G'!$P62:CD62,$C63)/VLOOKUP($D63,$J$9:$DP$16,2+BZ$1,FALSE)),),)</f>
        <v>0.80952380952380953</v>
      </c>
      <c r="CA63" s="141">
        <f>IF(AND($D63&lt;&gt;0,CA$1&lt;&gt;0),IF(VLOOKUP($D63,$J$9:$DP$16,2+CA$1,FALSE)&lt;&gt;0,(COUNTIF('Présences, Excuses, et Tx P G'!$P62:CE62,$C63)/VLOOKUP($D63,$J$9:$DP$16,2+CA$1,FALSE)),),)</f>
        <v>0.79069767441860461</v>
      </c>
      <c r="CB63" s="141">
        <f>IF(AND($D63&lt;&gt;0,CB$1&lt;&gt;0),IF(VLOOKUP($D63,$J$9:$DP$16,2+CB$1,FALSE)&lt;&gt;0,(COUNTIF('Présences, Excuses, et Tx P G'!$P62:CF62,$C63)/VLOOKUP($D63,$J$9:$DP$16,2+CB$1,FALSE)),),)</f>
        <v>0</v>
      </c>
      <c r="CC63" s="141">
        <f>IF(AND($D63&lt;&gt;0,CC$1&lt;&gt;0),IF(VLOOKUP($D63,$J$9:$DP$16,2+CC$1,FALSE)&lt;&gt;0,(COUNTIF('Présences, Excuses, et Tx P G'!$P62:CG62,$C63)/VLOOKUP($D63,$J$9:$DP$16,2+CC$1,FALSE)),),)</f>
        <v>0</v>
      </c>
      <c r="CD63" s="141">
        <f>IF(AND($D63&lt;&gt;0,CD$1&lt;&gt;0),IF(VLOOKUP($D63,$J$9:$DP$16,2+CD$1,FALSE)&lt;&gt;0,(COUNTIF('Présences, Excuses, et Tx P G'!$P62:CH62,$C63)/VLOOKUP($D63,$J$9:$DP$16,2+CD$1,FALSE)),),)</f>
        <v>0</v>
      </c>
      <c r="CE63" s="141">
        <f>IF(AND($D63&lt;&gt;0,CE$1&lt;&gt;0),IF(VLOOKUP($D63,$J$9:$DP$16,2+CE$1,FALSE)&lt;&gt;0,(COUNTIF('Présences, Excuses, et Tx P G'!$P62:CI62,$C63)/VLOOKUP($D63,$J$9:$DP$16,2+CE$1,FALSE)),),)</f>
        <v>0</v>
      </c>
      <c r="CF63" s="141">
        <f>IF(AND($D63&lt;&gt;0,CF$1&lt;&gt;0),IF(VLOOKUP($D63,$J$9:$DP$16,2+CF$1,FALSE)&lt;&gt;0,(COUNTIF('Présences, Excuses, et Tx P G'!$P62:CJ62,$C63)/VLOOKUP($D63,$J$9:$DP$16,2+CF$1,FALSE)),),)</f>
        <v>0</v>
      </c>
      <c r="CG63" s="141">
        <f>IF(AND($D63&lt;&gt;0,CG$1&lt;&gt;0),IF(VLOOKUP($D63,$J$9:$DP$16,2+CG$1,FALSE)&lt;&gt;0,(COUNTIF('Présences, Excuses, et Tx P G'!$P62:CK62,$C63)/VLOOKUP($D63,$J$9:$DP$16,2+CG$1,FALSE)),),)</f>
        <v>0</v>
      </c>
      <c r="CH63" s="141">
        <f>IF(AND($D63&lt;&gt;0,CH$1&lt;&gt;0),IF(VLOOKUP($D63,$J$9:$DP$16,2+CH$1,FALSE)&lt;&gt;0,(COUNTIF('Présences, Excuses, et Tx P G'!$P62:CL62,$C63)/VLOOKUP($D63,$J$9:$DP$16,2+CH$1,FALSE)),),)</f>
        <v>0</v>
      </c>
      <c r="CI63" s="141">
        <f>IF(AND($D63&lt;&gt;0,CI$1&lt;&gt;0),IF(VLOOKUP($D63,$J$9:$DP$16,2+CI$1,FALSE)&lt;&gt;0,(COUNTIF('Présences, Excuses, et Tx P G'!$P62:CM62,$C63)/VLOOKUP($D63,$J$9:$DP$16,2+CI$1,FALSE)),),)</f>
        <v>0</v>
      </c>
      <c r="CJ63" s="141">
        <f>IF(AND($D63&lt;&gt;0,CJ$1&lt;&gt;0),IF(VLOOKUP($D63,$J$9:$DP$16,2+CJ$1,FALSE)&lt;&gt;0,(COUNTIF('Présences, Excuses, et Tx P G'!$P62:CO62,$C63)/VLOOKUP($D63,$J$9:$DP$16,2+CJ$1,FALSE)),),)</f>
        <v>0</v>
      </c>
      <c r="CK63" s="141">
        <f>IF(AND($D63&lt;&gt;0,CK$1&lt;&gt;0),IF(VLOOKUP($D63,$J$9:$DP$16,2+CK$1,FALSE)&lt;&gt;0,(COUNTIF('Présences, Excuses, et Tx P G'!$P62:CP62,$C63)/VLOOKUP($D63,$J$9:$DP$16,2+CK$1,FALSE)),),)</f>
        <v>0</v>
      </c>
      <c r="CL63" s="141">
        <f>IF(AND($D63&lt;&gt;0,CL$1&lt;&gt;0),IF(VLOOKUP($D63,$J$9:$DP$16,2+CL$1,FALSE)&lt;&gt;0,(COUNTIF('Présences, Excuses, et Tx P G'!$P62:CQ62,$C63)/VLOOKUP($D63,$J$9:$DP$16,2+CL$1,FALSE)),),)</f>
        <v>0</v>
      </c>
      <c r="CM63" s="141">
        <f>IF(AND($D63&lt;&gt;0,CM$1&lt;&gt;0),IF(VLOOKUP($D63,$J$9:$DP$16,2+CM$1,FALSE)&lt;&gt;0,(COUNTIF('Présences, Excuses, et Tx P G'!$P62:CR62,$C63)/VLOOKUP($D63,$J$9:$DP$16,2+CM$1,FALSE)),),)</f>
        <v>0</v>
      </c>
      <c r="CN63" s="141">
        <f>IF(AND($D63&lt;&gt;0,CN$1&lt;&gt;0),IF(VLOOKUP($D63,$J$9:$DP$16,2+CN$1,FALSE)&lt;&gt;0,(COUNTIF('Présences, Excuses, et Tx P G'!$P62:CS62,$C63)/VLOOKUP($D63,$J$9:$DP$16,2+CN$1,FALSE)),),)</f>
        <v>0</v>
      </c>
      <c r="CO63" s="141">
        <f>IF(AND($D63&lt;&gt;0,CO$1&lt;&gt;0),IF(VLOOKUP($D63,$J$9:$DP$16,2+CO$1,FALSE)&lt;&gt;0,(COUNTIF('Présences, Excuses, et Tx P G'!$P62:CT62,$C63)/VLOOKUP($D63,$J$9:$DP$16,2+CO$1,FALSE)),),)</f>
        <v>0</v>
      </c>
      <c r="CP63" s="141">
        <f>IF(AND($D63&lt;&gt;0,CP$1&lt;&gt;0),IF(VLOOKUP($D63,$J$9:$DP$16,2+CP$1,FALSE)&lt;&gt;0,(COUNTIF('Présences, Excuses, et Tx P G'!$P62:CU62,$C63)/VLOOKUP($D63,$J$9:$DP$16,2+CP$1,FALSE)),),)</f>
        <v>0</v>
      </c>
      <c r="CQ63" s="141">
        <f>IF(AND($D63&lt;&gt;0,CQ$1&lt;&gt;0),IF(VLOOKUP($D63,$J$9:$DP$16,2+CQ$1,FALSE)&lt;&gt;0,(COUNTIF('Présences, Excuses, et Tx P G'!$P62:CU62,$C63)/VLOOKUP($D63,$J$9:$DP$16,2+CQ$1,FALSE)),),)</f>
        <v>0</v>
      </c>
      <c r="CR63" s="141">
        <f>IF(AND($D63&lt;&gt;0,CR$1&lt;&gt;0),IF(VLOOKUP($D63,$J$9:$DP$16,2+CR$1,FALSE)&lt;&gt;0,(COUNTIF('Présences, Excuses, et Tx P G'!$P62:CV62,$C63)/VLOOKUP($D63,$J$9:$DP$16,2+CR$1,FALSE)),),)</f>
        <v>0</v>
      </c>
      <c r="CS63" s="141">
        <f>IF(AND($D63&lt;&gt;0,CS$1&lt;&gt;0),IF(VLOOKUP($D63,$J$9:$DP$16,2+CS$1,FALSE)&lt;&gt;0,(COUNTIF('Présences, Excuses, et Tx P G'!$P62:CW62,$C63)/VLOOKUP($D63,$J$9:$DP$16,2+CS$1,FALSE)),),)</f>
        <v>0</v>
      </c>
      <c r="CT63" s="141">
        <f>IF(AND($D63&lt;&gt;0,CT$1&lt;&gt;0),IF(VLOOKUP($D63,$J$9:$DP$16,2+CT$1,FALSE)&lt;&gt;0,(COUNTIF('Présences, Excuses, et Tx P G'!$P62:CX62,$C63)/VLOOKUP($D63,$J$9:$DP$16,2+CT$1,FALSE)),),)</f>
        <v>0</v>
      </c>
      <c r="CU63" s="141">
        <f>IF(AND($D63&lt;&gt;0,CU$1&lt;&gt;0),IF(VLOOKUP($D63,$J$9:$DP$16,2+CU$1,FALSE)&lt;&gt;0,(COUNTIF('Présences, Excuses, et Tx P G'!$P62:CY62,$C63)/VLOOKUP($D63,$J$9:$DP$16,2+CU$1,FALSE)),),)</f>
        <v>0</v>
      </c>
      <c r="CV63" s="141">
        <f>IF(AND($D63&lt;&gt;0,CV$1&lt;&gt;0),IF(VLOOKUP($D63,$J$9:$DP$16,2+CV$1,FALSE)&lt;&gt;0,(COUNTIF('Présences, Excuses, et Tx P G'!$P62:CZ62,$C63)/VLOOKUP($D63,$J$9:$DP$16,2+CV$1,FALSE)),),)</f>
        <v>0</v>
      </c>
      <c r="CW63" s="141">
        <f>IF(AND($D63&lt;&gt;0,CW$1&lt;&gt;0),IF(VLOOKUP($D63,$J$9:$DP$16,2+CW$1,FALSE)&lt;&gt;0,(COUNTIF('Présences, Excuses, et Tx P G'!$P62:DA62,$C63)/VLOOKUP($D63,$J$9:$DP$16,2+CW$1,FALSE)),),)</f>
        <v>0</v>
      </c>
      <c r="CX63" s="141">
        <f>IF(AND($D63&lt;&gt;0,CX$1&lt;&gt;0),IF(VLOOKUP($D63,$J$9:$DP$16,2+CX$1,FALSE)&lt;&gt;0,(COUNTIF('Présences, Excuses, et Tx P G'!$P62:DB62,$C63)/VLOOKUP($D63,$J$9:$DP$16,2+CX$1,FALSE)),),)</f>
        <v>0</v>
      </c>
      <c r="CY63" s="141">
        <f>IF(AND($D63&lt;&gt;0,CY$1&lt;&gt;0),IF(VLOOKUP($D63,$J$9:$DP$16,2+CY$1,FALSE)&lt;&gt;0,(COUNTIF('Présences, Excuses, et Tx P G'!$P62:DC62,$C63)/VLOOKUP($D63,$J$9:$DP$16,2+CY$1,FALSE)),),)</f>
        <v>0</v>
      </c>
      <c r="CZ63" s="141">
        <f>IF(AND($D63&lt;&gt;0,CZ$1&lt;&gt;0),IF(VLOOKUP($D63,$J$9:$DP$16,2+CZ$1,FALSE)&lt;&gt;0,(COUNTIF('Présences, Excuses, et Tx P G'!$P62:DD62,$C63)/VLOOKUP($D63,$J$9:$DP$16,2+CZ$1,FALSE)),),)</f>
        <v>0</v>
      </c>
      <c r="DA63" s="141">
        <f>IF(AND($D63&lt;&gt;0,DA$1&lt;&gt;0),IF(VLOOKUP($D63,$J$9:$DP$16,2+DA$1,FALSE)&lt;&gt;0,(COUNTIF('Présences, Excuses, et Tx P G'!$P62:DE62,$C63)/VLOOKUP($D63,$J$9:$DP$16,2+DA$1,FALSE)),),)</f>
        <v>0</v>
      </c>
      <c r="DB63" s="141">
        <f>IF(AND($D63&lt;&gt;0,DB$1&lt;&gt;0),IF(VLOOKUP($D63,$J$9:$DP$16,2+DB$1,FALSE)&lt;&gt;0,(COUNTIF('Présences, Excuses, et Tx P G'!$P62:DF62,$C63)/VLOOKUP($D63,$J$9:$DP$16,2+DB$1,FALSE)),),)</f>
        <v>0</v>
      </c>
      <c r="DC63" s="141">
        <f>IF(AND($D63&lt;&gt;0,DC$1&lt;&gt;0),IF(VLOOKUP($D63,$J$9:$DP$16,2+DC$1,FALSE)&lt;&gt;0,(COUNTIF('Présences, Excuses, et Tx P G'!$P62:DG62,$C63)/VLOOKUP($D63,$J$9:$DP$16,2+DC$1,FALSE)),),)</f>
        <v>0</v>
      </c>
      <c r="DD63" s="141">
        <f>IF(AND($D63&lt;&gt;0,DD$1&lt;&gt;0),IF(VLOOKUP($D63,$J$9:$DP$16,2+DD$1,FALSE)&lt;&gt;0,(COUNTIF('Présences, Excuses, et Tx P G'!$P62:DH62,$C63)/VLOOKUP($D63,$J$9:$DP$16,2+DD$1,FALSE)),),)</f>
        <v>0</v>
      </c>
      <c r="DE63" s="141">
        <f>IF(AND($D63&lt;&gt;0,DE$1&lt;&gt;0),IF(VLOOKUP($D63,$J$9:$DP$16,2+DE$1,FALSE)&lt;&gt;0,(COUNTIF('Présences, Excuses, et Tx P G'!$P62:DI62,$C63)/VLOOKUP($D63,$J$9:$DP$16,2+DE$1,FALSE)),),)</f>
        <v>0</v>
      </c>
      <c r="DF63" s="141">
        <f>IF(AND($D63&lt;&gt;0,DF$1&lt;&gt;0),IF(VLOOKUP($D63,$J$9:$DP$16,2+DF$1,FALSE)&lt;&gt;0,(COUNTIF('Présences, Excuses, et Tx P G'!$P62:DJ62,$C63)/VLOOKUP($D63,$J$9:$DP$16,2+DF$1,FALSE)),),)</f>
        <v>0</v>
      </c>
      <c r="DG63" s="141">
        <f>IF(AND($D63&lt;&gt;0,DG$1&lt;&gt;0),IF(VLOOKUP($D63,$J$9:$DP$16,2+DG$1,FALSE)&lt;&gt;0,(COUNTIF('Présences, Excuses, et Tx P G'!$P62:DK62,$C63)/VLOOKUP($D63,$J$9:$DP$16,2+DG$1,FALSE)),),)</f>
        <v>0</v>
      </c>
      <c r="DH63" s="141">
        <f>IF(AND($D63&lt;&gt;0,DH$1&lt;&gt;0),IF(VLOOKUP($D63,$J$9:$DP$16,2+DH$1,FALSE)&lt;&gt;0,(COUNTIF('Présences, Excuses, et Tx P G'!$P62:DL62,$C63)/VLOOKUP($D63,$J$9:$DP$16,2+DH$1,FALSE)),),)</f>
        <v>0</v>
      </c>
      <c r="DI63" s="141">
        <f>IF(AND($D63&lt;&gt;0,DI$1&lt;&gt;0),IF(VLOOKUP($D63,$J$9:$DP$16,2+DI$1,FALSE)&lt;&gt;0,(COUNTIF('Présences, Excuses, et Tx P G'!$P62:DM62,$C63)/VLOOKUP($D63,$J$9:$DP$16,2+DI$1,FALSE)),),)</f>
        <v>0</v>
      </c>
      <c r="DJ63" s="141">
        <f>IF(AND($D63&lt;&gt;0,DJ$1&lt;&gt;0),IF(VLOOKUP($D63,$J$9:$DP$16,2+DJ$1,FALSE)&lt;&gt;0,(COUNTIF('Présences, Excuses, et Tx P G'!$P62:DN62,$C63)/VLOOKUP($D63,$J$9:$DP$16,2+DJ$1,FALSE)),),)</f>
        <v>0</v>
      </c>
      <c r="DK63" s="141">
        <f>IF(AND($D63&lt;&gt;0,DK$1&lt;&gt;0),IF(VLOOKUP($D63,$J$9:$DP$16,2+DK$1,FALSE)&lt;&gt;0,(COUNTIF('Présences, Excuses, et Tx P G'!$P62:DO62,$C63)/VLOOKUP($D63,$J$9:$DP$16,2+DK$1,FALSE)),),)</f>
        <v>0</v>
      </c>
      <c r="DL63" s="141">
        <f>IF(AND($D63&lt;&gt;0,DL$1&lt;&gt;0),IF(VLOOKUP($D63,$J$9:$DP$16,2+DL$1,FALSE)&lt;&gt;0,(COUNTIF('Présences, Excuses, et Tx P G'!$P62:DP62,$C63)/VLOOKUP($D63,$J$9:$DP$16,2+DL$1,FALSE)),),)</f>
        <v>0</v>
      </c>
      <c r="DM63" s="141">
        <f>IF(AND($D63&lt;&gt;0,DM$1&lt;&gt;0),IF(VLOOKUP($D63,$J$9:$DP$16,2+DM$1,FALSE)&lt;&gt;0,(COUNTIF('Présences, Excuses, et Tx P G'!$P62:DQ62,$C63)/VLOOKUP($D63,$J$9:$DP$16,2+DM$1,FALSE)),),)</f>
        <v>0</v>
      </c>
      <c r="DN63" s="141">
        <f>IF(AND($D63&lt;&gt;0,DN$1&lt;&gt;0),IF(VLOOKUP($D63,$J$9:$DP$16,2+DN$1,FALSE)&lt;&gt;0,(COUNTIF('Présences, Excuses, et Tx P G'!$P62:DR62,$C63)/VLOOKUP($D63,$J$9:$DP$16,2+DN$1,FALSE)),),)</f>
        <v>0</v>
      </c>
      <c r="DO63" s="141">
        <f>IF(AND($D63&lt;&gt;0,DO$1&lt;&gt;0),IF(VLOOKUP($D63,$J$9:$DP$16,2+DO$1,FALSE)&lt;&gt;0,(COUNTIF('Présences, Excuses, et Tx P G'!$P62:DS62,$C63)/VLOOKUP($D63,$J$9:$DP$16,2+DO$1,FALSE)),),)</f>
        <v>0</v>
      </c>
      <c r="DP63" s="141">
        <f>IF(AND($D63&lt;&gt;0,DP$1&lt;&gt;0),IF(VLOOKUP($D63,$J$9:$DP$16,2+DP$1,FALSE)&lt;&gt;0,(COUNTIF('Présences, Excuses, et Tx P G'!$P62:DT62,$C63)/VLOOKUP($D63,$J$9:$DP$16,2+DP$1,FALSE)),),)</f>
        <v>0</v>
      </c>
      <c r="DR63" s="158" t="str">
        <f t="shared" si="34"/>
        <v>LAFON Joëlle</v>
      </c>
      <c r="DS63" s="197" t="str">
        <f t="shared" si="35"/>
        <v>A</v>
      </c>
      <c r="DT63" s="23">
        <f t="shared" si="36"/>
        <v>0.80487804878048785</v>
      </c>
    </row>
    <row r="64" spans="1:126" ht="14.4" customHeight="1">
      <c r="A64" s="11">
        <v>47</v>
      </c>
      <c r="B64" s="158" t="str">
        <f>Choristes!B48</f>
        <v>LASSEN Carine</v>
      </c>
      <c r="C64" s="26" t="str">
        <f>Choristes!C48</f>
        <v>S</v>
      </c>
      <c r="D64" s="26" t="str">
        <f>Choristes!G48</f>
        <v>FS</v>
      </c>
      <c r="E64" s="26"/>
      <c r="F64" s="26"/>
      <c r="G64" s="15"/>
      <c r="H64" s="15"/>
      <c r="I64" s="23">
        <f t="shared" si="32"/>
        <v>0.63414634146341464</v>
      </c>
      <c r="J64" s="23" t="str">
        <f t="shared" si="33"/>
        <v>C</v>
      </c>
      <c r="K64" s="60"/>
      <c r="L64" s="141">
        <f>IF(AND($D64&lt;&gt;0,L$1&lt;&gt;0),IF(VLOOKUP($D64,$J$9:$DP$16,2+L$1,FALSE)&lt;&gt;0,(COUNTIF('Présences, Excuses, et Tx P G'!$P63:P63,$C64)/VLOOKUP($D64,$J$9:$DP$16,2+L$1,FALSE)),),)</f>
        <v>1</v>
      </c>
      <c r="M64" s="141">
        <f>IF(AND($D64&lt;&gt;0,M$1&lt;&gt;0),IF(VLOOKUP($D64,$J$9:$DP$16,2+M$1,FALSE)&lt;&gt;0,(COUNTIF('Présences, Excuses, et Tx P G'!$P63:Q63,$C64)/VLOOKUP($D64,$J$9:$DP$16,2+M$1,FALSE)),),)</f>
        <v>1</v>
      </c>
      <c r="N64" s="141">
        <f>IF(AND($D64&lt;&gt;0,N$1&lt;&gt;0),IF(VLOOKUP($D64,$J$9:$DP$16,2+N$1,FALSE)&lt;&gt;0,(COUNTIF('Présences, Excuses, et Tx P G'!$P63:R63,$C64)/VLOOKUP($D64,$J$9:$DP$16,2+N$1,FALSE)),),)</f>
        <v>1</v>
      </c>
      <c r="O64" s="141">
        <f>IF(AND($D64&lt;&gt;0,O$1&lt;&gt;0),IF(VLOOKUP($D64,$J$9:$DP$16,2+O$1,FALSE)&lt;&gt;0,(COUNTIF('Présences, Excuses, et Tx P G'!$P63:S63,$C64)/VLOOKUP($D64,$J$9:$DP$16,2+O$1,FALSE)),),)</f>
        <v>1</v>
      </c>
      <c r="P64" s="141">
        <f>IF(AND($D64&lt;&gt;0,P$1&lt;&gt;0),IF(VLOOKUP($D64,$J$9:$DP$16,2+P$1,FALSE)&lt;&gt;0,(COUNTIF('Présences, Excuses, et Tx P G'!$P63:T63,$C64)/VLOOKUP($D64,$J$9:$DP$16,2+P$1,FALSE)),),)</f>
        <v>1</v>
      </c>
      <c r="Q64" s="141">
        <f>IF(AND($D64&lt;&gt;0,Q$1&lt;&gt;0),IF(VLOOKUP($D64,$J$9:$DP$16,2+Q$1,FALSE)&lt;&gt;0,(COUNTIF('Présences, Excuses, et Tx P G'!$P63:U63,$C64)/VLOOKUP($D64,$J$9:$DP$16,2+Q$1,FALSE)),),)</f>
        <v>0.75</v>
      </c>
      <c r="R64" s="141">
        <f>IF(AND($D64&lt;&gt;0,R$1&lt;&gt;0),IF(VLOOKUP($D64,$J$9:$DP$16,2+R$1,FALSE)&lt;&gt;0,(COUNTIF('Présences, Excuses, et Tx P G'!$P63:V63,$C64)/VLOOKUP($D64,$J$9:$DP$16,2+R$1,FALSE)),),)</f>
        <v>0.6</v>
      </c>
      <c r="S64" s="141">
        <f>IF(AND($D64&lt;&gt;0,S$1&lt;&gt;0),IF(VLOOKUP($D64,$J$9:$DP$16,2+S$1,FALSE)&lt;&gt;0,(COUNTIF('Présences, Excuses, et Tx P G'!$P63:W63,$C64)/VLOOKUP($D64,$J$9:$DP$16,2+S$1,FALSE)),),)</f>
        <v>0.5</v>
      </c>
      <c r="T64" s="141">
        <f>IF(AND($D64&lt;&gt;0,T$1&lt;&gt;0),IF(VLOOKUP($D64,$J$9:$DP$16,2+T$1,FALSE)&lt;&gt;0,(COUNTIF('Présences, Excuses, et Tx P G'!$P63:X63,$C64)/VLOOKUP($D64,$J$9:$DP$16,2+T$1,FALSE)),),)</f>
        <v>0.42857142857142855</v>
      </c>
      <c r="U64" s="141">
        <f>IF(AND($D64&lt;&gt;0,U$1&lt;&gt;0),IF(VLOOKUP($D64,$J$9:$DP$16,2+U$1,FALSE)&lt;&gt;0,(COUNTIF('Présences, Excuses, et Tx P G'!$P63:Y63,$C64)/VLOOKUP($D64,$J$9:$DP$16,2+U$1,FALSE)),),)</f>
        <v>0.42857142857142855</v>
      </c>
      <c r="V64" s="141">
        <f>IF(AND($D64&lt;&gt;0,V$1&lt;&gt;0),IF(VLOOKUP($D64,$J$9:$DP$16,2+V$1,FALSE)&lt;&gt;0,(COUNTIF('Présences, Excuses, et Tx P G'!$P63:Z63,$C64)/VLOOKUP($D64,$J$9:$DP$16,2+V$1,FALSE)),),)</f>
        <v>0.5</v>
      </c>
      <c r="W64" s="141">
        <f>IF(AND($D64&lt;&gt;0,W$1&lt;&gt;0),IF(VLOOKUP($D64,$J$9:$DP$16,2+W$1,FALSE)&lt;&gt;0,(COUNTIF('Présences, Excuses, et Tx P G'!$P63:AA63,$C64)/VLOOKUP($D64,$J$9:$DP$16,2+W$1,FALSE)),),)</f>
        <v>0.5</v>
      </c>
      <c r="X64" s="141">
        <f>IF(AND($D64&lt;&gt;0,X$1&lt;&gt;0),IF(VLOOKUP($D64,$J$9:$DP$16,2+X$1,FALSE)&lt;&gt;0,(COUNTIF('Présences, Excuses, et Tx P G'!$P63:AB63,$C64)/VLOOKUP($D64,$J$9:$DP$16,2+X$1,FALSE)),),)</f>
        <v>0.55555555555555558</v>
      </c>
      <c r="Y64" s="141">
        <f>IF(AND($D64&lt;&gt;0,Y$1&lt;&gt;0),IF(VLOOKUP($D64,$J$9:$DP$16,2+Y$1,FALSE)&lt;&gt;0,(COUNTIF('Présences, Excuses, et Tx P G'!$P63:AC63,$C64)/VLOOKUP($D64,$J$9:$DP$16,2+Y$1,FALSE)),),)</f>
        <v>0.55555555555555558</v>
      </c>
      <c r="Z64" s="141">
        <f>IF(AND($D64&lt;&gt;0,Z$1&lt;&gt;0),IF(VLOOKUP($D64,$J$9:$DP$16,2+Z$1,FALSE)&lt;&gt;0,(COUNTIF('Présences, Excuses, et Tx P G'!$P63:AD63,$C64)/VLOOKUP($D64,$J$9:$DP$16,2+Z$1,FALSE)),),)</f>
        <v>0.6</v>
      </c>
      <c r="AA64" s="141">
        <f>IF(AND($D64&lt;&gt;0,AA$1&lt;&gt;0),IF(VLOOKUP($D64,$J$9:$DP$16,2+AA$1,FALSE)&lt;&gt;0,(COUNTIF('Présences, Excuses, et Tx P G'!$P63:AE63,$C64)/VLOOKUP($D64,$J$9:$DP$16,2+AA$1,FALSE)),),)</f>
        <v>0.6</v>
      </c>
      <c r="AB64" s="141">
        <f>IF(AND($D64&lt;&gt;0,AB$1&lt;&gt;0),IF(VLOOKUP($D64,$J$9:$DP$16,2+AB$1,FALSE)&lt;&gt;0,(COUNTIF('Présences, Excuses, et Tx P G'!$P63:AF63,$C64)/VLOOKUP($D64,$J$9:$DP$16,2+AB$1,FALSE)),),)</f>
        <v>0.54545454545454541</v>
      </c>
      <c r="AC64" s="141">
        <f>IF(AND($D64&lt;&gt;0,AC$1&lt;&gt;0),IF(VLOOKUP($D64,$J$9:$DP$16,2+AC$1,FALSE)&lt;&gt;0,(COUNTIF('Présences, Excuses, et Tx P G'!$P63:AG63,$C64)/VLOOKUP($D64,$J$9:$DP$16,2+AC$1,FALSE)),),)</f>
        <v>0.5</v>
      </c>
      <c r="AD64" s="141">
        <f>IF(AND($D64&lt;&gt;0,AD$1&lt;&gt;0),IF(VLOOKUP($D64,$J$9:$DP$16,2+AD$1,FALSE)&lt;&gt;0,(COUNTIF('Présences, Excuses, et Tx P G'!$P63:AH63,$C64)/VLOOKUP($D64,$J$9:$DP$16,2+AD$1,FALSE)),),)</f>
        <v>0.5</v>
      </c>
      <c r="AE64" s="141">
        <f>IF(AND($D64&lt;&gt;0,AE$1&lt;&gt;0),IF(VLOOKUP($D64,$J$9:$DP$16,2+AE$1,FALSE)&lt;&gt;0,(COUNTIF('Présences, Excuses, et Tx P G'!$P63:AI63,$C64)/VLOOKUP($D64,$J$9:$DP$16,2+AE$1,FALSE)),),)</f>
        <v>0.5</v>
      </c>
      <c r="AF64" s="141">
        <f>IF(AND($D64&lt;&gt;0,AF$1&lt;&gt;0),IF(VLOOKUP($D64,$J$9:$DP$16,2+AF$1,FALSE)&lt;&gt;0,(COUNTIF('Présences, Excuses, et Tx P G'!$P63:AJ63,$C64)/VLOOKUP($D64,$J$9:$DP$16,2+AF$1,FALSE)),),)</f>
        <v>0.53846153846153844</v>
      </c>
      <c r="AG64" s="141">
        <f>IF(AND($D64&lt;&gt;0,AG$1&lt;&gt;0),IF(VLOOKUP($D64,$J$9:$DP$16,2+AG$1,FALSE)&lt;&gt;0,(COUNTIF('Présences, Excuses, et Tx P G'!$P63:AK63,$C64)/VLOOKUP($D64,$J$9:$DP$16,2+AG$1,FALSE)),),)</f>
        <v>0.53846153846153844</v>
      </c>
      <c r="AH64" s="141">
        <f>IF(AND($D64&lt;&gt;0,AH$1&lt;&gt;0),IF(VLOOKUP($D64,$J$9:$DP$16,2+AH$1,FALSE)&lt;&gt;0,(COUNTIF('Présences, Excuses, et Tx P G'!$P63:AL63,$C64)/VLOOKUP($D64,$J$9:$DP$16,2+AH$1,FALSE)),),)</f>
        <v>0.5714285714285714</v>
      </c>
      <c r="AI64" s="141">
        <f>IF(AND($D64&lt;&gt;0,AI$1&lt;&gt;0),IF(VLOOKUP($D64,$J$9:$DP$16,2+AI$1,FALSE)&lt;&gt;0,(COUNTIF('Présences, Excuses, et Tx P G'!$P63:AM63,$C64)/VLOOKUP($D64,$J$9:$DP$16,2+AI$1,FALSE)),),)</f>
        <v>0.6</v>
      </c>
      <c r="AJ64" s="141">
        <f>IF(AND($D64&lt;&gt;0,AJ$1&lt;&gt;0),IF(VLOOKUP($D64,$J$9:$DP$16,2+AJ$1,FALSE)&lt;&gt;0,(COUNTIF('Présences, Excuses, et Tx P G'!$P63:AN63,$C64)/VLOOKUP($D64,$J$9:$DP$16,2+AJ$1,FALSE)),),)</f>
        <v>0.5625</v>
      </c>
      <c r="AK64" s="141">
        <f>IF(AND($D64&lt;&gt;0,AK$1&lt;&gt;0),IF(VLOOKUP($D64,$J$9:$DP$16,2+AK$1,FALSE)&lt;&gt;0,(COUNTIF('Présences, Excuses, et Tx P G'!$P63:AO63,$C64)/VLOOKUP($D64,$J$9:$DP$16,2+AK$1,FALSE)),),)</f>
        <v>0.5625</v>
      </c>
      <c r="AL64" s="141">
        <f>IF(AND($D64&lt;&gt;0,AL$1&lt;&gt;0),IF(VLOOKUP($D64,$J$9:$DP$16,2+AL$1,FALSE)&lt;&gt;0,(COUNTIF('Présences, Excuses, et Tx P G'!$P63:AP63,$C64)/VLOOKUP($D64,$J$9:$DP$16,2+AL$1,FALSE)),),)</f>
        <v>0.58823529411764708</v>
      </c>
      <c r="AM64" s="141">
        <f>IF(AND($D64&lt;&gt;0,AM$1&lt;&gt;0),IF(VLOOKUP($D64,$J$9:$DP$16,2+AM$1,FALSE)&lt;&gt;0,(COUNTIF('Présences, Excuses, et Tx P G'!$P63:AQ63,$C64)/VLOOKUP($D64,$J$9:$DP$16,2+AM$1,FALSE)),),)</f>
        <v>0.61111111111111116</v>
      </c>
      <c r="AN64" s="141">
        <f>IF(AND($D64&lt;&gt;0,AN$1&lt;&gt;0),IF(VLOOKUP($D64,$J$9:$DP$16,2+AN$1,FALSE)&lt;&gt;0,(COUNTIF('Présences, Excuses, et Tx P G'!$P63:AR63,$C64)/VLOOKUP($D64,$J$9:$DP$16,2+AN$1,FALSE)),),)</f>
        <v>0.57894736842105265</v>
      </c>
      <c r="AO64" s="141">
        <f>IF(AND($D64&lt;&gt;0,AO$1&lt;&gt;0),IF(VLOOKUP($D64,$J$9:$DP$16,2+AO$1,FALSE)&lt;&gt;0,(COUNTIF('Présences, Excuses, et Tx P G'!$P63:AS63,$C64)/VLOOKUP($D64,$J$9:$DP$16,2+AO$1,FALSE)),),)</f>
        <v>0.55000000000000004</v>
      </c>
      <c r="AP64" s="141">
        <f>IF(AND($D64&lt;&gt;0,AP$1&lt;&gt;0),IF(VLOOKUP($D64,$J$9:$DP$16,2+AP$1,FALSE)&lt;&gt;0,(COUNTIF('Présences, Excuses, et Tx P G'!$P63:AT63,$C64)/VLOOKUP($D64,$J$9:$DP$16,2+AP$1,FALSE)),),)</f>
        <v>0.52380952380952384</v>
      </c>
      <c r="AQ64" s="141">
        <f>IF(AND($D64&lt;&gt;0,AQ$1&lt;&gt;0),IF(VLOOKUP($D64,$J$9:$DP$16,2+AQ$1,FALSE)&lt;&gt;0,(COUNTIF('Présences, Excuses, et Tx P G'!$P63:AU63,$C64)/VLOOKUP($D64,$J$9:$DP$16,2+AQ$1,FALSE)),),)</f>
        <v>0.52380952380952384</v>
      </c>
      <c r="AR64" s="141">
        <f>IF(AND($D64&lt;&gt;0,AR$1&lt;&gt;0),IF(VLOOKUP($D64,$J$9:$DP$16,2+AR$1,FALSE)&lt;&gt;0,(COUNTIF('Présences, Excuses, et Tx P G'!$P63:AV63,$C64)/VLOOKUP($D64,$J$9:$DP$16,2+AR$1,FALSE)),),)</f>
        <v>0.54545454545454541</v>
      </c>
      <c r="AS64" s="141">
        <f>IF(AND($D64&lt;&gt;0,AS$1&lt;&gt;0),IF(VLOOKUP($D64,$J$9:$DP$16,2+AS$1,FALSE)&lt;&gt;0,(COUNTIF('Présences, Excuses, et Tx P G'!$P63:AW63,$C64)/VLOOKUP($D64,$J$9:$DP$16,2+AS$1,FALSE)),),)</f>
        <v>0.54545454545454541</v>
      </c>
      <c r="AT64" s="141">
        <f>IF(AND($D64&lt;&gt;0,AT$1&lt;&gt;0),IF(VLOOKUP($D64,$J$9:$DP$16,2+AT$1,FALSE)&lt;&gt;0,(COUNTIF('Présences, Excuses, et Tx P G'!$P63:AX63,$C64)/VLOOKUP($D64,$J$9:$DP$16,2+AT$1,FALSE)),),)</f>
        <v>0.56521739130434778</v>
      </c>
      <c r="AU64" s="141">
        <f>IF(AND($D64&lt;&gt;0,AU$1&lt;&gt;0),IF(VLOOKUP($D64,$J$9:$DP$16,2+AU$1,FALSE)&lt;&gt;0,(COUNTIF('Présences, Excuses, et Tx P G'!$P63:AY63,$C64)/VLOOKUP($D64,$J$9:$DP$16,2+AU$1,FALSE)),),)</f>
        <v>0.56521739130434778</v>
      </c>
      <c r="AV64" s="141">
        <f>IF(AND($D64&lt;&gt;0,AV$1&lt;&gt;0),IF(VLOOKUP($D64,$J$9:$DP$16,2+AV$1,FALSE)&lt;&gt;0,(COUNTIF('Présences, Excuses, et Tx P G'!$P63:AZ63,$C64)/VLOOKUP($D64,$J$9:$DP$16,2+AV$1,FALSE)),),)</f>
        <v>0.58333333333333337</v>
      </c>
      <c r="AW64" s="141">
        <f>IF(AND($D64&lt;&gt;0,AW$1&lt;&gt;0),IF(VLOOKUP($D64,$J$9:$DP$16,2+AW$1,FALSE)&lt;&gt;0,(COUNTIF('Présences, Excuses, et Tx P G'!$P63:BA63,$C64)/VLOOKUP($D64,$J$9:$DP$16,2+AW$1,FALSE)),),)</f>
        <v>0.58333333333333337</v>
      </c>
      <c r="AX64" s="141">
        <f>IF(AND($D64&lt;&gt;0,AX$1&lt;&gt;0),IF(VLOOKUP($D64,$J$9:$DP$16,2+AX$1,FALSE)&lt;&gt;0,(COUNTIF('Présences, Excuses, et Tx P G'!$P63:BB63,$C64)/VLOOKUP($D64,$J$9:$DP$16,2+AX$1,FALSE)),),)</f>
        <v>0.58333333333333337</v>
      </c>
      <c r="AY64" s="141">
        <f>IF(AND($D64&lt;&gt;0,AY$1&lt;&gt;0),IF(VLOOKUP($D64,$J$9:$DP$16,2+AY$1,FALSE)&lt;&gt;0,(COUNTIF('Présences, Excuses, et Tx P G'!$P63:BC63,$C64)/VLOOKUP($D64,$J$9:$DP$16,2+AY$1,FALSE)),),)</f>
        <v>0.6</v>
      </c>
      <c r="AZ64" s="141">
        <f>IF(AND($D64&lt;&gt;0,AZ$1&lt;&gt;0),IF(VLOOKUP($D64,$J$9:$DP$16,2+AZ$1,FALSE)&lt;&gt;0,(COUNTIF('Présences, Excuses, et Tx P G'!$P63:BD63,$C64)/VLOOKUP($D64,$J$9:$DP$16,2+AZ$1,FALSE)),),)</f>
        <v>0.6</v>
      </c>
      <c r="BA64" s="141">
        <f>IF(AND($D64&lt;&gt;0,BA$1&lt;&gt;0),IF(VLOOKUP($D64,$J$9:$DP$16,2+BA$1,FALSE)&lt;&gt;0,(COUNTIF('Présences, Excuses, et Tx P G'!$P63:BE63,$C64)/VLOOKUP($D64,$J$9:$DP$16,2+BA$1,FALSE)),),)</f>
        <v>0.61538461538461542</v>
      </c>
      <c r="BB64" s="141">
        <f>IF(AND($D64&lt;&gt;0,BB$1&lt;&gt;0),IF(VLOOKUP($D64,$J$9:$DP$16,2+BB$1,FALSE)&lt;&gt;0,(COUNTIF('Présences, Excuses, et Tx P G'!$P63:BF63,$C64)/VLOOKUP($D64,$J$9:$DP$16,2+BB$1,FALSE)),),)</f>
        <v>0.59259259259259256</v>
      </c>
      <c r="BC64" s="141">
        <f>IF(AND($D64&lt;&gt;0,BC$1&lt;&gt;0),IF(VLOOKUP($D64,$J$9:$DP$16,2+BC$1,FALSE)&lt;&gt;0,(COUNTIF('Présences, Excuses, et Tx P G'!$P63:BG63,$C64)/VLOOKUP($D64,$J$9:$DP$16,2+BC$1,FALSE)),),)</f>
        <v>0.5714285714285714</v>
      </c>
      <c r="BD64" s="141">
        <f>IF(AND($D64&lt;&gt;0,BD$1&lt;&gt;0),IF(VLOOKUP($D64,$J$9:$DP$16,2+BD$1,FALSE)&lt;&gt;0,(COUNTIF('Présences, Excuses, et Tx P G'!$P63:BH63,$C64)/VLOOKUP($D64,$J$9:$DP$16,2+BD$1,FALSE)),),)</f>
        <v>0.55172413793103448</v>
      </c>
      <c r="BE64" s="141">
        <f>IF(AND($D64&lt;&gt;0,BE$1&lt;&gt;0),IF(VLOOKUP($D64,$J$9:$DP$16,2+BE$1,FALSE)&lt;&gt;0,(COUNTIF('Présences, Excuses, et Tx P G'!$P63:BI63,$C64)/VLOOKUP($D64,$J$9:$DP$16,2+BE$1,FALSE)),),)</f>
        <v>0.53333333333333333</v>
      </c>
      <c r="BF64" s="141">
        <f>IF(AND($D64&lt;&gt;0,BF$1&lt;&gt;0),IF(VLOOKUP($D64,$J$9:$DP$16,2+BF$1,FALSE)&lt;&gt;0,(COUNTIF('Présences, Excuses, et Tx P G'!$P63:BJ63,$C64)/VLOOKUP($D64,$J$9:$DP$16,2+BF$1,FALSE)),),)</f>
        <v>0.53333333333333333</v>
      </c>
      <c r="BG64" s="141">
        <f>IF(AND($D64&lt;&gt;0,BG$1&lt;&gt;0),IF(VLOOKUP($D64,$J$9:$DP$16,2+BG$1,FALSE)&lt;&gt;0,(COUNTIF('Présences, Excuses, et Tx P G'!$P63:BK63,$C64)/VLOOKUP($D64,$J$9:$DP$16,2+BG$1,FALSE)),),)</f>
        <v>0.53333333333333333</v>
      </c>
      <c r="BH64" s="141">
        <f>IF(AND($D64&lt;&gt;0,BH$1&lt;&gt;0),IF(VLOOKUP($D64,$J$9:$DP$16,2+BH$1,FALSE)&lt;&gt;0,(COUNTIF('Présences, Excuses, et Tx P G'!$P63:BL63,$C64)/VLOOKUP($D64,$J$9:$DP$16,2+BH$1,FALSE)),),)</f>
        <v>0.54838709677419351</v>
      </c>
      <c r="BI64" s="141">
        <f>IF(AND($D64&lt;&gt;0,BI$1&lt;&gt;0),IF(VLOOKUP($D64,$J$9:$DP$16,2+BI$1,FALSE)&lt;&gt;0,(COUNTIF('Présences, Excuses, et Tx P G'!$P63:BM63,$C64)/VLOOKUP($D64,$J$9:$DP$16,2+BI$1,FALSE)),),)</f>
        <v>0.5625</v>
      </c>
      <c r="BJ64" s="141">
        <f>IF(AND($D64&lt;&gt;0,BJ$1&lt;&gt;0),IF(VLOOKUP($D64,$J$9:$DP$16,2+BJ$1,FALSE)&lt;&gt;0,(COUNTIF('Présences, Excuses, et Tx P G'!$P63:BN63,$C64)/VLOOKUP($D64,$J$9:$DP$16,2+BJ$1,FALSE)),),)</f>
        <v>0.5625</v>
      </c>
      <c r="BK64" s="141">
        <f>IF(AND($D64&lt;&gt;0,BK$1&lt;&gt;0),IF(VLOOKUP($D64,$J$9:$DP$16,2+BK$1,FALSE)&lt;&gt;0,(COUNTIF('Présences, Excuses, et Tx P G'!$P63:BO63,$C64)/VLOOKUP($D64,$J$9:$DP$16,2+BK$1,FALSE)),),)</f>
        <v>0.5757575757575758</v>
      </c>
      <c r="BL64" s="141">
        <f>IF(AND($D64&lt;&gt;0,BL$1&lt;&gt;0),IF(VLOOKUP($D64,$J$9:$DP$16,2+BL$1,FALSE)&lt;&gt;0,(COUNTIF('Présences, Excuses, et Tx P G'!$P63:BP63,$C64)/VLOOKUP($D64,$J$9:$DP$16,2+BL$1,FALSE)),),)</f>
        <v>0.5757575757575758</v>
      </c>
      <c r="BM64" s="141">
        <f>IF(AND($D64&lt;&gt;0,BM$1&lt;&gt;0),IF(VLOOKUP($D64,$J$9:$DP$16,2+BM$1,FALSE)&lt;&gt;0,(COUNTIF('Présences, Excuses, et Tx P G'!$P63:BQ63,$C64)/VLOOKUP($D64,$J$9:$DP$16,2+BM$1,FALSE)),),)</f>
        <v>0.5757575757575758</v>
      </c>
      <c r="BN64" s="141">
        <f>IF(AND($D64&lt;&gt;0,BN$1&lt;&gt;0),IF(VLOOKUP($D64,$J$9:$DP$16,2+BN$1,FALSE)&lt;&gt;0,(COUNTIF('Présences, Excuses, et Tx P G'!$P63:BR63,$C64)/VLOOKUP($D64,$J$9:$DP$16,2+BN$1,FALSE)),),)</f>
        <v>0.55882352941176472</v>
      </c>
      <c r="BO64" s="141">
        <f>IF(AND($D64&lt;&gt;0,BO$1&lt;&gt;0),IF(VLOOKUP($D64,$J$9:$DP$16,2+BO$1,FALSE)&lt;&gt;0,(COUNTIF('Présences, Excuses, et Tx P G'!$P63:BS63,$C64)/VLOOKUP($D64,$J$9:$DP$16,2+BO$1,FALSE)),),)</f>
        <v>0.5714285714285714</v>
      </c>
      <c r="BP64" s="141">
        <f>IF(AND($D64&lt;&gt;0,BP$1&lt;&gt;0),IF(VLOOKUP($D64,$J$9:$DP$16,2+BP$1,FALSE)&lt;&gt;0,(COUNTIF('Présences, Excuses, et Tx P G'!$P63:BT63,$C64)/VLOOKUP($D64,$J$9:$DP$16,2+BP$1,FALSE)),),)</f>
        <v>0.58333333333333337</v>
      </c>
      <c r="BQ64" s="141">
        <f>IF(AND($D64&lt;&gt;0,BQ$1&lt;&gt;0),IF(VLOOKUP($D64,$J$9:$DP$16,2+BQ$1,FALSE)&lt;&gt;0,(COUNTIF('Présences, Excuses, et Tx P G'!$P63:BU63,$C64)/VLOOKUP($D64,$J$9:$DP$16,2+BQ$1,FALSE)),),)</f>
        <v>0.58333333333333337</v>
      </c>
      <c r="BR64" s="141">
        <f>IF(AND($D64&lt;&gt;0,BR$1&lt;&gt;0),IF(VLOOKUP($D64,$J$9:$DP$16,2+BR$1,FALSE)&lt;&gt;0,(COUNTIF('Présences, Excuses, et Tx P G'!$P63:BV63,$C64)/VLOOKUP($D64,$J$9:$DP$16,2+BR$1,FALSE)),),)</f>
        <v>0.59459459459459463</v>
      </c>
      <c r="BS64" s="141">
        <f>IF(AND($D64&lt;&gt;0,BS$1&lt;&gt;0),IF(VLOOKUP($D64,$J$9:$DP$16,2+BS$1,FALSE)&lt;&gt;0,(COUNTIF('Présences, Excuses, et Tx P G'!$P63:BW63,$C64)/VLOOKUP($D64,$J$9:$DP$16,2+BS$1,FALSE)),),)</f>
        <v>0.59459459459459463</v>
      </c>
      <c r="BT64" s="141">
        <f>IF(AND($D64&lt;&gt;0,BT$1&lt;&gt;0),IF(VLOOKUP($D64,$J$9:$DP$16,2+BT$1,FALSE)&lt;&gt;0,(COUNTIF('Présences, Excuses, et Tx P G'!$P63:BX63,$C64)/VLOOKUP($D64,$J$9:$DP$16,2+BT$1,FALSE)),),)</f>
        <v>0.59459459459459463</v>
      </c>
      <c r="BU64" s="141">
        <f>IF(AND($D64&lt;&gt;0,BU$1&lt;&gt;0),IF(VLOOKUP($D64,$J$9:$DP$16,2+BU$1,FALSE)&lt;&gt;0,(COUNTIF('Présences, Excuses, et Tx P G'!$P63:BY63,$C64)/VLOOKUP($D64,$J$9:$DP$16,2+BU$1,FALSE)),),)</f>
        <v>0.60526315789473684</v>
      </c>
      <c r="BV64" s="141">
        <f>IF(AND($D64&lt;&gt;0,BV$1&lt;&gt;0),IF(VLOOKUP($D64,$J$9:$DP$16,2+BV$1,FALSE)&lt;&gt;0,(COUNTIF('Présences, Excuses, et Tx P G'!$P63:BZ63,$C64)/VLOOKUP($D64,$J$9:$DP$16,2+BV$1,FALSE)),),)</f>
        <v>0.61538461538461542</v>
      </c>
      <c r="BW64" s="141">
        <f>IF(AND($D64&lt;&gt;0,BW$1&lt;&gt;0),IF(VLOOKUP($D64,$J$9:$DP$16,2+BW$1,FALSE)&lt;&gt;0,(COUNTIF('Présences, Excuses, et Tx P G'!$P63:CA63,$C64)/VLOOKUP($D64,$J$9:$DP$16,2+BW$1,FALSE)),),)</f>
        <v>0.625</v>
      </c>
      <c r="BX64" s="141">
        <f>IF(AND($D64&lt;&gt;0,BX$1&lt;&gt;0),IF(VLOOKUP($D64,$J$9:$DP$16,2+BX$1,FALSE)&lt;&gt;0,(COUNTIF('Présences, Excuses, et Tx P G'!$P63:CB63,$C64)/VLOOKUP($D64,$J$9:$DP$16,2+BX$1,FALSE)),),)</f>
        <v>0.625</v>
      </c>
      <c r="BY64" s="141">
        <f>IF(AND($D64&lt;&gt;0,BY$1&lt;&gt;0),IF(VLOOKUP($D64,$J$9:$DP$16,2+BY$1,FALSE)&lt;&gt;0,(COUNTIF('Présences, Excuses, et Tx P G'!$P63:CC63,$C64)/VLOOKUP($D64,$J$9:$DP$16,2+BY$1,FALSE)),),)</f>
        <v>0.63414634146341464</v>
      </c>
      <c r="BZ64" s="141">
        <f>IF(AND($D64&lt;&gt;0,BZ$1&lt;&gt;0),IF(VLOOKUP($D64,$J$9:$DP$16,2+BZ$1,FALSE)&lt;&gt;0,(COUNTIF('Présences, Excuses, et Tx P G'!$P63:CD63,$C64)/VLOOKUP($D64,$J$9:$DP$16,2+BZ$1,FALSE)),),)</f>
        <v>0.6428571428571429</v>
      </c>
      <c r="CA64" s="141">
        <f>IF(AND($D64&lt;&gt;0,CA$1&lt;&gt;0),IF(VLOOKUP($D64,$J$9:$DP$16,2+CA$1,FALSE)&lt;&gt;0,(COUNTIF('Présences, Excuses, et Tx P G'!$P63:CE63,$C64)/VLOOKUP($D64,$J$9:$DP$16,2+CA$1,FALSE)),),)</f>
        <v>0.62790697674418605</v>
      </c>
      <c r="CB64" s="141">
        <f>IF(AND($D64&lt;&gt;0,CB$1&lt;&gt;0),IF(VLOOKUP($D64,$J$9:$DP$16,2+CB$1,FALSE)&lt;&gt;0,(COUNTIF('Présences, Excuses, et Tx P G'!$P63:CF63,$C64)/VLOOKUP($D64,$J$9:$DP$16,2+CB$1,FALSE)),),)</f>
        <v>0</v>
      </c>
      <c r="CC64" s="141">
        <f>IF(AND($D64&lt;&gt;0,CC$1&lt;&gt;0),IF(VLOOKUP($D64,$J$9:$DP$16,2+CC$1,FALSE)&lt;&gt;0,(COUNTIF('Présences, Excuses, et Tx P G'!$P63:CG63,$C64)/VLOOKUP($D64,$J$9:$DP$16,2+CC$1,FALSE)),),)</f>
        <v>0</v>
      </c>
      <c r="CD64" s="141">
        <f>IF(AND($D64&lt;&gt;0,CD$1&lt;&gt;0),IF(VLOOKUP($D64,$J$9:$DP$16,2+CD$1,FALSE)&lt;&gt;0,(COUNTIF('Présences, Excuses, et Tx P G'!$P63:CH63,$C64)/VLOOKUP($D64,$J$9:$DP$16,2+CD$1,FALSE)),),)</f>
        <v>0</v>
      </c>
      <c r="CE64" s="141">
        <f>IF(AND($D64&lt;&gt;0,CE$1&lt;&gt;0),IF(VLOOKUP($D64,$J$9:$DP$16,2+CE$1,FALSE)&lt;&gt;0,(COUNTIF('Présences, Excuses, et Tx P G'!$P63:CI63,$C64)/VLOOKUP($D64,$J$9:$DP$16,2+CE$1,FALSE)),),)</f>
        <v>0</v>
      </c>
      <c r="CF64" s="141">
        <f>IF(AND($D64&lt;&gt;0,CF$1&lt;&gt;0),IF(VLOOKUP($D64,$J$9:$DP$16,2+CF$1,FALSE)&lt;&gt;0,(COUNTIF('Présences, Excuses, et Tx P G'!$P63:CJ63,$C64)/VLOOKUP($D64,$J$9:$DP$16,2+CF$1,FALSE)),),)</f>
        <v>0</v>
      </c>
      <c r="CG64" s="141">
        <f>IF(AND($D64&lt;&gt;0,CG$1&lt;&gt;0),IF(VLOOKUP($D64,$J$9:$DP$16,2+CG$1,FALSE)&lt;&gt;0,(COUNTIF('Présences, Excuses, et Tx P G'!$P63:CK63,$C64)/VLOOKUP($D64,$J$9:$DP$16,2+CG$1,FALSE)),),)</f>
        <v>0</v>
      </c>
      <c r="CH64" s="141">
        <f>IF(AND($D64&lt;&gt;0,CH$1&lt;&gt;0),IF(VLOOKUP($D64,$J$9:$DP$16,2+CH$1,FALSE)&lt;&gt;0,(COUNTIF('Présences, Excuses, et Tx P G'!$P63:CL63,$C64)/VLOOKUP($D64,$J$9:$DP$16,2+CH$1,FALSE)),),)</f>
        <v>0</v>
      </c>
      <c r="CI64" s="141">
        <f>IF(AND($D64&lt;&gt;0,CI$1&lt;&gt;0),IF(VLOOKUP($D64,$J$9:$DP$16,2+CI$1,FALSE)&lt;&gt;0,(COUNTIF('Présences, Excuses, et Tx P G'!$P63:CM63,$C64)/VLOOKUP($D64,$J$9:$DP$16,2+CI$1,FALSE)),),)</f>
        <v>0</v>
      </c>
      <c r="CJ64" s="141">
        <f>IF(AND($D64&lt;&gt;0,CJ$1&lt;&gt;0),IF(VLOOKUP($D64,$J$9:$DP$16,2+CJ$1,FALSE)&lt;&gt;0,(COUNTIF('Présences, Excuses, et Tx P G'!$P63:CO63,$C64)/VLOOKUP($D64,$J$9:$DP$16,2+CJ$1,FALSE)),),)</f>
        <v>0</v>
      </c>
      <c r="CK64" s="141">
        <f>IF(AND($D64&lt;&gt;0,CK$1&lt;&gt;0),IF(VLOOKUP($D64,$J$9:$DP$16,2+CK$1,FALSE)&lt;&gt;0,(COUNTIF('Présences, Excuses, et Tx P G'!$P63:CP63,$C64)/VLOOKUP($D64,$J$9:$DP$16,2+CK$1,FALSE)),),)</f>
        <v>0</v>
      </c>
      <c r="CL64" s="141">
        <f>IF(AND($D64&lt;&gt;0,CL$1&lt;&gt;0),IF(VLOOKUP($D64,$J$9:$DP$16,2+CL$1,FALSE)&lt;&gt;0,(COUNTIF('Présences, Excuses, et Tx P G'!$P63:CQ63,$C64)/VLOOKUP($D64,$J$9:$DP$16,2+CL$1,FALSE)),),)</f>
        <v>0</v>
      </c>
      <c r="CM64" s="141">
        <f>IF(AND($D64&lt;&gt;0,CM$1&lt;&gt;0),IF(VLOOKUP($D64,$J$9:$DP$16,2+CM$1,FALSE)&lt;&gt;0,(COUNTIF('Présences, Excuses, et Tx P G'!$P63:CR63,$C64)/VLOOKUP($D64,$J$9:$DP$16,2+CM$1,FALSE)),),)</f>
        <v>0</v>
      </c>
      <c r="CN64" s="141">
        <f>IF(AND($D64&lt;&gt;0,CN$1&lt;&gt;0),IF(VLOOKUP($D64,$J$9:$DP$16,2+CN$1,FALSE)&lt;&gt;0,(COUNTIF('Présences, Excuses, et Tx P G'!$P63:CS63,$C64)/VLOOKUP($D64,$J$9:$DP$16,2+CN$1,FALSE)),),)</f>
        <v>0</v>
      </c>
      <c r="CO64" s="141">
        <f>IF(AND($D64&lt;&gt;0,CO$1&lt;&gt;0),IF(VLOOKUP($D64,$J$9:$DP$16,2+CO$1,FALSE)&lt;&gt;0,(COUNTIF('Présences, Excuses, et Tx P G'!$P63:CT63,$C64)/VLOOKUP($D64,$J$9:$DP$16,2+CO$1,FALSE)),),)</f>
        <v>0</v>
      </c>
      <c r="CP64" s="141">
        <f>IF(AND($D64&lt;&gt;0,CP$1&lt;&gt;0),IF(VLOOKUP($D64,$J$9:$DP$16,2+CP$1,FALSE)&lt;&gt;0,(COUNTIF('Présences, Excuses, et Tx P G'!$P63:CU63,$C64)/VLOOKUP($D64,$J$9:$DP$16,2+CP$1,FALSE)),),)</f>
        <v>0</v>
      </c>
      <c r="CQ64" s="141">
        <f>IF(AND($D64&lt;&gt;0,CQ$1&lt;&gt;0),IF(VLOOKUP($D64,$J$9:$DP$16,2+CQ$1,FALSE)&lt;&gt;0,(COUNTIF('Présences, Excuses, et Tx P G'!$P63:CU63,$C64)/VLOOKUP($D64,$J$9:$DP$16,2+CQ$1,FALSE)),),)</f>
        <v>0</v>
      </c>
      <c r="CR64" s="141">
        <f>IF(AND($D64&lt;&gt;0,CR$1&lt;&gt;0),IF(VLOOKUP($D64,$J$9:$DP$16,2+CR$1,FALSE)&lt;&gt;0,(COUNTIF('Présences, Excuses, et Tx P G'!$P63:CV63,$C64)/VLOOKUP($D64,$J$9:$DP$16,2+CR$1,FALSE)),),)</f>
        <v>0</v>
      </c>
      <c r="CS64" s="141">
        <f>IF(AND($D64&lt;&gt;0,CS$1&lt;&gt;0),IF(VLOOKUP($D64,$J$9:$DP$16,2+CS$1,FALSE)&lt;&gt;0,(COUNTIF('Présences, Excuses, et Tx P G'!$P63:CW63,$C64)/VLOOKUP($D64,$J$9:$DP$16,2+CS$1,FALSE)),),)</f>
        <v>0</v>
      </c>
      <c r="CT64" s="141">
        <f>IF(AND($D64&lt;&gt;0,CT$1&lt;&gt;0),IF(VLOOKUP($D64,$J$9:$DP$16,2+CT$1,FALSE)&lt;&gt;0,(COUNTIF('Présences, Excuses, et Tx P G'!$P63:CX63,$C64)/VLOOKUP($D64,$J$9:$DP$16,2+CT$1,FALSE)),),)</f>
        <v>0</v>
      </c>
      <c r="CU64" s="141">
        <f>IF(AND($D64&lt;&gt;0,CU$1&lt;&gt;0),IF(VLOOKUP($D64,$J$9:$DP$16,2+CU$1,FALSE)&lt;&gt;0,(COUNTIF('Présences, Excuses, et Tx P G'!$P63:CY63,$C64)/VLOOKUP($D64,$J$9:$DP$16,2+CU$1,FALSE)),),)</f>
        <v>0</v>
      </c>
      <c r="CV64" s="141">
        <f>IF(AND($D64&lt;&gt;0,CV$1&lt;&gt;0),IF(VLOOKUP($D64,$J$9:$DP$16,2+CV$1,FALSE)&lt;&gt;0,(COUNTIF('Présences, Excuses, et Tx P G'!$P63:CZ63,$C64)/VLOOKUP($D64,$J$9:$DP$16,2+CV$1,FALSE)),),)</f>
        <v>0</v>
      </c>
      <c r="CW64" s="141">
        <f>IF(AND($D64&lt;&gt;0,CW$1&lt;&gt;0),IF(VLOOKUP($D64,$J$9:$DP$16,2+CW$1,FALSE)&lt;&gt;0,(COUNTIF('Présences, Excuses, et Tx P G'!$P63:DA63,$C64)/VLOOKUP($D64,$J$9:$DP$16,2+CW$1,FALSE)),),)</f>
        <v>0</v>
      </c>
      <c r="CX64" s="141">
        <f>IF(AND($D64&lt;&gt;0,CX$1&lt;&gt;0),IF(VLOOKUP($D64,$J$9:$DP$16,2+CX$1,FALSE)&lt;&gt;0,(COUNTIF('Présences, Excuses, et Tx P G'!$P63:DB63,$C64)/VLOOKUP($D64,$J$9:$DP$16,2+CX$1,FALSE)),),)</f>
        <v>0</v>
      </c>
      <c r="CY64" s="141">
        <f>IF(AND($D64&lt;&gt;0,CY$1&lt;&gt;0),IF(VLOOKUP($D64,$J$9:$DP$16,2+CY$1,FALSE)&lt;&gt;0,(COUNTIF('Présences, Excuses, et Tx P G'!$P63:DC63,$C64)/VLOOKUP($D64,$J$9:$DP$16,2+CY$1,FALSE)),),)</f>
        <v>0</v>
      </c>
      <c r="CZ64" s="141">
        <f>IF(AND($D64&lt;&gt;0,CZ$1&lt;&gt;0),IF(VLOOKUP($D64,$J$9:$DP$16,2+CZ$1,FALSE)&lt;&gt;0,(COUNTIF('Présences, Excuses, et Tx P G'!$P63:DD63,$C64)/VLOOKUP($D64,$J$9:$DP$16,2+CZ$1,FALSE)),),)</f>
        <v>0</v>
      </c>
      <c r="DA64" s="141">
        <f>IF(AND($D64&lt;&gt;0,DA$1&lt;&gt;0),IF(VLOOKUP($D64,$J$9:$DP$16,2+DA$1,FALSE)&lt;&gt;0,(COUNTIF('Présences, Excuses, et Tx P G'!$P63:DE63,$C64)/VLOOKUP($D64,$J$9:$DP$16,2+DA$1,FALSE)),),)</f>
        <v>0</v>
      </c>
      <c r="DB64" s="141">
        <f>IF(AND($D64&lt;&gt;0,DB$1&lt;&gt;0),IF(VLOOKUP($D64,$J$9:$DP$16,2+DB$1,FALSE)&lt;&gt;0,(COUNTIF('Présences, Excuses, et Tx P G'!$P63:DF63,$C64)/VLOOKUP($D64,$J$9:$DP$16,2+DB$1,FALSE)),),)</f>
        <v>0</v>
      </c>
      <c r="DC64" s="141">
        <f>IF(AND($D64&lt;&gt;0,DC$1&lt;&gt;0),IF(VLOOKUP($D64,$J$9:$DP$16,2+DC$1,FALSE)&lt;&gt;0,(COUNTIF('Présences, Excuses, et Tx P G'!$P63:DG63,$C64)/VLOOKUP($D64,$J$9:$DP$16,2+DC$1,FALSE)),),)</f>
        <v>0</v>
      </c>
      <c r="DD64" s="141">
        <f>IF(AND($D64&lt;&gt;0,DD$1&lt;&gt;0),IF(VLOOKUP($D64,$J$9:$DP$16,2+DD$1,FALSE)&lt;&gt;0,(COUNTIF('Présences, Excuses, et Tx P G'!$P63:DH63,$C64)/VLOOKUP($D64,$J$9:$DP$16,2+DD$1,FALSE)),),)</f>
        <v>0</v>
      </c>
      <c r="DE64" s="141">
        <f>IF(AND($D64&lt;&gt;0,DE$1&lt;&gt;0),IF(VLOOKUP($D64,$J$9:$DP$16,2+DE$1,FALSE)&lt;&gt;0,(COUNTIF('Présences, Excuses, et Tx P G'!$P63:DI63,$C64)/VLOOKUP($D64,$J$9:$DP$16,2+DE$1,FALSE)),),)</f>
        <v>0</v>
      </c>
      <c r="DF64" s="141">
        <f>IF(AND($D64&lt;&gt;0,DF$1&lt;&gt;0),IF(VLOOKUP($D64,$J$9:$DP$16,2+DF$1,FALSE)&lt;&gt;0,(COUNTIF('Présences, Excuses, et Tx P G'!$P63:DJ63,$C64)/VLOOKUP($D64,$J$9:$DP$16,2+DF$1,FALSE)),),)</f>
        <v>0</v>
      </c>
      <c r="DG64" s="141">
        <f>IF(AND($D64&lt;&gt;0,DG$1&lt;&gt;0),IF(VLOOKUP($D64,$J$9:$DP$16,2+DG$1,FALSE)&lt;&gt;0,(COUNTIF('Présences, Excuses, et Tx P G'!$P63:DK63,$C64)/VLOOKUP($D64,$J$9:$DP$16,2+DG$1,FALSE)),),)</f>
        <v>0</v>
      </c>
      <c r="DH64" s="141">
        <f>IF(AND($D64&lt;&gt;0,DH$1&lt;&gt;0),IF(VLOOKUP($D64,$J$9:$DP$16,2+DH$1,FALSE)&lt;&gt;0,(COUNTIF('Présences, Excuses, et Tx P G'!$P63:DL63,$C64)/VLOOKUP($D64,$J$9:$DP$16,2+DH$1,FALSE)),),)</f>
        <v>0</v>
      </c>
      <c r="DI64" s="141">
        <f>IF(AND($D64&lt;&gt;0,DI$1&lt;&gt;0),IF(VLOOKUP($D64,$J$9:$DP$16,2+DI$1,FALSE)&lt;&gt;0,(COUNTIF('Présences, Excuses, et Tx P G'!$P63:DM63,$C64)/VLOOKUP($D64,$J$9:$DP$16,2+DI$1,FALSE)),),)</f>
        <v>0</v>
      </c>
      <c r="DJ64" s="141">
        <f>IF(AND($D64&lt;&gt;0,DJ$1&lt;&gt;0),IF(VLOOKUP($D64,$J$9:$DP$16,2+DJ$1,FALSE)&lt;&gt;0,(COUNTIF('Présences, Excuses, et Tx P G'!$P63:DN63,$C64)/VLOOKUP($D64,$J$9:$DP$16,2+DJ$1,FALSE)),),)</f>
        <v>0</v>
      </c>
      <c r="DK64" s="141">
        <f>IF(AND($D64&lt;&gt;0,DK$1&lt;&gt;0),IF(VLOOKUP($D64,$J$9:$DP$16,2+DK$1,FALSE)&lt;&gt;0,(COUNTIF('Présences, Excuses, et Tx P G'!$P63:DO63,$C64)/VLOOKUP($D64,$J$9:$DP$16,2+DK$1,FALSE)),),)</f>
        <v>0</v>
      </c>
      <c r="DL64" s="141">
        <f>IF(AND($D64&lt;&gt;0,DL$1&lt;&gt;0),IF(VLOOKUP($D64,$J$9:$DP$16,2+DL$1,FALSE)&lt;&gt;0,(COUNTIF('Présences, Excuses, et Tx P G'!$P63:DP63,$C64)/VLOOKUP($D64,$J$9:$DP$16,2+DL$1,FALSE)),),)</f>
        <v>0</v>
      </c>
      <c r="DM64" s="141">
        <f>IF(AND($D64&lt;&gt;0,DM$1&lt;&gt;0),IF(VLOOKUP($D64,$J$9:$DP$16,2+DM$1,FALSE)&lt;&gt;0,(COUNTIF('Présences, Excuses, et Tx P G'!$P63:DQ63,$C64)/VLOOKUP($D64,$J$9:$DP$16,2+DM$1,FALSE)),),)</f>
        <v>0</v>
      </c>
      <c r="DN64" s="141">
        <f>IF(AND($D64&lt;&gt;0,DN$1&lt;&gt;0),IF(VLOOKUP($D64,$J$9:$DP$16,2+DN$1,FALSE)&lt;&gt;0,(COUNTIF('Présences, Excuses, et Tx P G'!$P63:DR63,$C64)/VLOOKUP($D64,$J$9:$DP$16,2+DN$1,FALSE)),),)</f>
        <v>0</v>
      </c>
      <c r="DO64" s="141">
        <f>IF(AND($D64&lt;&gt;0,DO$1&lt;&gt;0),IF(VLOOKUP($D64,$J$9:$DP$16,2+DO$1,FALSE)&lt;&gt;0,(COUNTIF('Présences, Excuses, et Tx P G'!$P63:DS63,$C64)/VLOOKUP($D64,$J$9:$DP$16,2+DO$1,FALSE)),),)</f>
        <v>0</v>
      </c>
      <c r="DP64" s="141">
        <f>IF(AND($D64&lt;&gt;0,DP$1&lt;&gt;0),IF(VLOOKUP($D64,$J$9:$DP$16,2+DP$1,FALSE)&lt;&gt;0,(COUNTIF('Présences, Excuses, et Tx P G'!$P63:DT63,$C64)/VLOOKUP($D64,$J$9:$DP$16,2+DP$1,FALSE)),),)</f>
        <v>0</v>
      </c>
      <c r="DR64" s="158" t="str">
        <f t="shared" si="34"/>
        <v>LASSEN Carine</v>
      </c>
      <c r="DS64" s="26" t="str">
        <f t="shared" si="35"/>
        <v>S</v>
      </c>
      <c r="DT64" s="23">
        <f t="shared" si="36"/>
        <v>0.63414634146341464</v>
      </c>
    </row>
    <row r="65" spans="1:124" ht="14.4" customHeight="1">
      <c r="A65" s="11">
        <v>48</v>
      </c>
      <c r="B65" s="158" t="str">
        <f>Choristes!B49</f>
        <v>LATRICHE Christian</v>
      </c>
      <c r="C65" s="26" t="str">
        <f>Choristes!C49</f>
        <v>B</v>
      </c>
      <c r="D65" s="26" t="str">
        <f>Choristes!G49</f>
        <v>HS</v>
      </c>
      <c r="E65" s="26"/>
      <c r="F65" s="26"/>
      <c r="G65" s="15"/>
      <c r="H65" s="15"/>
      <c r="I65" s="23">
        <f t="shared" si="32"/>
        <v>0.83720930232558144</v>
      </c>
      <c r="J65" s="23" t="str">
        <f t="shared" si="33"/>
        <v>B</v>
      </c>
      <c r="K65" s="60"/>
      <c r="L65" s="141">
        <f>IF(AND($D65&lt;&gt;0,L$1&lt;&gt;0),IF(VLOOKUP($D65,$J$9:$DP$16,2+L$1,FALSE)&lt;&gt;0,(COUNTIF('Présences, Excuses, et Tx P G'!$P64:P64,$C65)/VLOOKUP($D65,$J$9:$DP$16,2+L$1,FALSE)),),)</f>
        <v>1</v>
      </c>
      <c r="M65" s="141">
        <f>IF(AND($D65&lt;&gt;0,M$1&lt;&gt;0),IF(VLOOKUP($D65,$J$9:$DP$16,2+M$1,FALSE)&lt;&gt;0,(COUNTIF('Présences, Excuses, et Tx P G'!$P64:Q64,$C65)/VLOOKUP($D65,$J$9:$DP$16,2+M$1,FALSE)),),)</f>
        <v>1</v>
      </c>
      <c r="N65" s="141">
        <f>IF(AND($D65&lt;&gt;0,N$1&lt;&gt;0),IF(VLOOKUP($D65,$J$9:$DP$16,2+N$1,FALSE)&lt;&gt;0,(COUNTIF('Présences, Excuses, et Tx P G'!$P64:R64,$C65)/VLOOKUP($D65,$J$9:$DP$16,2+N$1,FALSE)),),)</f>
        <v>1</v>
      </c>
      <c r="O65" s="141">
        <f>IF(AND($D65&lt;&gt;0,O$1&lt;&gt;0),IF(VLOOKUP($D65,$J$9:$DP$16,2+O$1,FALSE)&lt;&gt;0,(COUNTIF('Présences, Excuses, et Tx P G'!$P64:S64,$C65)/VLOOKUP($D65,$J$9:$DP$16,2+O$1,FALSE)),),)</f>
        <v>1</v>
      </c>
      <c r="P65" s="141">
        <f>IF(AND($D65&lt;&gt;0,P$1&lt;&gt;0),IF(VLOOKUP($D65,$J$9:$DP$16,2+P$1,FALSE)&lt;&gt;0,(COUNTIF('Présences, Excuses, et Tx P G'!$P64:T64,$C65)/VLOOKUP($D65,$J$9:$DP$16,2+P$1,FALSE)),),)</f>
        <v>1</v>
      </c>
      <c r="Q65" s="141">
        <f>IF(AND($D65&lt;&gt;0,Q$1&lt;&gt;0),IF(VLOOKUP($D65,$J$9:$DP$16,2+Q$1,FALSE)&lt;&gt;0,(COUNTIF('Présences, Excuses, et Tx P G'!$P64:U64,$C65)/VLOOKUP($D65,$J$9:$DP$16,2+Q$1,FALSE)),),)</f>
        <v>1</v>
      </c>
      <c r="R65" s="141">
        <f>IF(AND($D65&lt;&gt;0,R$1&lt;&gt;0),IF(VLOOKUP($D65,$J$9:$DP$16,2+R$1,FALSE)&lt;&gt;0,(COUNTIF('Présences, Excuses, et Tx P G'!$P64:V64,$C65)/VLOOKUP($D65,$J$9:$DP$16,2+R$1,FALSE)),),)</f>
        <v>1</v>
      </c>
      <c r="S65" s="141">
        <f>IF(AND($D65&lt;&gt;0,S$1&lt;&gt;0),IF(VLOOKUP($D65,$J$9:$DP$16,2+S$1,FALSE)&lt;&gt;0,(COUNTIF('Présences, Excuses, et Tx P G'!$P64:W64,$C65)/VLOOKUP($D65,$J$9:$DP$16,2+S$1,FALSE)),),)</f>
        <v>1</v>
      </c>
      <c r="T65" s="141">
        <f>IF(AND($D65&lt;&gt;0,T$1&lt;&gt;0),IF(VLOOKUP($D65,$J$9:$DP$16,2+T$1,FALSE)&lt;&gt;0,(COUNTIF('Présences, Excuses, et Tx P G'!$P64:X64,$C65)/VLOOKUP($D65,$J$9:$DP$16,2+T$1,FALSE)),),)</f>
        <v>0.8571428571428571</v>
      </c>
      <c r="U65" s="141">
        <f>IF(AND($D65&lt;&gt;0,U$1&lt;&gt;0),IF(VLOOKUP($D65,$J$9:$DP$16,2+U$1,FALSE)&lt;&gt;0,(COUNTIF('Présences, Excuses, et Tx P G'!$P64:Y64,$C65)/VLOOKUP($D65,$J$9:$DP$16,2+U$1,FALSE)),),)</f>
        <v>0.8571428571428571</v>
      </c>
      <c r="V65" s="141">
        <f>IF(AND($D65&lt;&gt;0,V$1&lt;&gt;0),IF(VLOOKUP($D65,$J$9:$DP$16,2+V$1,FALSE)&lt;&gt;0,(COUNTIF('Présences, Excuses, et Tx P G'!$P64:Z64,$C65)/VLOOKUP($D65,$J$9:$DP$16,2+V$1,FALSE)),),)</f>
        <v>0.875</v>
      </c>
      <c r="W65" s="141">
        <f>IF(AND($D65&lt;&gt;0,W$1&lt;&gt;0),IF(VLOOKUP($D65,$J$9:$DP$16,2+W$1,FALSE)&lt;&gt;0,(COUNTIF('Présences, Excuses, et Tx P G'!$P64:AA64,$C65)/VLOOKUP($D65,$J$9:$DP$16,2+W$1,FALSE)),),)</f>
        <v>0.875</v>
      </c>
      <c r="X65" s="141">
        <f>IF(AND($D65&lt;&gt;0,X$1&lt;&gt;0),IF(VLOOKUP($D65,$J$9:$DP$16,2+X$1,FALSE)&lt;&gt;0,(COUNTIF('Présences, Excuses, et Tx P G'!$P64:AB64,$C65)/VLOOKUP($D65,$J$9:$DP$16,2+X$1,FALSE)),),)</f>
        <v>0.77777777777777779</v>
      </c>
      <c r="Y65" s="141">
        <f>IF(AND($D65&lt;&gt;0,Y$1&lt;&gt;0),IF(VLOOKUP($D65,$J$9:$DP$16,2+Y$1,FALSE)&lt;&gt;0,(COUNTIF('Présences, Excuses, et Tx P G'!$P64:AC64,$C65)/VLOOKUP($D65,$J$9:$DP$16,2+Y$1,FALSE)),),)</f>
        <v>0.77777777777777779</v>
      </c>
      <c r="Z65" s="141">
        <f>IF(AND($D65&lt;&gt;0,Z$1&lt;&gt;0),IF(VLOOKUP($D65,$J$9:$DP$16,2+Z$1,FALSE)&lt;&gt;0,(COUNTIF('Présences, Excuses, et Tx P G'!$P64:AD64,$C65)/VLOOKUP($D65,$J$9:$DP$16,2+Z$1,FALSE)),),)</f>
        <v>0.7</v>
      </c>
      <c r="AA65" s="141">
        <f>IF(AND($D65&lt;&gt;0,AA$1&lt;&gt;0),IF(VLOOKUP($D65,$J$9:$DP$16,2+AA$1,FALSE)&lt;&gt;0,(COUNTIF('Présences, Excuses, et Tx P G'!$P64:AE64,$C65)/VLOOKUP($D65,$J$9:$DP$16,2+AA$1,FALSE)),),)</f>
        <v>0.7</v>
      </c>
      <c r="AB65" s="141">
        <f>IF(AND($D65&lt;&gt;0,AB$1&lt;&gt;0),IF(VLOOKUP($D65,$J$9:$DP$16,2+AB$1,FALSE)&lt;&gt;0,(COUNTIF('Présences, Excuses, et Tx P G'!$P64:AF64,$C65)/VLOOKUP($D65,$J$9:$DP$16,2+AB$1,FALSE)),),)</f>
        <v>0.72727272727272729</v>
      </c>
      <c r="AC65" s="141">
        <f>IF(AND($D65&lt;&gt;0,AC$1&lt;&gt;0),IF(VLOOKUP($D65,$J$9:$DP$16,2+AC$1,FALSE)&lt;&gt;0,(COUNTIF('Présences, Excuses, et Tx P G'!$P64:AG64,$C65)/VLOOKUP($D65,$J$9:$DP$16,2+AC$1,FALSE)),),)</f>
        <v>0.75</v>
      </c>
      <c r="AD65" s="141">
        <f>IF(AND($D65&lt;&gt;0,AD$1&lt;&gt;0),IF(VLOOKUP($D65,$J$9:$DP$16,2+AD$1,FALSE)&lt;&gt;0,(COUNTIF('Présences, Excuses, et Tx P G'!$P64:AH64,$C65)/VLOOKUP($D65,$J$9:$DP$16,2+AD$1,FALSE)),),)</f>
        <v>0.76923076923076927</v>
      </c>
      <c r="AE65" s="141">
        <f>IF(AND($D65&lt;&gt;0,AE$1&lt;&gt;0),IF(VLOOKUP($D65,$J$9:$DP$16,2+AE$1,FALSE)&lt;&gt;0,(COUNTIF('Présences, Excuses, et Tx P G'!$P64:AI64,$C65)/VLOOKUP($D65,$J$9:$DP$16,2+AE$1,FALSE)),),)</f>
        <v>0.76923076923076927</v>
      </c>
      <c r="AF65" s="141">
        <f>IF(AND($D65&lt;&gt;0,AF$1&lt;&gt;0),IF(VLOOKUP($D65,$J$9:$DP$16,2+AF$1,FALSE)&lt;&gt;0,(COUNTIF('Présences, Excuses, et Tx P G'!$P64:AJ64,$C65)/VLOOKUP($D65,$J$9:$DP$16,2+AF$1,FALSE)),),)</f>
        <v>0.7857142857142857</v>
      </c>
      <c r="AG65" s="141">
        <f>IF(AND($D65&lt;&gt;0,AG$1&lt;&gt;0),IF(VLOOKUP($D65,$J$9:$DP$16,2+AG$1,FALSE)&lt;&gt;0,(COUNTIF('Présences, Excuses, et Tx P G'!$P64:AK64,$C65)/VLOOKUP($D65,$J$9:$DP$16,2+AG$1,FALSE)),),)</f>
        <v>0.73333333333333328</v>
      </c>
      <c r="AH65" s="141">
        <f>IF(AND($D65&lt;&gt;0,AH$1&lt;&gt;0),IF(VLOOKUP($D65,$J$9:$DP$16,2+AH$1,FALSE)&lt;&gt;0,(COUNTIF('Présences, Excuses, et Tx P G'!$P64:AL64,$C65)/VLOOKUP($D65,$J$9:$DP$16,2+AH$1,FALSE)),),)</f>
        <v>0.75</v>
      </c>
      <c r="AI65" s="141">
        <f>IF(AND($D65&lt;&gt;0,AI$1&lt;&gt;0),IF(VLOOKUP($D65,$J$9:$DP$16,2+AI$1,FALSE)&lt;&gt;0,(COUNTIF('Présences, Excuses, et Tx P G'!$P64:AM64,$C65)/VLOOKUP($D65,$J$9:$DP$16,2+AI$1,FALSE)),),)</f>
        <v>0.76470588235294112</v>
      </c>
      <c r="AJ65" s="141">
        <f>IF(AND($D65&lt;&gt;0,AJ$1&lt;&gt;0),IF(VLOOKUP($D65,$J$9:$DP$16,2+AJ$1,FALSE)&lt;&gt;0,(COUNTIF('Présences, Excuses, et Tx P G'!$P64:AN64,$C65)/VLOOKUP($D65,$J$9:$DP$16,2+AJ$1,FALSE)),),)</f>
        <v>0.77777777777777779</v>
      </c>
      <c r="AK65" s="141">
        <f>IF(AND($D65&lt;&gt;0,AK$1&lt;&gt;0),IF(VLOOKUP($D65,$J$9:$DP$16,2+AK$1,FALSE)&lt;&gt;0,(COUNTIF('Présences, Excuses, et Tx P G'!$P64:AO64,$C65)/VLOOKUP($D65,$J$9:$DP$16,2+AK$1,FALSE)),),)</f>
        <v>0.77777777777777779</v>
      </c>
      <c r="AL65" s="141">
        <f>IF(AND($D65&lt;&gt;0,AL$1&lt;&gt;0),IF(VLOOKUP($D65,$J$9:$DP$16,2+AL$1,FALSE)&lt;&gt;0,(COUNTIF('Présences, Excuses, et Tx P G'!$P64:AP64,$C65)/VLOOKUP($D65,$J$9:$DP$16,2+AL$1,FALSE)),),)</f>
        <v>0.78947368421052633</v>
      </c>
      <c r="AM65" s="141">
        <f>IF(AND($D65&lt;&gt;0,AM$1&lt;&gt;0),IF(VLOOKUP($D65,$J$9:$DP$16,2+AM$1,FALSE)&lt;&gt;0,(COUNTIF('Présences, Excuses, et Tx P G'!$P64:AQ64,$C65)/VLOOKUP($D65,$J$9:$DP$16,2+AM$1,FALSE)),),)</f>
        <v>0.75</v>
      </c>
      <c r="AN65" s="141">
        <f>IF(AND($D65&lt;&gt;0,AN$1&lt;&gt;0),IF(VLOOKUP($D65,$J$9:$DP$16,2+AN$1,FALSE)&lt;&gt;0,(COUNTIF('Présences, Excuses, et Tx P G'!$P64:AR64,$C65)/VLOOKUP($D65,$J$9:$DP$16,2+AN$1,FALSE)),),)</f>
        <v>0.76190476190476186</v>
      </c>
      <c r="AO65" s="141">
        <f>IF(AND($D65&lt;&gt;0,AO$1&lt;&gt;0),IF(VLOOKUP($D65,$J$9:$DP$16,2+AO$1,FALSE)&lt;&gt;0,(COUNTIF('Présences, Excuses, et Tx P G'!$P64:AS64,$C65)/VLOOKUP($D65,$J$9:$DP$16,2+AO$1,FALSE)),),)</f>
        <v>0.77272727272727271</v>
      </c>
      <c r="AP65" s="141">
        <f>IF(AND($D65&lt;&gt;0,AP$1&lt;&gt;0),IF(VLOOKUP($D65,$J$9:$DP$16,2+AP$1,FALSE)&lt;&gt;0,(COUNTIF('Présences, Excuses, et Tx P G'!$P64:AT64,$C65)/VLOOKUP($D65,$J$9:$DP$16,2+AP$1,FALSE)),),)</f>
        <v>0.78260869565217395</v>
      </c>
      <c r="AQ65" s="141">
        <f>IF(AND($D65&lt;&gt;0,AQ$1&lt;&gt;0),IF(VLOOKUP($D65,$J$9:$DP$16,2+AQ$1,FALSE)&lt;&gt;0,(COUNTIF('Présences, Excuses, et Tx P G'!$P64:AU64,$C65)/VLOOKUP($D65,$J$9:$DP$16,2+AQ$1,FALSE)),),)</f>
        <v>0.78260869565217395</v>
      </c>
      <c r="AR65" s="141">
        <f>IF(AND($D65&lt;&gt;0,AR$1&lt;&gt;0),IF(VLOOKUP($D65,$J$9:$DP$16,2+AR$1,FALSE)&lt;&gt;0,(COUNTIF('Présences, Excuses, et Tx P G'!$P64:AV64,$C65)/VLOOKUP($D65,$J$9:$DP$16,2+AR$1,FALSE)),),)</f>
        <v>0.75</v>
      </c>
      <c r="AS65" s="141">
        <f>IF(AND($D65&lt;&gt;0,AS$1&lt;&gt;0),IF(VLOOKUP($D65,$J$9:$DP$16,2+AS$1,FALSE)&lt;&gt;0,(COUNTIF('Présences, Excuses, et Tx P G'!$P64:AW64,$C65)/VLOOKUP($D65,$J$9:$DP$16,2+AS$1,FALSE)),),)</f>
        <v>0.75</v>
      </c>
      <c r="AT65" s="141">
        <f>IF(AND($D65&lt;&gt;0,AT$1&lt;&gt;0),IF(VLOOKUP($D65,$J$9:$DP$16,2+AT$1,FALSE)&lt;&gt;0,(COUNTIF('Présences, Excuses, et Tx P G'!$P64:AX64,$C65)/VLOOKUP($D65,$J$9:$DP$16,2+AT$1,FALSE)),),)</f>
        <v>0.76</v>
      </c>
      <c r="AU65" s="141">
        <f>IF(AND($D65&lt;&gt;0,AU$1&lt;&gt;0),IF(VLOOKUP($D65,$J$9:$DP$16,2+AU$1,FALSE)&lt;&gt;0,(COUNTIF('Présences, Excuses, et Tx P G'!$P64:AY64,$C65)/VLOOKUP($D65,$J$9:$DP$16,2+AU$1,FALSE)),),)</f>
        <v>0.76</v>
      </c>
      <c r="AV65" s="141">
        <f>IF(AND($D65&lt;&gt;0,AV$1&lt;&gt;0),IF(VLOOKUP($D65,$J$9:$DP$16,2+AV$1,FALSE)&lt;&gt;0,(COUNTIF('Présences, Excuses, et Tx P G'!$P64:AZ64,$C65)/VLOOKUP($D65,$J$9:$DP$16,2+AV$1,FALSE)),),)</f>
        <v>0.76923076923076927</v>
      </c>
      <c r="AW65" s="141">
        <f>IF(AND($D65&lt;&gt;0,AW$1&lt;&gt;0),IF(VLOOKUP($D65,$J$9:$DP$16,2+AW$1,FALSE)&lt;&gt;0,(COUNTIF('Présences, Excuses, et Tx P G'!$P64:BA64,$C65)/VLOOKUP($D65,$J$9:$DP$16,2+AW$1,FALSE)),),)</f>
        <v>0.76923076923076927</v>
      </c>
      <c r="AX65" s="141">
        <f>IF(AND($D65&lt;&gt;0,AX$1&lt;&gt;0),IF(VLOOKUP($D65,$J$9:$DP$16,2+AX$1,FALSE)&lt;&gt;0,(COUNTIF('Présences, Excuses, et Tx P G'!$P64:BB64,$C65)/VLOOKUP($D65,$J$9:$DP$16,2+AX$1,FALSE)),),)</f>
        <v>0.76923076923076927</v>
      </c>
      <c r="AY65" s="141">
        <f>IF(AND($D65&lt;&gt;0,AY$1&lt;&gt;0),IF(VLOOKUP($D65,$J$9:$DP$16,2+AY$1,FALSE)&lt;&gt;0,(COUNTIF('Présences, Excuses, et Tx P G'!$P64:BC64,$C65)/VLOOKUP($D65,$J$9:$DP$16,2+AY$1,FALSE)),),)</f>
        <v>0.77777777777777779</v>
      </c>
      <c r="AZ65" s="141">
        <f>IF(AND($D65&lt;&gt;0,AZ$1&lt;&gt;0),IF(VLOOKUP($D65,$J$9:$DP$16,2+AZ$1,FALSE)&lt;&gt;0,(COUNTIF('Présences, Excuses, et Tx P G'!$P64:BD64,$C65)/VLOOKUP($D65,$J$9:$DP$16,2+AZ$1,FALSE)),),)</f>
        <v>0.77777777777777779</v>
      </c>
      <c r="BA65" s="141">
        <f>IF(AND($D65&lt;&gt;0,BA$1&lt;&gt;0),IF(VLOOKUP($D65,$J$9:$DP$16,2+BA$1,FALSE)&lt;&gt;0,(COUNTIF('Présences, Excuses, et Tx P G'!$P64:BE64,$C65)/VLOOKUP($D65,$J$9:$DP$16,2+BA$1,FALSE)),),)</f>
        <v>0.7857142857142857</v>
      </c>
      <c r="BB65" s="141">
        <f>IF(AND($D65&lt;&gt;0,BB$1&lt;&gt;0),IF(VLOOKUP($D65,$J$9:$DP$16,2+BB$1,FALSE)&lt;&gt;0,(COUNTIF('Présences, Excuses, et Tx P G'!$P64:BF64,$C65)/VLOOKUP($D65,$J$9:$DP$16,2+BB$1,FALSE)),),)</f>
        <v>0.7931034482758621</v>
      </c>
      <c r="BC65" s="141">
        <f>IF(AND($D65&lt;&gt;0,BC$1&lt;&gt;0),IF(VLOOKUP($D65,$J$9:$DP$16,2+BC$1,FALSE)&lt;&gt;0,(COUNTIF('Présences, Excuses, et Tx P G'!$P64:BG64,$C65)/VLOOKUP($D65,$J$9:$DP$16,2+BC$1,FALSE)),),)</f>
        <v>0.8</v>
      </c>
      <c r="BD65" s="141">
        <f>IF(AND($D65&lt;&gt;0,BD$1&lt;&gt;0),IF(VLOOKUP($D65,$J$9:$DP$16,2+BD$1,FALSE)&lt;&gt;0,(COUNTIF('Présences, Excuses, et Tx P G'!$P64:BH64,$C65)/VLOOKUP($D65,$J$9:$DP$16,2+BD$1,FALSE)),),)</f>
        <v>0.80645161290322576</v>
      </c>
      <c r="BE65" s="141">
        <f>IF(AND($D65&lt;&gt;0,BE$1&lt;&gt;0),IF(VLOOKUP($D65,$J$9:$DP$16,2+BE$1,FALSE)&lt;&gt;0,(COUNTIF('Présences, Excuses, et Tx P G'!$P64:BI64,$C65)/VLOOKUP($D65,$J$9:$DP$16,2+BE$1,FALSE)),),)</f>
        <v>0.8125</v>
      </c>
      <c r="BF65" s="141">
        <f>IF(AND($D65&lt;&gt;0,BF$1&lt;&gt;0),IF(VLOOKUP($D65,$J$9:$DP$16,2+BF$1,FALSE)&lt;&gt;0,(COUNTIF('Présences, Excuses, et Tx P G'!$P64:BJ64,$C65)/VLOOKUP($D65,$J$9:$DP$16,2+BF$1,FALSE)),),)</f>
        <v>0.8125</v>
      </c>
      <c r="BG65" s="141">
        <f>IF(AND($D65&lt;&gt;0,BG$1&lt;&gt;0),IF(VLOOKUP($D65,$J$9:$DP$16,2+BG$1,FALSE)&lt;&gt;0,(COUNTIF('Présences, Excuses, et Tx P G'!$P64:BK64,$C65)/VLOOKUP($D65,$J$9:$DP$16,2+BG$1,FALSE)),),)</f>
        <v>0.8125</v>
      </c>
      <c r="BH65" s="141">
        <f>IF(AND($D65&lt;&gt;0,BH$1&lt;&gt;0),IF(VLOOKUP($D65,$J$9:$DP$16,2+BH$1,FALSE)&lt;&gt;0,(COUNTIF('Présences, Excuses, et Tx P G'!$P64:BL64,$C65)/VLOOKUP($D65,$J$9:$DP$16,2+BH$1,FALSE)),),)</f>
        <v>0.81818181818181823</v>
      </c>
      <c r="BI65" s="141">
        <f>IF(AND($D65&lt;&gt;0,BI$1&lt;&gt;0),IF(VLOOKUP($D65,$J$9:$DP$16,2+BI$1,FALSE)&lt;&gt;0,(COUNTIF('Présences, Excuses, et Tx P G'!$P64:BM64,$C65)/VLOOKUP($D65,$J$9:$DP$16,2+BI$1,FALSE)),),)</f>
        <v>0.79411764705882348</v>
      </c>
      <c r="BJ65" s="141">
        <f>IF(AND($D65&lt;&gt;0,BJ$1&lt;&gt;0),IF(VLOOKUP($D65,$J$9:$DP$16,2+BJ$1,FALSE)&lt;&gt;0,(COUNTIF('Présences, Excuses, et Tx P G'!$P64:BN64,$C65)/VLOOKUP($D65,$J$9:$DP$16,2+BJ$1,FALSE)),),)</f>
        <v>0.79411764705882348</v>
      </c>
      <c r="BK65" s="141">
        <f>IF(AND($D65&lt;&gt;0,BK$1&lt;&gt;0),IF(VLOOKUP($D65,$J$9:$DP$16,2+BK$1,FALSE)&lt;&gt;0,(COUNTIF('Présences, Excuses, et Tx P G'!$P64:BO64,$C65)/VLOOKUP($D65,$J$9:$DP$16,2+BK$1,FALSE)),),)</f>
        <v>0.8</v>
      </c>
      <c r="BL65" s="141">
        <f>IF(AND($D65&lt;&gt;0,BL$1&lt;&gt;0),IF(VLOOKUP($D65,$J$9:$DP$16,2+BL$1,FALSE)&lt;&gt;0,(COUNTIF('Présences, Excuses, et Tx P G'!$P64:BP64,$C65)/VLOOKUP($D65,$J$9:$DP$16,2+BL$1,FALSE)),),)</f>
        <v>0.8</v>
      </c>
      <c r="BM65" s="141">
        <f>IF(AND($D65&lt;&gt;0,BM$1&lt;&gt;0),IF(VLOOKUP($D65,$J$9:$DP$16,2+BM$1,FALSE)&lt;&gt;0,(COUNTIF('Présences, Excuses, et Tx P G'!$P64:BQ64,$C65)/VLOOKUP($D65,$J$9:$DP$16,2+BM$1,FALSE)),),)</f>
        <v>0.8</v>
      </c>
      <c r="BN65" s="141">
        <f>IF(AND($D65&lt;&gt;0,BN$1&lt;&gt;0),IF(VLOOKUP($D65,$J$9:$DP$16,2+BN$1,FALSE)&lt;&gt;0,(COUNTIF('Présences, Excuses, et Tx P G'!$P64:BR64,$C65)/VLOOKUP($D65,$J$9:$DP$16,2+BN$1,FALSE)),),)</f>
        <v>0.80555555555555558</v>
      </c>
      <c r="BO65" s="141">
        <f>IF(AND($D65&lt;&gt;0,BO$1&lt;&gt;0),IF(VLOOKUP($D65,$J$9:$DP$16,2+BO$1,FALSE)&lt;&gt;0,(COUNTIF('Présences, Excuses, et Tx P G'!$P64:BS64,$C65)/VLOOKUP($D65,$J$9:$DP$16,2+BO$1,FALSE)),),)</f>
        <v>0.81081081081081086</v>
      </c>
      <c r="BP65" s="141">
        <f>IF(AND($D65&lt;&gt;0,BP$1&lt;&gt;0),IF(VLOOKUP($D65,$J$9:$DP$16,2+BP$1,FALSE)&lt;&gt;0,(COUNTIF('Présences, Excuses, et Tx P G'!$P64:BT64,$C65)/VLOOKUP($D65,$J$9:$DP$16,2+BP$1,FALSE)),),)</f>
        <v>0.81578947368421051</v>
      </c>
      <c r="BQ65" s="141">
        <f>IF(AND($D65&lt;&gt;0,BQ$1&lt;&gt;0),IF(VLOOKUP($D65,$J$9:$DP$16,2+BQ$1,FALSE)&lt;&gt;0,(COUNTIF('Présences, Excuses, et Tx P G'!$P64:BU64,$C65)/VLOOKUP($D65,$J$9:$DP$16,2+BQ$1,FALSE)),),)</f>
        <v>0.81578947368421051</v>
      </c>
      <c r="BR65" s="141">
        <f>IF(AND($D65&lt;&gt;0,BR$1&lt;&gt;0),IF(VLOOKUP($D65,$J$9:$DP$16,2+BR$1,FALSE)&lt;&gt;0,(COUNTIF('Présences, Excuses, et Tx P G'!$P64:BV64,$C65)/VLOOKUP($D65,$J$9:$DP$16,2+BR$1,FALSE)),),)</f>
        <v>0.82051282051282048</v>
      </c>
      <c r="BS65" s="141">
        <f>IF(AND($D65&lt;&gt;0,BS$1&lt;&gt;0),IF(VLOOKUP($D65,$J$9:$DP$16,2+BS$1,FALSE)&lt;&gt;0,(COUNTIF('Présences, Excuses, et Tx P G'!$P64:BW64,$C65)/VLOOKUP($D65,$J$9:$DP$16,2+BS$1,FALSE)),),)</f>
        <v>0.82051282051282048</v>
      </c>
      <c r="BT65" s="141">
        <f>IF(AND($D65&lt;&gt;0,BT$1&lt;&gt;0),IF(VLOOKUP($D65,$J$9:$DP$16,2+BT$1,FALSE)&lt;&gt;0,(COUNTIF('Présences, Excuses, et Tx P G'!$P64:BX64,$C65)/VLOOKUP($D65,$J$9:$DP$16,2+BT$1,FALSE)),),)</f>
        <v>0.82051282051282048</v>
      </c>
      <c r="BU65" s="141">
        <f>IF(AND($D65&lt;&gt;0,BU$1&lt;&gt;0),IF(VLOOKUP($D65,$J$9:$DP$16,2+BU$1,FALSE)&lt;&gt;0,(COUNTIF('Présences, Excuses, et Tx P G'!$P64:BY64,$C65)/VLOOKUP($D65,$J$9:$DP$16,2+BU$1,FALSE)),),)</f>
        <v>0.82499999999999996</v>
      </c>
      <c r="BV65" s="141">
        <f>IF(AND($D65&lt;&gt;0,BV$1&lt;&gt;0),IF(VLOOKUP($D65,$J$9:$DP$16,2+BV$1,FALSE)&lt;&gt;0,(COUNTIF('Présences, Excuses, et Tx P G'!$P64:BZ64,$C65)/VLOOKUP($D65,$J$9:$DP$16,2+BV$1,FALSE)),),)</f>
        <v>0.82926829268292679</v>
      </c>
      <c r="BW65" s="141">
        <f>IF(AND($D65&lt;&gt;0,BW$1&lt;&gt;0),IF(VLOOKUP($D65,$J$9:$DP$16,2+BW$1,FALSE)&lt;&gt;0,(COUNTIF('Présences, Excuses, et Tx P G'!$P64:CA64,$C65)/VLOOKUP($D65,$J$9:$DP$16,2+BW$1,FALSE)),),)</f>
        <v>0.83333333333333337</v>
      </c>
      <c r="BX65" s="141">
        <f>IF(AND($D65&lt;&gt;0,BX$1&lt;&gt;0),IF(VLOOKUP($D65,$J$9:$DP$16,2+BX$1,FALSE)&lt;&gt;0,(COUNTIF('Présences, Excuses, et Tx P G'!$P64:CB64,$C65)/VLOOKUP($D65,$J$9:$DP$16,2+BX$1,FALSE)),),)</f>
        <v>0.83333333333333337</v>
      </c>
      <c r="BY65" s="141">
        <f>IF(AND($D65&lt;&gt;0,BY$1&lt;&gt;0),IF(VLOOKUP($D65,$J$9:$DP$16,2+BY$1,FALSE)&lt;&gt;0,(COUNTIF('Présences, Excuses, et Tx P G'!$P64:CC64,$C65)/VLOOKUP($D65,$J$9:$DP$16,2+BY$1,FALSE)),),)</f>
        <v>0.83720930232558144</v>
      </c>
      <c r="BZ65" s="141">
        <f>IF(AND($D65&lt;&gt;0,BZ$1&lt;&gt;0),IF(VLOOKUP($D65,$J$9:$DP$16,2+BZ$1,FALSE)&lt;&gt;0,(COUNTIF('Présences, Excuses, et Tx P G'!$P64:CD64,$C65)/VLOOKUP($D65,$J$9:$DP$16,2+BZ$1,FALSE)),),)</f>
        <v>0.81818181818181823</v>
      </c>
      <c r="CA65" s="141">
        <f>IF(AND($D65&lt;&gt;0,CA$1&lt;&gt;0),IF(VLOOKUP($D65,$J$9:$DP$16,2+CA$1,FALSE)&lt;&gt;0,(COUNTIF('Présences, Excuses, et Tx P G'!$P64:CE64,$C65)/VLOOKUP($D65,$J$9:$DP$16,2+CA$1,FALSE)),),)</f>
        <v>0.8</v>
      </c>
      <c r="CB65" s="141">
        <f>IF(AND($D65&lt;&gt;0,CB$1&lt;&gt;0),IF(VLOOKUP($D65,$J$9:$DP$16,2+CB$1,FALSE)&lt;&gt;0,(COUNTIF('Présences, Excuses, et Tx P G'!$P64:CF64,$C65)/VLOOKUP($D65,$J$9:$DP$16,2+CB$1,FALSE)),),)</f>
        <v>0</v>
      </c>
      <c r="CC65" s="141">
        <f>IF(AND($D65&lt;&gt;0,CC$1&lt;&gt;0),IF(VLOOKUP($D65,$J$9:$DP$16,2+CC$1,FALSE)&lt;&gt;0,(COUNTIF('Présences, Excuses, et Tx P G'!$P64:CG64,$C65)/VLOOKUP($D65,$J$9:$DP$16,2+CC$1,FALSE)),),)</f>
        <v>0</v>
      </c>
      <c r="CD65" s="141">
        <f>IF(AND($D65&lt;&gt;0,CD$1&lt;&gt;0),IF(VLOOKUP($D65,$J$9:$DP$16,2+CD$1,FALSE)&lt;&gt;0,(COUNTIF('Présences, Excuses, et Tx P G'!$P64:CH64,$C65)/VLOOKUP($D65,$J$9:$DP$16,2+CD$1,FALSE)),),)</f>
        <v>0</v>
      </c>
      <c r="CE65" s="141">
        <f>IF(AND($D65&lt;&gt;0,CE$1&lt;&gt;0),IF(VLOOKUP($D65,$J$9:$DP$16,2+CE$1,FALSE)&lt;&gt;0,(COUNTIF('Présences, Excuses, et Tx P G'!$P64:CI64,$C65)/VLOOKUP($D65,$J$9:$DP$16,2+CE$1,FALSE)),),)</f>
        <v>0</v>
      </c>
      <c r="CF65" s="141">
        <f>IF(AND($D65&lt;&gt;0,CF$1&lt;&gt;0),IF(VLOOKUP($D65,$J$9:$DP$16,2+CF$1,FALSE)&lt;&gt;0,(COUNTIF('Présences, Excuses, et Tx P G'!$P64:CJ64,$C65)/VLOOKUP($D65,$J$9:$DP$16,2+CF$1,FALSE)),),)</f>
        <v>0</v>
      </c>
      <c r="CG65" s="141">
        <f>IF(AND($D65&lt;&gt;0,CG$1&lt;&gt;0),IF(VLOOKUP($D65,$J$9:$DP$16,2+CG$1,FALSE)&lt;&gt;0,(COUNTIF('Présences, Excuses, et Tx P G'!$P64:CK64,$C65)/VLOOKUP($D65,$J$9:$DP$16,2+CG$1,FALSE)),),)</f>
        <v>0</v>
      </c>
      <c r="CH65" s="141">
        <f>IF(AND($D65&lt;&gt;0,CH$1&lt;&gt;0),IF(VLOOKUP($D65,$J$9:$DP$16,2+CH$1,FALSE)&lt;&gt;0,(COUNTIF('Présences, Excuses, et Tx P G'!$P64:CL64,$C65)/VLOOKUP($D65,$J$9:$DP$16,2+CH$1,FALSE)),),)</f>
        <v>0</v>
      </c>
      <c r="CI65" s="141">
        <f>IF(AND($D65&lt;&gt;0,CI$1&lt;&gt;0),IF(VLOOKUP($D65,$J$9:$DP$16,2+CI$1,FALSE)&lt;&gt;0,(COUNTIF('Présences, Excuses, et Tx P G'!$P64:CM64,$C65)/VLOOKUP($D65,$J$9:$DP$16,2+CI$1,FALSE)),),)</f>
        <v>0</v>
      </c>
      <c r="CJ65" s="141">
        <f>IF(AND($D65&lt;&gt;0,CJ$1&lt;&gt;0),IF(VLOOKUP($D65,$J$9:$DP$16,2+CJ$1,FALSE)&lt;&gt;0,(COUNTIF('Présences, Excuses, et Tx P G'!$P64:CO64,$C65)/VLOOKUP($D65,$J$9:$DP$16,2+CJ$1,FALSE)),),)</f>
        <v>0</v>
      </c>
      <c r="CK65" s="141">
        <f>IF(AND($D65&lt;&gt;0,CK$1&lt;&gt;0),IF(VLOOKUP($D65,$J$9:$DP$16,2+CK$1,FALSE)&lt;&gt;0,(COUNTIF('Présences, Excuses, et Tx P G'!$P64:CP64,$C65)/VLOOKUP($D65,$J$9:$DP$16,2+CK$1,FALSE)),),)</f>
        <v>0</v>
      </c>
      <c r="CL65" s="141">
        <f>IF(AND($D65&lt;&gt;0,CL$1&lt;&gt;0),IF(VLOOKUP($D65,$J$9:$DP$16,2+CL$1,FALSE)&lt;&gt;0,(COUNTIF('Présences, Excuses, et Tx P G'!$P64:CQ64,$C65)/VLOOKUP($D65,$J$9:$DP$16,2+CL$1,FALSE)),),)</f>
        <v>0</v>
      </c>
      <c r="CM65" s="141">
        <f>IF(AND($D65&lt;&gt;0,CM$1&lt;&gt;0),IF(VLOOKUP($D65,$J$9:$DP$16,2+CM$1,FALSE)&lt;&gt;0,(COUNTIF('Présences, Excuses, et Tx P G'!$P64:CR64,$C65)/VLOOKUP($D65,$J$9:$DP$16,2+CM$1,FALSE)),),)</f>
        <v>0</v>
      </c>
      <c r="CN65" s="141">
        <f>IF(AND($D65&lt;&gt;0,CN$1&lt;&gt;0),IF(VLOOKUP($D65,$J$9:$DP$16,2+CN$1,FALSE)&lt;&gt;0,(COUNTIF('Présences, Excuses, et Tx P G'!$P64:CS64,$C65)/VLOOKUP($D65,$J$9:$DP$16,2+CN$1,FALSE)),),)</f>
        <v>0</v>
      </c>
      <c r="CO65" s="141">
        <f>IF(AND($D65&lt;&gt;0,CO$1&lt;&gt;0),IF(VLOOKUP($D65,$J$9:$DP$16,2+CO$1,FALSE)&lt;&gt;0,(COUNTIF('Présences, Excuses, et Tx P G'!$P64:CT64,$C65)/VLOOKUP($D65,$J$9:$DP$16,2+CO$1,FALSE)),),)</f>
        <v>0</v>
      </c>
      <c r="CP65" s="141">
        <f>IF(AND($D65&lt;&gt;0,CP$1&lt;&gt;0),IF(VLOOKUP($D65,$J$9:$DP$16,2+CP$1,FALSE)&lt;&gt;0,(COUNTIF('Présences, Excuses, et Tx P G'!$P64:CU64,$C65)/VLOOKUP($D65,$J$9:$DP$16,2+CP$1,FALSE)),),)</f>
        <v>0</v>
      </c>
      <c r="CQ65" s="141">
        <f>IF(AND($D65&lt;&gt;0,CQ$1&lt;&gt;0),IF(VLOOKUP($D65,$J$9:$DP$16,2+CQ$1,FALSE)&lt;&gt;0,(COUNTIF('Présences, Excuses, et Tx P G'!$P64:CU64,$C65)/VLOOKUP($D65,$J$9:$DP$16,2+CQ$1,FALSE)),),)</f>
        <v>0</v>
      </c>
      <c r="CR65" s="141">
        <f>IF(AND($D65&lt;&gt;0,CR$1&lt;&gt;0),IF(VLOOKUP($D65,$J$9:$DP$16,2+CR$1,FALSE)&lt;&gt;0,(COUNTIF('Présences, Excuses, et Tx P G'!$P64:CV64,$C65)/VLOOKUP($D65,$J$9:$DP$16,2+CR$1,FALSE)),),)</f>
        <v>0</v>
      </c>
      <c r="CS65" s="141">
        <f>IF(AND($D65&lt;&gt;0,CS$1&lt;&gt;0),IF(VLOOKUP($D65,$J$9:$DP$16,2+CS$1,FALSE)&lt;&gt;0,(COUNTIF('Présences, Excuses, et Tx P G'!$P64:CW64,$C65)/VLOOKUP($D65,$J$9:$DP$16,2+CS$1,FALSE)),),)</f>
        <v>0</v>
      </c>
      <c r="CT65" s="141">
        <f>IF(AND($D65&lt;&gt;0,CT$1&lt;&gt;0),IF(VLOOKUP($D65,$J$9:$DP$16,2+CT$1,FALSE)&lt;&gt;0,(COUNTIF('Présences, Excuses, et Tx P G'!$P64:CX64,$C65)/VLOOKUP($D65,$J$9:$DP$16,2+CT$1,FALSE)),),)</f>
        <v>0</v>
      </c>
      <c r="CU65" s="141">
        <f>IF(AND($D65&lt;&gt;0,CU$1&lt;&gt;0),IF(VLOOKUP($D65,$J$9:$DP$16,2+CU$1,FALSE)&lt;&gt;0,(COUNTIF('Présences, Excuses, et Tx P G'!$P64:CY64,$C65)/VLOOKUP($D65,$J$9:$DP$16,2+CU$1,FALSE)),),)</f>
        <v>0</v>
      </c>
      <c r="CV65" s="141">
        <f>IF(AND($D65&lt;&gt;0,CV$1&lt;&gt;0),IF(VLOOKUP($D65,$J$9:$DP$16,2+CV$1,FALSE)&lt;&gt;0,(COUNTIF('Présences, Excuses, et Tx P G'!$P64:CZ64,$C65)/VLOOKUP($D65,$J$9:$DP$16,2+CV$1,FALSE)),),)</f>
        <v>0</v>
      </c>
      <c r="CW65" s="141">
        <f>IF(AND($D65&lt;&gt;0,CW$1&lt;&gt;0),IF(VLOOKUP($D65,$J$9:$DP$16,2+CW$1,FALSE)&lt;&gt;0,(COUNTIF('Présences, Excuses, et Tx P G'!$P64:DA64,$C65)/VLOOKUP($D65,$J$9:$DP$16,2+CW$1,FALSE)),),)</f>
        <v>0</v>
      </c>
      <c r="CX65" s="141">
        <f>IF(AND($D65&lt;&gt;0,CX$1&lt;&gt;0),IF(VLOOKUP($D65,$J$9:$DP$16,2+CX$1,FALSE)&lt;&gt;0,(COUNTIF('Présences, Excuses, et Tx P G'!$P64:DB64,$C65)/VLOOKUP($D65,$J$9:$DP$16,2+CX$1,FALSE)),),)</f>
        <v>0</v>
      </c>
      <c r="CY65" s="141">
        <f>IF(AND($D65&lt;&gt;0,CY$1&lt;&gt;0),IF(VLOOKUP($D65,$J$9:$DP$16,2+CY$1,FALSE)&lt;&gt;0,(COUNTIF('Présences, Excuses, et Tx P G'!$P64:DC64,$C65)/VLOOKUP($D65,$J$9:$DP$16,2+CY$1,FALSE)),),)</f>
        <v>0</v>
      </c>
      <c r="CZ65" s="141">
        <f>IF(AND($D65&lt;&gt;0,CZ$1&lt;&gt;0),IF(VLOOKUP($D65,$J$9:$DP$16,2+CZ$1,FALSE)&lt;&gt;0,(COUNTIF('Présences, Excuses, et Tx P G'!$P64:DD64,$C65)/VLOOKUP($D65,$J$9:$DP$16,2+CZ$1,FALSE)),),)</f>
        <v>0</v>
      </c>
      <c r="DA65" s="141">
        <f>IF(AND($D65&lt;&gt;0,DA$1&lt;&gt;0),IF(VLOOKUP($D65,$J$9:$DP$16,2+DA$1,FALSE)&lt;&gt;0,(COUNTIF('Présences, Excuses, et Tx P G'!$P64:DE64,$C65)/VLOOKUP($D65,$J$9:$DP$16,2+DA$1,FALSE)),),)</f>
        <v>0</v>
      </c>
      <c r="DB65" s="141">
        <f>IF(AND($D65&lt;&gt;0,DB$1&lt;&gt;0),IF(VLOOKUP($D65,$J$9:$DP$16,2+DB$1,FALSE)&lt;&gt;0,(COUNTIF('Présences, Excuses, et Tx P G'!$P64:DF64,$C65)/VLOOKUP($D65,$J$9:$DP$16,2+DB$1,FALSE)),),)</f>
        <v>0</v>
      </c>
      <c r="DC65" s="141">
        <f>IF(AND($D65&lt;&gt;0,DC$1&lt;&gt;0),IF(VLOOKUP($D65,$J$9:$DP$16,2+DC$1,FALSE)&lt;&gt;0,(COUNTIF('Présences, Excuses, et Tx P G'!$P64:DG64,$C65)/VLOOKUP($D65,$J$9:$DP$16,2+DC$1,FALSE)),),)</f>
        <v>0</v>
      </c>
      <c r="DD65" s="141">
        <f>IF(AND($D65&lt;&gt;0,DD$1&lt;&gt;0),IF(VLOOKUP($D65,$J$9:$DP$16,2+DD$1,FALSE)&lt;&gt;0,(COUNTIF('Présences, Excuses, et Tx P G'!$P64:DH64,$C65)/VLOOKUP($D65,$J$9:$DP$16,2+DD$1,FALSE)),),)</f>
        <v>0</v>
      </c>
      <c r="DE65" s="141">
        <f>IF(AND($D65&lt;&gt;0,DE$1&lt;&gt;0),IF(VLOOKUP($D65,$J$9:$DP$16,2+DE$1,FALSE)&lt;&gt;0,(COUNTIF('Présences, Excuses, et Tx P G'!$P64:DI64,$C65)/VLOOKUP($D65,$J$9:$DP$16,2+DE$1,FALSE)),),)</f>
        <v>0</v>
      </c>
      <c r="DF65" s="141">
        <f>IF(AND($D65&lt;&gt;0,DF$1&lt;&gt;0),IF(VLOOKUP($D65,$J$9:$DP$16,2+DF$1,FALSE)&lt;&gt;0,(COUNTIF('Présences, Excuses, et Tx P G'!$P64:DJ64,$C65)/VLOOKUP($D65,$J$9:$DP$16,2+DF$1,FALSE)),),)</f>
        <v>0</v>
      </c>
      <c r="DG65" s="141">
        <f>IF(AND($D65&lt;&gt;0,DG$1&lt;&gt;0),IF(VLOOKUP($D65,$J$9:$DP$16,2+DG$1,FALSE)&lt;&gt;0,(COUNTIF('Présences, Excuses, et Tx P G'!$P64:DK64,$C65)/VLOOKUP($D65,$J$9:$DP$16,2+DG$1,FALSE)),),)</f>
        <v>0</v>
      </c>
      <c r="DH65" s="141">
        <f>IF(AND($D65&lt;&gt;0,DH$1&lt;&gt;0),IF(VLOOKUP($D65,$J$9:$DP$16,2+DH$1,FALSE)&lt;&gt;0,(COUNTIF('Présences, Excuses, et Tx P G'!$P64:DL64,$C65)/VLOOKUP($D65,$J$9:$DP$16,2+DH$1,FALSE)),),)</f>
        <v>0</v>
      </c>
      <c r="DI65" s="141">
        <f>IF(AND($D65&lt;&gt;0,DI$1&lt;&gt;0),IF(VLOOKUP($D65,$J$9:$DP$16,2+DI$1,FALSE)&lt;&gt;0,(COUNTIF('Présences, Excuses, et Tx P G'!$P64:DM64,$C65)/VLOOKUP($D65,$J$9:$DP$16,2+DI$1,FALSE)),),)</f>
        <v>0</v>
      </c>
      <c r="DJ65" s="141">
        <f>IF(AND($D65&lt;&gt;0,DJ$1&lt;&gt;0),IF(VLOOKUP($D65,$J$9:$DP$16,2+DJ$1,FALSE)&lt;&gt;0,(COUNTIF('Présences, Excuses, et Tx P G'!$P64:DN64,$C65)/VLOOKUP($D65,$J$9:$DP$16,2+DJ$1,FALSE)),),)</f>
        <v>0</v>
      </c>
      <c r="DK65" s="141">
        <f>IF(AND($D65&lt;&gt;0,DK$1&lt;&gt;0),IF(VLOOKUP($D65,$J$9:$DP$16,2+DK$1,FALSE)&lt;&gt;0,(COUNTIF('Présences, Excuses, et Tx P G'!$P64:DO64,$C65)/VLOOKUP($D65,$J$9:$DP$16,2+DK$1,FALSE)),),)</f>
        <v>0</v>
      </c>
      <c r="DL65" s="141">
        <f>IF(AND($D65&lt;&gt;0,DL$1&lt;&gt;0),IF(VLOOKUP($D65,$J$9:$DP$16,2+DL$1,FALSE)&lt;&gt;0,(COUNTIF('Présences, Excuses, et Tx P G'!$P64:DP64,$C65)/VLOOKUP($D65,$J$9:$DP$16,2+DL$1,FALSE)),),)</f>
        <v>0</v>
      </c>
      <c r="DM65" s="141">
        <f>IF(AND($D65&lt;&gt;0,DM$1&lt;&gt;0),IF(VLOOKUP($D65,$J$9:$DP$16,2+DM$1,FALSE)&lt;&gt;0,(COUNTIF('Présences, Excuses, et Tx P G'!$P64:DQ64,$C65)/VLOOKUP($D65,$J$9:$DP$16,2+DM$1,FALSE)),),)</f>
        <v>0</v>
      </c>
      <c r="DN65" s="141">
        <f>IF(AND($D65&lt;&gt;0,DN$1&lt;&gt;0),IF(VLOOKUP($D65,$J$9:$DP$16,2+DN$1,FALSE)&lt;&gt;0,(COUNTIF('Présences, Excuses, et Tx P G'!$P64:DR64,$C65)/VLOOKUP($D65,$J$9:$DP$16,2+DN$1,FALSE)),),)</f>
        <v>0</v>
      </c>
      <c r="DO65" s="141">
        <f>IF(AND($D65&lt;&gt;0,DO$1&lt;&gt;0),IF(VLOOKUP($D65,$J$9:$DP$16,2+DO$1,FALSE)&lt;&gt;0,(COUNTIF('Présences, Excuses, et Tx P G'!$P64:DS64,$C65)/VLOOKUP($D65,$J$9:$DP$16,2+DO$1,FALSE)),),)</f>
        <v>0</v>
      </c>
      <c r="DP65" s="141">
        <f>IF(AND($D65&lt;&gt;0,DP$1&lt;&gt;0),IF(VLOOKUP($D65,$J$9:$DP$16,2+DP$1,FALSE)&lt;&gt;0,(COUNTIF('Présences, Excuses, et Tx P G'!$P64:DT64,$C65)/VLOOKUP($D65,$J$9:$DP$16,2+DP$1,FALSE)),),)</f>
        <v>0</v>
      </c>
      <c r="DR65" s="158" t="str">
        <f t="shared" si="34"/>
        <v>LATRICHE Christian</v>
      </c>
      <c r="DS65" s="26" t="str">
        <f t="shared" si="35"/>
        <v>B</v>
      </c>
      <c r="DT65" s="23">
        <f t="shared" si="36"/>
        <v>0.83720930232558144</v>
      </c>
    </row>
    <row r="66" spans="1:124" ht="14.4" customHeight="1">
      <c r="A66" s="11">
        <v>49</v>
      </c>
      <c r="B66" s="158" t="str">
        <f>Choristes!B50</f>
        <v>LAUJAC-POINOT Geneviève</v>
      </c>
      <c r="C66" s="26" t="str">
        <f>Choristes!C50</f>
        <v>S</v>
      </c>
      <c r="D66" s="26" t="str">
        <f>Choristes!G50</f>
        <v>FS</v>
      </c>
      <c r="E66" s="26"/>
      <c r="F66" s="26"/>
      <c r="G66" s="15"/>
      <c r="H66" s="15"/>
      <c r="I66" s="23">
        <f t="shared" si="32"/>
        <v>1</v>
      </c>
      <c r="J66" s="23" t="str">
        <f t="shared" si="33"/>
        <v>A</v>
      </c>
      <c r="K66" s="60"/>
      <c r="L66" s="141">
        <f>IF(AND($D66&lt;&gt;0,L$1&lt;&gt;0),IF(VLOOKUP($D66,$J$9:$DP$16,2+L$1,FALSE)&lt;&gt;0,(COUNTIF('Présences, Excuses, et Tx P G'!$P65:P65,$C66)/VLOOKUP($D66,$J$9:$DP$16,2+L$1,FALSE)),),)</f>
        <v>1</v>
      </c>
      <c r="M66" s="141">
        <f>IF(AND($D66&lt;&gt;0,M$1&lt;&gt;0),IF(VLOOKUP($D66,$J$9:$DP$16,2+M$1,FALSE)&lt;&gt;0,(COUNTIF('Présences, Excuses, et Tx P G'!$P65:Q65,$C66)/VLOOKUP($D66,$J$9:$DP$16,2+M$1,FALSE)),),)</f>
        <v>1</v>
      </c>
      <c r="N66" s="141">
        <f>IF(AND($D66&lt;&gt;0,N$1&lt;&gt;0),IF(VLOOKUP($D66,$J$9:$DP$16,2+N$1,FALSE)&lt;&gt;0,(COUNTIF('Présences, Excuses, et Tx P G'!$P65:R65,$C66)/VLOOKUP($D66,$J$9:$DP$16,2+N$1,FALSE)),),)</f>
        <v>1</v>
      </c>
      <c r="O66" s="141">
        <f>IF(AND($D66&lt;&gt;0,O$1&lt;&gt;0),IF(VLOOKUP($D66,$J$9:$DP$16,2+O$1,FALSE)&lt;&gt;0,(COUNTIF('Présences, Excuses, et Tx P G'!$P65:S65,$C66)/VLOOKUP($D66,$J$9:$DP$16,2+O$1,FALSE)),),)</f>
        <v>1</v>
      </c>
      <c r="P66" s="141">
        <f>IF(AND($D66&lt;&gt;0,P$1&lt;&gt;0),IF(VLOOKUP($D66,$J$9:$DP$16,2+P$1,FALSE)&lt;&gt;0,(COUNTIF('Présences, Excuses, et Tx P G'!$P65:T65,$C66)/VLOOKUP($D66,$J$9:$DP$16,2+P$1,FALSE)),),)</f>
        <v>1</v>
      </c>
      <c r="Q66" s="141">
        <f>IF(AND($D66&lt;&gt;0,Q$1&lt;&gt;0),IF(VLOOKUP($D66,$J$9:$DP$16,2+Q$1,FALSE)&lt;&gt;0,(COUNTIF('Présences, Excuses, et Tx P G'!$P65:U65,$C66)/VLOOKUP($D66,$J$9:$DP$16,2+Q$1,FALSE)),),)</f>
        <v>1</v>
      </c>
      <c r="R66" s="141">
        <f>IF(AND($D66&lt;&gt;0,R$1&lt;&gt;0),IF(VLOOKUP($D66,$J$9:$DP$16,2+R$1,FALSE)&lt;&gt;0,(COUNTIF('Présences, Excuses, et Tx P G'!$P65:V65,$C66)/VLOOKUP($D66,$J$9:$DP$16,2+R$1,FALSE)),),)</f>
        <v>1</v>
      </c>
      <c r="S66" s="141">
        <f>IF(AND($D66&lt;&gt;0,S$1&lt;&gt;0),IF(VLOOKUP($D66,$J$9:$DP$16,2+S$1,FALSE)&lt;&gt;0,(COUNTIF('Présences, Excuses, et Tx P G'!$P65:W65,$C66)/VLOOKUP($D66,$J$9:$DP$16,2+S$1,FALSE)),),)</f>
        <v>1</v>
      </c>
      <c r="T66" s="141">
        <f>IF(AND($D66&lt;&gt;0,T$1&lt;&gt;0),IF(VLOOKUP($D66,$J$9:$DP$16,2+T$1,FALSE)&lt;&gt;0,(COUNTIF('Présences, Excuses, et Tx P G'!$P65:X65,$C66)/VLOOKUP($D66,$J$9:$DP$16,2+T$1,FALSE)),),)</f>
        <v>1</v>
      </c>
      <c r="U66" s="141">
        <f>IF(AND($D66&lt;&gt;0,U$1&lt;&gt;0),IF(VLOOKUP($D66,$J$9:$DP$16,2+U$1,FALSE)&lt;&gt;0,(COUNTIF('Présences, Excuses, et Tx P G'!$P65:Y65,$C66)/VLOOKUP($D66,$J$9:$DP$16,2+U$1,FALSE)),),)</f>
        <v>1</v>
      </c>
      <c r="V66" s="141">
        <f>IF(AND($D66&lt;&gt;0,V$1&lt;&gt;0),IF(VLOOKUP($D66,$J$9:$DP$16,2+V$1,FALSE)&lt;&gt;0,(COUNTIF('Présences, Excuses, et Tx P G'!$P65:Z65,$C66)/VLOOKUP($D66,$J$9:$DP$16,2+V$1,FALSE)),),)</f>
        <v>1</v>
      </c>
      <c r="W66" s="141">
        <f>IF(AND($D66&lt;&gt;0,W$1&lt;&gt;0),IF(VLOOKUP($D66,$J$9:$DP$16,2+W$1,FALSE)&lt;&gt;0,(COUNTIF('Présences, Excuses, et Tx P G'!$P65:AA65,$C66)/VLOOKUP($D66,$J$9:$DP$16,2+W$1,FALSE)),),)</f>
        <v>1</v>
      </c>
      <c r="X66" s="141">
        <f>IF(AND($D66&lt;&gt;0,X$1&lt;&gt;0),IF(VLOOKUP($D66,$J$9:$DP$16,2+X$1,FALSE)&lt;&gt;0,(COUNTIF('Présences, Excuses, et Tx P G'!$P65:AB65,$C66)/VLOOKUP($D66,$J$9:$DP$16,2+X$1,FALSE)),),)</f>
        <v>1</v>
      </c>
      <c r="Y66" s="141">
        <f>IF(AND($D66&lt;&gt;0,Y$1&lt;&gt;0),IF(VLOOKUP($D66,$J$9:$DP$16,2+Y$1,FALSE)&lt;&gt;0,(COUNTIF('Présences, Excuses, et Tx P G'!$P65:AC65,$C66)/VLOOKUP($D66,$J$9:$DP$16,2+Y$1,FALSE)),),)</f>
        <v>1</v>
      </c>
      <c r="Z66" s="141">
        <f>IF(AND($D66&lt;&gt;0,Z$1&lt;&gt;0),IF(VLOOKUP($D66,$J$9:$DP$16,2+Z$1,FALSE)&lt;&gt;0,(COUNTIF('Présences, Excuses, et Tx P G'!$P65:AD65,$C66)/VLOOKUP($D66,$J$9:$DP$16,2+Z$1,FALSE)),),)</f>
        <v>1</v>
      </c>
      <c r="AA66" s="141">
        <f>IF(AND($D66&lt;&gt;0,AA$1&lt;&gt;0),IF(VLOOKUP($D66,$J$9:$DP$16,2+AA$1,FALSE)&lt;&gt;0,(COUNTIF('Présences, Excuses, et Tx P G'!$P65:AE65,$C66)/VLOOKUP($D66,$J$9:$DP$16,2+AA$1,FALSE)),),)</f>
        <v>1</v>
      </c>
      <c r="AB66" s="141">
        <f>IF(AND($D66&lt;&gt;0,AB$1&lt;&gt;0),IF(VLOOKUP($D66,$J$9:$DP$16,2+AB$1,FALSE)&lt;&gt;0,(COUNTIF('Présences, Excuses, et Tx P G'!$P65:AF65,$C66)/VLOOKUP($D66,$J$9:$DP$16,2+AB$1,FALSE)),),)</f>
        <v>1</v>
      </c>
      <c r="AC66" s="141">
        <f>IF(AND($D66&lt;&gt;0,AC$1&lt;&gt;0),IF(VLOOKUP($D66,$J$9:$DP$16,2+AC$1,FALSE)&lt;&gt;0,(COUNTIF('Présences, Excuses, et Tx P G'!$P65:AG65,$C66)/VLOOKUP($D66,$J$9:$DP$16,2+AC$1,FALSE)),),)</f>
        <v>1</v>
      </c>
      <c r="AD66" s="141">
        <f>IF(AND($D66&lt;&gt;0,AD$1&lt;&gt;0),IF(VLOOKUP($D66,$J$9:$DP$16,2+AD$1,FALSE)&lt;&gt;0,(COUNTIF('Présences, Excuses, et Tx P G'!$P65:AH65,$C66)/VLOOKUP($D66,$J$9:$DP$16,2+AD$1,FALSE)),),)</f>
        <v>1</v>
      </c>
      <c r="AE66" s="141">
        <f>IF(AND($D66&lt;&gt;0,AE$1&lt;&gt;0),IF(VLOOKUP($D66,$J$9:$DP$16,2+AE$1,FALSE)&lt;&gt;0,(COUNTIF('Présences, Excuses, et Tx P G'!$P65:AI65,$C66)/VLOOKUP($D66,$J$9:$DP$16,2+AE$1,FALSE)),),)</f>
        <v>1</v>
      </c>
      <c r="AF66" s="141">
        <f>IF(AND($D66&lt;&gt;0,AF$1&lt;&gt;0),IF(VLOOKUP($D66,$J$9:$DP$16,2+AF$1,FALSE)&lt;&gt;0,(COUNTIF('Présences, Excuses, et Tx P G'!$P65:AJ65,$C66)/VLOOKUP($D66,$J$9:$DP$16,2+AF$1,FALSE)),),)</f>
        <v>1</v>
      </c>
      <c r="AG66" s="141">
        <f>IF(AND($D66&lt;&gt;0,AG$1&lt;&gt;0),IF(VLOOKUP($D66,$J$9:$DP$16,2+AG$1,FALSE)&lt;&gt;0,(COUNTIF('Présences, Excuses, et Tx P G'!$P65:AK65,$C66)/VLOOKUP($D66,$J$9:$DP$16,2+AG$1,FALSE)),),)</f>
        <v>1</v>
      </c>
      <c r="AH66" s="141">
        <f>IF(AND($D66&lt;&gt;0,AH$1&lt;&gt;0),IF(VLOOKUP($D66,$J$9:$DP$16,2+AH$1,FALSE)&lt;&gt;0,(COUNTIF('Présences, Excuses, et Tx P G'!$P65:AL65,$C66)/VLOOKUP($D66,$J$9:$DP$16,2+AH$1,FALSE)),),)</f>
        <v>1</v>
      </c>
      <c r="AI66" s="141">
        <f>IF(AND($D66&lt;&gt;0,AI$1&lt;&gt;0),IF(VLOOKUP($D66,$J$9:$DP$16,2+AI$1,FALSE)&lt;&gt;0,(COUNTIF('Présences, Excuses, et Tx P G'!$P65:AM65,$C66)/VLOOKUP($D66,$J$9:$DP$16,2+AI$1,FALSE)),),)</f>
        <v>1</v>
      </c>
      <c r="AJ66" s="141">
        <f>IF(AND($D66&lt;&gt;0,AJ$1&lt;&gt;0),IF(VLOOKUP($D66,$J$9:$DP$16,2+AJ$1,FALSE)&lt;&gt;0,(COUNTIF('Présences, Excuses, et Tx P G'!$P65:AN65,$C66)/VLOOKUP($D66,$J$9:$DP$16,2+AJ$1,FALSE)),),)</f>
        <v>1</v>
      </c>
      <c r="AK66" s="141">
        <f>IF(AND($D66&lt;&gt;0,AK$1&lt;&gt;0),IF(VLOOKUP($D66,$J$9:$DP$16,2+AK$1,FALSE)&lt;&gt;0,(COUNTIF('Présences, Excuses, et Tx P G'!$P65:AO65,$C66)/VLOOKUP($D66,$J$9:$DP$16,2+AK$1,FALSE)),),)</f>
        <v>1</v>
      </c>
      <c r="AL66" s="141">
        <f>IF(AND($D66&lt;&gt;0,AL$1&lt;&gt;0),IF(VLOOKUP($D66,$J$9:$DP$16,2+AL$1,FALSE)&lt;&gt;0,(COUNTIF('Présences, Excuses, et Tx P G'!$P65:AP65,$C66)/VLOOKUP($D66,$J$9:$DP$16,2+AL$1,FALSE)),),)</f>
        <v>1</v>
      </c>
      <c r="AM66" s="141">
        <f>IF(AND($D66&lt;&gt;0,AM$1&lt;&gt;0),IF(VLOOKUP($D66,$J$9:$DP$16,2+AM$1,FALSE)&lt;&gt;0,(COUNTIF('Présences, Excuses, et Tx P G'!$P65:AQ65,$C66)/VLOOKUP($D66,$J$9:$DP$16,2+AM$1,FALSE)),),)</f>
        <v>1</v>
      </c>
      <c r="AN66" s="141">
        <f>IF(AND($D66&lt;&gt;0,AN$1&lt;&gt;0),IF(VLOOKUP($D66,$J$9:$DP$16,2+AN$1,FALSE)&lt;&gt;0,(COUNTIF('Présences, Excuses, et Tx P G'!$P65:AR65,$C66)/VLOOKUP($D66,$J$9:$DP$16,2+AN$1,FALSE)),),)</f>
        <v>1</v>
      </c>
      <c r="AO66" s="141">
        <f>IF(AND($D66&lt;&gt;0,AO$1&lt;&gt;0),IF(VLOOKUP($D66,$J$9:$DP$16,2+AO$1,FALSE)&lt;&gt;0,(COUNTIF('Présences, Excuses, et Tx P G'!$P65:AS65,$C66)/VLOOKUP($D66,$J$9:$DP$16,2+AO$1,FALSE)),),)</f>
        <v>1</v>
      </c>
      <c r="AP66" s="141">
        <f>IF(AND($D66&lt;&gt;0,AP$1&lt;&gt;0),IF(VLOOKUP($D66,$J$9:$DP$16,2+AP$1,FALSE)&lt;&gt;0,(COUNTIF('Présences, Excuses, et Tx P G'!$P65:AT65,$C66)/VLOOKUP($D66,$J$9:$DP$16,2+AP$1,FALSE)),),)</f>
        <v>1</v>
      </c>
      <c r="AQ66" s="141">
        <f>IF(AND($D66&lt;&gt;0,AQ$1&lt;&gt;0),IF(VLOOKUP($D66,$J$9:$DP$16,2+AQ$1,FALSE)&lt;&gt;0,(COUNTIF('Présences, Excuses, et Tx P G'!$P65:AU65,$C66)/VLOOKUP($D66,$J$9:$DP$16,2+AQ$1,FALSE)),),)</f>
        <v>1</v>
      </c>
      <c r="AR66" s="141">
        <f>IF(AND($D66&lt;&gt;0,AR$1&lt;&gt;0),IF(VLOOKUP($D66,$J$9:$DP$16,2+AR$1,FALSE)&lt;&gt;0,(COUNTIF('Présences, Excuses, et Tx P G'!$P65:AV65,$C66)/VLOOKUP($D66,$J$9:$DP$16,2+AR$1,FALSE)),),)</f>
        <v>1</v>
      </c>
      <c r="AS66" s="141">
        <f>IF(AND($D66&lt;&gt;0,AS$1&lt;&gt;0),IF(VLOOKUP($D66,$J$9:$DP$16,2+AS$1,FALSE)&lt;&gt;0,(COUNTIF('Présences, Excuses, et Tx P G'!$P65:AW65,$C66)/VLOOKUP($D66,$J$9:$DP$16,2+AS$1,FALSE)),),)</f>
        <v>1</v>
      </c>
      <c r="AT66" s="141">
        <f>IF(AND($D66&lt;&gt;0,AT$1&lt;&gt;0),IF(VLOOKUP($D66,$J$9:$DP$16,2+AT$1,FALSE)&lt;&gt;0,(COUNTIF('Présences, Excuses, et Tx P G'!$P65:AX65,$C66)/VLOOKUP($D66,$J$9:$DP$16,2+AT$1,FALSE)),),)</f>
        <v>1</v>
      </c>
      <c r="AU66" s="141">
        <f>IF(AND($D66&lt;&gt;0,AU$1&lt;&gt;0),IF(VLOOKUP($D66,$J$9:$DP$16,2+AU$1,FALSE)&lt;&gt;0,(COUNTIF('Présences, Excuses, et Tx P G'!$P65:AY65,$C66)/VLOOKUP($D66,$J$9:$DP$16,2+AU$1,FALSE)),),)</f>
        <v>1</v>
      </c>
      <c r="AV66" s="141">
        <f>IF(AND($D66&lt;&gt;0,AV$1&lt;&gt;0),IF(VLOOKUP($D66,$J$9:$DP$16,2+AV$1,FALSE)&lt;&gt;0,(COUNTIF('Présences, Excuses, et Tx P G'!$P65:AZ65,$C66)/VLOOKUP($D66,$J$9:$DP$16,2+AV$1,FALSE)),),)</f>
        <v>1</v>
      </c>
      <c r="AW66" s="141">
        <f>IF(AND($D66&lt;&gt;0,AW$1&lt;&gt;0),IF(VLOOKUP($D66,$J$9:$DP$16,2+AW$1,FALSE)&lt;&gt;0,(COUNTIF('Présences, Excuses, et Tx P G'!$P65:BA65,$C66)/VLOOKUP($D66,$J$9:$DP$16,2+AW$1,FALSE)),),)</f>
        <v>1</v>
      </c>
      <c r="AX66" s="141">
        <f>IF(AND($D66&lt;&gt;0,AX$1&lt;&gt;0),IF(VLOOKUP($D66,$J$9:$DP$16,2+AX$1,FALSE)&lt;&gt;0,(COUNTIF('Présences, Excuses, et Tx P G'!$P65:BB65,$C66)/VLOOKUP($D66,$J$9:$DP$16,2+AX$1,FALSE)),),)</f>
        <v>1</v>
      </c>
      <c r="AY66" s="141">
        <f>IF(AND($D66&lt;&gt;0,AY$1&lt;&gt;0),IF(VLOOKUP($D66,$J$9:$DP$16,2+AY$1,FALSE)&lt;&gt;0,(COUNTIF('Présences, Excuses, et Tx P G'!$P65:BC65,$C66)/VLOOKUP($D66,$J$9:$DP$16,2+AY$1,FALSE)),),)</f>
        <v>1</v>
      </c>
      <c r="AZ66" s="141">
        <f>IF(AND($D66&lt;&gt;0,AZ$1&lt;&gt;0),IF(VLOOKUP($D66,$J$9:$DP$16,2+AZ$1,FALSE)&lt;&gt;0,(COUNTIF('Présences, Excuses, et Tx P G'!$P65:BD65,$C66)/VLOOKUP($D66,$J$9:$DP$16,2+AZ$1,FALSE)),),)</f>
        <v>1</v>
      </c>
      <c r="BA66" s="141">
        <f>IF(AND($D66&lt;&gt;0,BA$1&lt;&gt;0),IF(VLOOKUP($D66,$J$9:$DP$16,2+BA$1,FALSE)&lt;&gt;0,(COUNTIF('Présences, Excuses, et Tx P G'!$P65:BE65,$C66)/VLOOKUP($D66,$J$9:$DP$16,2+BA$1,FALSE)),),)</f>
        <v>1</v>
      </c>
      <c r="BB66" s="141">
        <f>IF(AND($D66&lt;&gt;0,BB$1&lt;&gt;0),IF(VLOOKUP($D66,$J$9:$DP$16,2+BB$1,FALSE)&lt;&gt;0,(COUNTIF('Présences, Excuses, et Tx P G'!$P65:BF65,$C66)/VLOOKUP($D66,$J$9:$DP$16,2+BB$1,FALSE)),),)</f>
        <v>1</v>
      </c>
      <c r="BC66" s="141">
        <f>IF(AND($D66&lt;&gt;0,BC$1&lt;&gt;0),IF(VLOOKUP($D66,$J$9:$DP$16,2+BC$1,FALSE)&lt;&gt;0,(COUNTIF('Présences, Excuses, et Tx P G'!$P65:BG65,$C66)/VLOOKUP($D66,$J$9:$DP$16,2+BC$1,FALSE)),),)</f>
        <v>1</v>
      </c>
      <c r="BD66" s="141">
        <f>IF(AND($D66&lt;&gt;0,BD$1&lt;&gt;0),IF(VLOOKUP($D66,$J$9:$DP$16,2+BD$1,FALSE)&lt;&gt;0,(COUNTIF('Présences, Excuses, et Tx P G'!$P65:BH65,$C66)/VLOOKUP($D66,$J$9:$DP$16,2+BD$1,FALSE)),),)</f>
        <v>1</v>
      </c>
      <c r="BE66" s="141">
        <f>IF(AND($D66&lt;&gt;0,BE$1&lt;&gt;0),IF(VLOOKUP($D66,$J$9:$DP$16,2+BE$1,FALSE)&lt;&gt;0,(COUNTIF('Présences, Excuses, et Tx P G'!$P65:BI65,$C66)/VLOOKUP($D66,$J$9:$DP$16,2+BE$1,FALSE)),),)</f>
        <v>1</v>
      </c>
      <c r="BF66" s="141">
        <f>IF(AND($D66&lt;&gt;0,BF$1&lt;&gt;0),IF(VLOOKUP($D66,$J$9:$DP$16,2+BF$1,FALSE)&lt;&gt;0,(COUNTIF('Présences, Excuses, et Tx P G'!$P65:BJ65,$C66)/VLOOKUP($D66,$J$9:$DP$16,2+BF$1,FALSE)),),)</f>
        <v>1</v>
      </c>
      <c r="BG66" s="141">
        <f>IF(AND($D66&lt;&gt;0,BG$1&lt;&gt;0),IF(VLOOKUP($D66,$J$9:$DP$16,2+BG$1,FALSE)&lt;&gt;0,(COUNTIF('Présences, Excuses, et Tx P G'!$P65:BK65,$C66)/VLOOKUP($D66,$J$9:$DP$16,2+BG$1,FALSE)),),)</f>
        <v>1</v>
      </c>
      <c r="BH66" s="141">
        <f>IF(AND($D66&lt;&gt;0,BH$1&lt;&gt;0),IF(VLOOKUP($D66,$J$9:$DP$16,2+BH$1,FALSE)&lt;&gt;0,(COUNTIF('Présences, Excuses, et Tx P G'!$P65:BL65,$C66)/VLOOKUP($D66,$J$9:$DP$16,2+BH$1,FALSE)),),)</f>
        <v>1</v>
      </c>
      <c r="BI66" s="141">
        <f>IF(AND($D66&lt;&gt;0,BI$1&lt;&gt;0),IF(VLOOKUP($D66,$J$9:$DP$16,2+BI$1,FALSE)&lt;&gt;0,(COUNTIF('Présences, Excuses, et Tx P G'!$P65:BM65,$C66)/VLOOKUP($D66,$J$9:$DP$16,2+BI$1,FALSE)),),)</f>
        <v>1</v>
      </c>
      <c r="BJ66" s="141">
        <f>IF(AND($D66&lt;&gt;0,BJ$1&lt;&gt;0),IF(VLOOKUP($D66,$J$9:$DP$16,2+BJ$1,FALSE)&lt;&gt;0,(COUNTIF('Présences, Excuses, et Tx P G'!$P65:BN65,$C66)/VLOOKUP($D66,$J$9:$DP$16,2+BJ$1,FALSE)),),)</f>
        <v>1</v>
      </c>
      <c r="BK66" s="141">
        <f>IF(AND($D66&lt;&gt;0,BK$1&lt;&gt;0),IF(VLOOKUP($D66,$J$9:$DP$16,2+BK$1,FALSE)&lt;&gt;0,(COUNTIF('Présences, Excuses, et Tx P G'!$P65:BO65,$C66)/VLOOKUP($D66,$J$9:$DP$16,2+BK$1,FALSE)),),)</f>
        <v>1</v>
      </c>
      <c r="BL66" s="141">
        <f>IF(AND($D66&lt;&gt;0,BL$1&lt;&gt;0),IF(VLOOKUP($D66,$J$9:$DP$16,2+BL$1,FALSE)&lt;&gt;0,(COUNTIF('Présences, Excuses, et Tx P G'!$P65:BP65,$C66)/VLOOKUP($D66,$J$9:$DP$16,2+BL$1,FALSE)),),)</f>
        <v>1</v>
      </c>
      <c r="BM66" s="141">
        <f>IF(AND($D66&lt;&gt;0,BM$1&lt;&gt;0),IF(VLOOKUP($D66,$J$9:$DP$16,2+BM$1,FALSE)&lt;&gt;0,(COUNTIF('Présences, Excuses, et Tx P G'!$P65:BQ65,$C66)/VLOOKUP($D66,$J$9:$DP$16,2+BM$1,FALSE)),),)</f>
        <v>1</v>
      </c>
      <c r="BN66" s="141">
        <f>IF(AND($D66&lt;&gt;0,BN$1&lt;&gt;0),IF(VLOOKUP($D66,$J$9:$DP$16,2+BN$1,FALSE)&lt;&gt;0,(COUNTIF('Présences, Excuses, et Tx P G'!$P65:BR65,$C66)/VLOOKUP($D66,$J$9:$DP$16,2+BN$1,FALSE)),),)</f>
        <v>1</v>
      </c>
      <c r="BO66" s="141">
        <f>IF(AND($D66&lt;&gt;0,BO$1&lt;&gt;0),IF(VLOOKUP($D66,$J$9:$DP$16,2+BO$1,FALSE)&lt;&gt;0,(COUNTIF('Présences, Excuses, et Tx P G'!$P65:BS65,$C66)/VLOOKUP($D66,$J$9:$DP$16,2+BO$1,FALSE)),),)</f>
        <v>1</v>
      </c>
      <c r="BP66" s="141">
        <f>IF(AND($D66&lt;&gt;0,BP$1&lt;&gt;0),IF(VLOOKUP($D66,$J$9:$DP$16,2+BP$1,FALSE)&lt;&gt;0,(COUNTIF('Présences, Excuses, et Tx P G'!$P65:BT65,$C66)/VLOOKUP($D66,$J$9:$DP$16,2+BP$1,FALSE)),),)</f>
        <v>1</v>
      </c>
      <c r="BQ66" s="141">
        <f>IF(AND($D66&lt;&gt;0,BQ$1&lt;&gt;0),IF(VLOOKUP($D66,$J$9:$DP$16,2+BQ$1,FALSE)&lt;&gt;0,(COUNTIF('Présences, Excuses, et Tx P G'!$P65:BU65,$C66)/VLOOKUP($D66,$J$9:$DP$16,2+BQ$1,FALSE)),),)</f>
        <v>1</v>
      </c>
      <c r="BR66" s="141">
        <f>IF(AND($D66&lt;&gt;0,BR$1&lt;&gt;0),IF(VLOOKUP($D66,$J$9:$DP$16,2+BR$1,FALSE)&lt;&gt;0,(COUNTIF('Présences, Excuses, et Tx P G'!$P65:BV65,$C66)/VLOOKUP($D66,$J$9:$DP$16,2+BR$1,FALSE)),),)</f>
        <v>1</v>
      </c>
      <c r="BS66" s="141">
        <f>IF(AND($D66&lt;&gt;0,BS$1&lt;&gt;0),IF(VLOOKUP($D66,$J$9:$DP$16,2+BS$1,FALSE)&lt;&gt;0,(COUNTIF('Présences, Excuses, et Tx P G'!$P65:BW65,$C66)/VLOOKUP($D66,$J$9:$DP$16,2+BS$1,FALSE)),),)</f>
        <v>1</v>
      </c>
      <c r="BT66" s="141">
        <f>IF(AND($D66&lt;&gt;0,BT$1&lt;&gt;0),IF(VLOOKUP($D66,$J$9:$DP$16,2+BT$1,FALSE)&lt;&gt;0,(COUNTIF('Présences, Excuses, et Tx P G'!$P65:BX65,$C66)/VLOOKUP($D66,$J$9:$DP$16,2+BT$1,FALSE)),),)</f>
        <v>1</v>
      </c>
      <c r="BU66" s="141">
        <f>IF(AND($D66&lt;&gt;0,BU$1&lt;&gt;0),IF(VLOOKUP($D66,$J$9:$DP$16,2+BU$1,FALSE)&lt;&gt;0,(COUNTIF('Présences, Excuses, et Tx P G'!$P65:BY65,$C66)/VLOOKUP($D66,$J$9:$DP$16,2+BU$1,FALSE)),),)</f>
        <v>1</v>
      </c>
      <c r="BV66" s="141">
        <f>IF(AND($D66&lt;&gt;0,BV$1&lt;&gt;0),IF(VLOOKUP($D66,$J$9:$DP$16,2+BV$1,FALSE)&lt;&gt;0,(COUNTIF('Présences, Excuses, et Tx P G'!$P65:BZ65,$C66)/VLOOKUP($D66,$J$9:$DP$16,2+BV$1,FALSE)),),)</f>
        <v>1</v>
      </c>
      <c r="BW66" s="141">
        <f>IF(AND($D66&lt;&gt;0,BW$1&lt;&gt;0),IF(VLOOKUP($D66,$J$9:$DP$16,2+BW$1,FALSE)&lt;&gt;0,(COUNTIF('Présences, Excuses, et Tx P G'!$P65:CA65,$C66)/VLOOKUP($D66,$J$9:$DP$16,2+BW$1,FALSE)),),)</f>
        <v>1</v>
      </c>
      <c r="BX66" s="141">
        <f>IF(AND($D66&lt;&gt;0,BX$1&lt;&gt;0),IF(VLOOKUP($D66,$J$9:$DP$16,2+BX$1,FALSE)&lt;&gt;0,(COUNTIF('Présences, Excuses, et Tx P G'!$P65:CB65,$C66)/VLOOKUP($D66,$J$9:$DP$16,2+BX$1,FALSE)),),)</f>
        <v>1</v>
      </c>
      <c r="BY66" s="141">
        <f>IF(AND($D66&lt;&gt;0,BY$1&lt;&gt;0),IF(VLOOKUP($D66,$J$9:$DP$16,2+BY$1,FALSE)&lt;&gt;0,(COUNTIF('Présences, Excuses, et Tx P G'!$P65:CC65,$C66)/VLOOKUP($D66,$J$9:$DP$16,2+BY$1,FALSE)),),)</f>
        <v>1</v>
      </c>
      <c r="BZ66" s="141">
        <f>IF(AND($D66&lt;&gt;0,BZ$1&lt;&gt;0),IF(VLOOKUP($D66,$J$9:$DP$16,2+BZ$1,FALSE)&lt;&gt;0,(COUNTIF('Présences, Excuses, et Tx P G'!$P65:CD65,$C66)/VLOOKUP($D66,$J$9:$DP$16,2+BZ$1,FALSE)),),)</f>
        <v>1</v>
      </c>
      <c r="CA66" s="141">
        <f>IF(AND($D66&lt;&gt;0,CA$1&lt;&gt;0),IF(VLOOKUP($D66,$J$9:$DP$16,2+CA$1,FALSE)&lt;&gt;0,(COUNTIF('Présences, Excuses, et Tx P G'!$P65:CE65,$C66)/VLOOKUP($D66,$J$9:$DP$16,2+CA$1,FALSE)),),)</f>
        <v>0.97674418604651159</v>
      </c>
      <c r="CB66" s="141">
        <f>IF(AND($D66&lt;&gt;0,CB$1&lt;&gt;0),IF(VLOOKUP($D66,$J$9:$DP$16,2+CB$1,FALSE)&lt;&gt;0,(COUNTIF('Présences, Excuses, et Tx P G'!$P65:CF65,$C66)/VLOOKUP($D66,$J$9:$DP$16,2+CB$1,FALSE)),),)</f>
        <v>0</v>
      </c>
      <c r="CC66" s="141">
        <f>IF(AND($D66&lt;&gt;0,CC$1&lt;&gt;0),IF(VLOOKUP($D66,$J$9:$DP$16,2+CC$1,FALSE)&lt;&gt;0,(COUNTIF('Présences, Excuses, et Tx P G'!$P65:CG65,$C66)/VLOOKUP($D66,$J$9:$DP$16,2+CC$1,FALSE)),),)</f>
        <v>0</v>
      </c>
      <c r="CD66" s="141">
        <f>IF(AND($D66&lt;&gt;0,CD$1&lt;&gt;0),IF(VLOOKUP($D66,$J$9:$DP$16,2+CD$1,FALSE)&lt;&gt;0,(COUNTIF('Présences, Excuses, et Tx P G'!$P65:CH65,$C66)/VLOOKUP($D66,$J$9:$DP$16,2+CD$1,FALSE)),),)</f>
        <v>0</v>
      </c>
      <c r="CE66" s="141">
        <f>IF(AND($D66&lt;&gt;0,CE$1&lt;&gt;0),IF(VLOOKUP($D66,$J$9:$DP$16,2+CE$1,FALSE)&lt;&gt;0,(COUNTIF('Présences, Excuses, et Tx P G'!$P65:CI65,$C66)/VLOOKUP($D66,$J$9:$DP$16,2+CE$1,FALSE)),),)</f>
        <v>0</v>
      </c>
      <c r="CF66" s="141">
        <f>IF(AND($D66&lt;&gt;0,CF$1&lt;&gt;0),IF(VLOOKUP($D66,$J$9:$DP$16,2+CF$1,FALSE)&lt;&gt;0,(COUNTIF('Présences, Excuses, et Tx P G'!$P65:CJ65,$C66)/VLOOKUP($D66,$J$9:$DP$16,2+CF$1,FALSE)),),)</f>
        <v>0</v>
      </c>
      <c r="CG66" s="141">
        <f>IF(AND($D66&lt;&gt;0,CG$1&lt;&gt;0),IF(VLOOKUP($D66,$J$9:$DP$16,2+CG$1,FALSE)&lt;&gt;0,(COUNTIF('Présences, Excuses, et Tx P G'!$P65:CK65,$C66)/VLOOKUP($D66,$J$9:$DP$16,2+CG$1,FALSE)),),)</f>
        <v>0</v>
      </c>
      <c r="CH66" s="141">
        <f>IF(AND($D66&lt;&gt;0,CH$1&lt;&gt;0),IF(VLOOKUP($D66,$J$9:$DP$16,2+CH$1,FALSE)&lt;&gt;0,(COUNTIF('Présences, Excuses, et Tx P G'!$P65:CL65,$C66)/VLOOKUP($D66,$J$9:$DP$16,2+CH$1,FALSE)),),)</f>
        <v>0</v>
      </c>
      <c r="CI66" s="141">
        <f>IF(AND($D66&lt;&gt;0,CI$1&lt;&gt;0),IF(VLOOKUP($D66,$J$9:$DP$16,2+CI$1,FALSE)&lt;&gt;0,(COUNTIF('Présences, Excuses, et Tx P G'!$P65:CM65,$C66)/VLOOKUP($D66,$J$9:$DP$16,2+CI$1,FALSE)),),)</f>
        <v>0</v>
      </c>
      <c r="CJ66" s="141">
        <f>IF(AND($D66&lt;&gt;0,CJ$1&lt;&gt;0),IF(VLOOKUP($D66,$J$9:$DP$16,2+CJ$1,FALSE)&lt;&gt;0,(COUNTIF('Présences, Excuses, et Tx P G'!$P65:CO65,$C66)/VLOOKUP($D66,$J$9:$DP$16,2+CJ$1,FALSE)),),)</f>
        <v>0</v>
      </c>
      <c r="CK66" s="141">
        <f>IF(AND($D66&lt;&gt;0,CK$1&lt;&gt;0),IF(VLOOKUP($D66,$J$9:$DP$16,2+CK$1,FALSE)&lt;&gt;0,(COUNTIF('Présences, Excuses, et Tx P G'!$P65:CP65,$C66)/VLOOKUP($D66,$J$9:$DP$16,2+CK$1,FALSE)),),)</f>
        <v>0</v>
      </c>
      <c r="CL66" s="141">
        <f>IF(AND($D66&lt;&gt;0,CL$1&lt;&gt;0),IF(VLOOKUP($D66,$J$9:$DP$16,2+CL$1,FALSE)&lt;&gt;0,(COUNTIF('Présences, Excuses, et Tx P G'!$P65:CQ65,$C66)/VLOOKUP($D66,$J$9:$DP$16,2+CL$1,FALSE)),),)</f>
        <v>0</v>
      </c>
      <c r="CM66" s="141">
        <f>IF(AND($D66&lt;&gt;0,CM$1&lt;&gt;0),IF(VLOOKUP($D66,$J$9:$DP$16,2+CM$1,FALSE)&lt;&gt;0,(COUNTIF('Présences, Excuses, et Tx P G'!$P65:CR65,$C66)/VLOOKUP($D66,$J$9:$DP$16,2+CM$1,FALSE)),),)</f>
        <v>0</v>
      </c>
      <c r="CN66" s="141">
        <f>IF(AND($D66&lt;&gt;0,CN$1&lt;&gt;0),IF(VLOOKUP($D66,$J$9:$DP$16,2+CN$1,FALSE)&lt;&gt;0,(COUNTIF('Présences, Excuses, et Tx P G'!$P65:CS65,$C66)/VLOOKUP($D66,$J$9:$DP$16,2+CN$1,FALSE)),),)</f>
        <v>0</v>
      </c>
      <c r="CO66" s="141">
        <f>IF(AND($D66&lt;&gt;0,CO$1&lt;&gt;0),IF(VLOOKUP($D66,$J$9:$DP$16,2+CO$1,FALSE)&lt;&gt;0,(COUNTIF('Présences, Excuses, et Tx P G'!$P65:CT65,$C66)/VLOOKUP($D66,$J$9:$DP$16,2+CO$1,FALSE)),),)</f>
        <v>0</v>
      </c>
      <c r="CP66" s="141">
        <f>IF(AND($D66&lt;&gt;0,CP$1&lt;&gt;0),IF(VLOOKUP($D66,$J$9:$DP$16,2+CP$1,FALSE)&lt;&gt;0,(COUNTIF('Présences, Excuses, et Tx P G'!$P65:CU65,$C66)/VLOOKUP($D66,$J$9:$DP$16,2+CP$1,FALSE)),),)</f>
        <v>0</v>
      </c>
      <c r="CQ66" s="141">
        <f>IF(AND($D66&lt;&gt;0,CQ$1&lt;&gt;0),IF(VLOOKUP($D66,$J$9:$DP$16,2+CQ$1,FALSE)&lt;&gt;0,(COUNTIF('Présences, Excuses, et Tx P G'!$P65:CU65,$C66)/VLOOKUP($D66,$J$9:$DP$16,2+CQ$1,FALSE)),),)</f>
        <v>0</v>
      </c>
      <c r="CR66" s="141">
        <f>IF(AND($D66&lt;&gt;0,CR$1&lt;&gt;0),IF(VLOOKUP($D66,$J$9:$DP$16,2+CR$1,FALSE)&lt;&gt;0,(COUNTIF('Présences, Excuses, et Tx P G'!$P65:CV65,$C66)/VLOOKUP($D66,$J$9:$DP$16,2+CR$1,FALSE)),),)</f>
        <v>0</v>
      </c>
      <c r="CS66" s="141">
        <f>IF(AND($D66&lt;&gt;0,CS$1&lt;&gt;0),IF(VLOOKUP($D66,$J$9:$DP$16,2+CS$1,FALSE)&lt;&gt;0,(COUNTIF('Présences, Excuses, et Tx P G'!$P65:CW65,$C66)/VLOOKUP($D66,$J$9:$DP$16,2+CS$1,FALSE)),),)</f>
        <v>0</v>
      </c>
      <c r="CT66" s="141">
        <f>IF(AND($D66&lt;&gt;0,CT$1&lt;&gt;0),IF(VLOOKUP($D66,$J$9:$DP$16,2+CT$1,FALSE)&lt;&gt;0,(COUNTIF('Présences, Excuses, et Tx P G'!$P65:CX65,$C66)/VLOOKUP($D66,$J$9:$DP$16,2+CT$1,FALSE)),),)</f>
        <v>0</v>
      </c>
      <c r="CU66" s="141">
        <f>IF(AND($D66&lt;&gt;0,CU$1&lt;&gt;0),IF(VLOOKUP($D66,$J$9:$DP$16,2+CU$1,FALSE)&lt;&gt;0,(COUNTIF('Présences, Excuses, et Tx P G'!$P65:CY65,$C66)/VLOOKUP($D66,$J$9:$DP$16,2+CU$1,FALSE)),),)</f>
        <v>0</v>
      </c>
      <c r="CV66" s="141">
        <f>IF(AND($D66&lt;&gt;0,CV$1&lt;&gt;0),IF(VLOOKUP($D66,$J$9:$DP$16,2+CV$1,FALSE)&lt;&gt;0,(COUNTIF('Présences, Excuses, et Tx P G'!$P65:CZ65,$C66)/VLOOKUP($D66,$J$9:$DP$16,2+CV$1,FALSE)),),)</f>
        <v>0</v>
      </c>
      <c r="CW66" s="141">
        <f>IF(AND($D66&lt;&gt;0,CW$1&lt;&gt;0),IF(VLOOKUP($D66,$J$9:$DP$16,2+CW$1,FALSE)&lt;&gt;0,(COUNTIF('Présences, Excuses, et Tx P G'!$P65:DA65,$C66)/VLOOKUP($D66,$J$9:$DP$16,2+CW$1,FALSE)),),)</f>
        <v>0</v>
      </c>
      <c r="CX66" s="141">
        <f>IF(AND($D66&lt;&gt;0,CX$1&lt;&gt;0),IF(VLOOKUP($D66,$J$9:$DP$16,2+CX$1,FALSE)&lt;&gt;0,(COUNTIF('Présences, Excuses, et Tx P G'!$P65:DB65,$C66)/VLOOKUP($D66,$J$9:$DP$16,2+CX$1,FALSE)),),)</f>
        <v>0</v>
      </c>
      <c r="CY66" s="141">
        <f>IF(AND($D66&lt;&gt;0,CY$1&lt;&gt;0),IF(VLOOKUP($D66,$J$9:$DP$16,2+CY$1,FALSE)&lt;&gt;0,(COUNTIF('Présences, Excuses, et Tx P G'!$P65:DC65,$C66)/VLOOKUP($D66,$J$9:$DP$16,2+CY$1,FALSE)),),)</f>
        <v>0</v>
      </c>
      <c r="CZ66" s="141">
        <f>IF(AND($D66&lt;&gt;0,CZ$1&lt;&gt;0),IF(VLOOKUP($D66,$J$9:$DP$16,2+CZ$1,FALSE)&lt;&gt;0,(COUNTIF('Présences, Excuses, et Tx P G'!$P65:DD65,$C66)/VLOOKUP($D66,$J$9:$DP$16,2+CZ$1,FALSE)),),)</f>
        <v>0</v>
      </c>
      <c r="DA66" s="141">
        <f>IF(AND($D66&lt;&gt;0,DA$1&lt;&gt;0),IF(VLOOKUP($D66,$J$9:$DP$16,2+DA$1,FALSE)&lt;&gt;0,(COUNTIF('Présences, Excuses, et Tx P G'!$P65:DE65,$C66)/VLOOKUP($D66,$J$9:$DP$16,2+DA$1,FALSE)),),)</f>
        <v>0</v>
      </c>
      <c r="DB66" s="141">
        <f>IF(AND($D66&lt;&gt;0,DB$1&lt;&gt;0),IF(VLOOKUP($D66,$J$9:$DP$16,2+DB$1,FALSE)&lt;&gt;0,(COUNTIF('Présences, Excuses, et Tx P G'!$P65:DF65,$C66)/VLOOKUP($D66,$J$9:$DP$16,2+DB$1,FALSE)),),)</f>
        <v>0</v>
      </c>
      <c r="DC66" s="141">
        <f>IF(AND($D66&lt;&gt;0,DC$1&lt;&gt;0),IF(VLOOKUP($D66,$J$9:$DP$16,2+DC$1,FALSE)&lt;&gt;0,(COUNTIF('Présences, Excuses, et Tx P G'!$P65:DG65,$C66)/VLOOKUP($D66,$J$9:$DP$16,2+DC$1,FALSE)),),)</f>
        <v>0</v>
      </c>
      <c r="DD66" s="141">
        <f>IF(AND($D66&lt;&gt;0,DD$1&lt;&gt;0),IF(VLOOKUP($D66,$J$9:$DP$16,2+DD$1,FALSE)&lt;&gt;0,(COUNTIF('Présences, Excuses, et Tx P G'!$P65:DH65,$C66)/VLOOKUP($D66,$J$9:$DP$16,2+DD$1,FALSE)),),)</f>
        <v>0</v>
      </c>
      <c r="DE66" s="141">
        <f>IF(AND($D66&lt;&gt;0,DE$1&lt;&gt;0),IF(VLOOKUP($D66,$J$9:$DP$16,2+DE$1,FALSE)&lt;&gt;0,(COUNTIF('Présences, Excuses, et Tx P G'!$P65:DI65,$C66)/VLOOKUP($D66,$J$9:$DP$16,2+DE$1,FALSE)),),)</f>
        <v>0</v>
      </c>
      <c r="DF66" s="141">
        <f>IF(AND($D66&lt;&gt;0,DF$1&lt;&gt;0),IF(VLOOKUP($D66,$J$9:$DP$16,2+DF$1,FALSE)&lt;&gt;0,(COUNTIF('Présences, Excuses, et Tx P G'!$P65:DJ65,$C66)/VLOOKUP($D66,$J$9:$DP$16,2+DF$1,FALSE)),),)</f>
        <v>0</v>
      </c>
      <c r="DG66" s="141">
        <f>IF(AND($D66&lt;&gt;0,DG$1&lt;&gt;0),IF(VLOOKUP($D66,$J$9:$DP$16,2+DG$1,FALSE)&lt;&gt;0,(COUNTIF('Présences, Excuses, et Tx P G'!$P65:DK65,$C66)/VLOOKUP($D66,$J$9:$DP$16,2+DG$1,FALSE)),),)</f>
        <v>0</v>
      </c>
      <c r="DH66" s="141">
        <f>IF(AND($D66&lt;&gt;0,DH$1&lt;&gt;0),IF(VLOOKUP($D66,$J$9:$DP$16,2+DH$1,FALSE)&lt;&gt;0,(COUNTIF('Présences, Excuses, et Tx P G'!$P65:DL65,$C66)/VLOOKUP($D66,$J$9:$DP$16,2+DH$1,FALSE)),),)</f>
        <v>0</v>
      </c>
      <c r="DI66" s="141">
        <f>IF(AND($D66&lt;&gt;0,DI$1&lt;&gt;0),IF(VLOOKUP($D66,$J$9:$DP$16,2+DI$1,FALSE)&lt;&gt;0,(COUNTIF('Présences, Excuses, et Tx P G'!$P65:DM65,$C66)/VLOOKUP($D66,$J$9:$DP$16,2+DI$1,FALSE)),),)</f>
        <v>0</v>
      </c>
      <c r="DJ66" s="141">
        <f>IF(AND($D66&lt;&gt;0,DJ$1&lt;&gt;0),IF(VLOOKUP($D66,$J$9:$DP$16,2+DJ$1,FALSE)&lt;&gt;0,(COUNTIF('Présences, Excuses, et Tx P G'!$P65:DN65,$C66)/VLOOKUP($D66,$J$9:$DP$16,2+DJ$1,FALSE)),),)</f>
        <v>0</v>
      </c>
      <c r="DK66" s="141">
        <f>IF(AND($D66&lt;&gt;0,DK$1&lt;&gt;0),IF(VLOOKUP($D66,$J$9:$DP$16,2+DK$1,FALSE)&lt;&gt;0,(COUNTIF('Présences, Excuses, et Tx P G'!$P65:DO65,$C66)/VLOOKUP($D66,$J$9:$DP$16,2+DK$1,FALSE)),),)</f>
        <v>0</v>
      </c>
      <c r="DL66" s="141">
        <f>IF(AND($D66&lt;&gt;0,DL$1&lt;&gt;0),IF(VLOOKUP($D66,$J$9:$DP$16,2+DL$1,FALSE)&lt;&gt;0,(COUNTIF('Présences, Excuses, et Tx P G'!$P65:DP65,$C66)/VLOOKUP($D66,$J$9:$DP$16,2+DL$1,FALSE)),),)</f>
        <v>0</v>
      </c>
      <c r="DM66" s="141">
        <f>IF(AND($D66&lt;&gt;0,DM$1&lt;&gt;0),IF(VLOOKUP($D66,$J$9:$DP$16,2+DM$1,FALSE)&lt;&gt;0,(COUNTIF('Présences, Excuses, et Tx P G'!$P65:DQ65,$C66)/VLOOKUP($D66,$J$9:$DP$16,2+DM$1,FALSE)),),)</f>
        <v>0</v>
      </c>
      <c r="DN66" s="141">
        <f>IF(AND($D66&lt;&gt;0,DN$1&lt;&gt;0),IF(VLOOKUP($D66,$J$9:$DP$16,2+DN$1,FALSE)&lt;&gt;0,(COUNTIF('Présences, Excuses, et Tx P G'!$P65:DR65,$C66)/VLOOKUP($D66,$J$9:$DP$16,2+DN$1,FALSE)),),)</f>
        <v>0</v>
      </c>
      <c r="DO66" s="141">
        <f>IF(AND($D66&lt;&gt;0,DO$1&lt;&gt;0),IF(VLOOKUP($D66,$J$9:$DP$16,2+DO$1,FALSE)&lt;&gt;0,(COUNTIF('Présences, Excuses, et Tx P G'!$P65:DS65,$C66)/VLOOKUP($D66,$J$9:$DP$16,2+DO$1,FALSE)),),)</f>
        <v>0</v>
      </c>
      <c r="DP66" s="141">
        <f>IF(AND($D66&lt;&gt;0,DP$1&lt;&gt;0),IF(VLOOKUP($D66,$J$9:$DP$16,2+DP$1,FALSE)&lt;&gt;0,(COUNTIF('Présences, Excuses, et Tx P G'!$P65:DT65,$C66)/VLOOKUP($D66,$J$9:$DP$16,2+DP$1,FALSE)),),)</f>
        <v>0</v>
      </c>
      <c r="DR66" s="158" t="str">
        <f t="shared" si="34"/>
        <v>LAUJAC-POINOT Geneviève</v>
      </c>
      <c r="DS66" s="26" t="str">
        <f t="shared" si="35"/>
        <v>S</v>
      </c>
      <c r="DT66" s="23">
        <f t="shared" si="36"/>
        <v>1</v>
      </c>
    </row>
    <row r="67" spans="1:124" ht="14.4" customHeight="1">
      <c r="A67" s="11">
        <v>50</v>
      </c>
      <c r="B67" s="158" t="str">
        <f>Choristes!B51</f>
        <v>LÉGER Nicole</v>
      </c>
      <c r="C67" s="26" t="str">
        <f>Choristes!C51</f>
        <v>A</v>
      </c>
      <c r="D67" s="26" t="str">
        <f>Choristes!G51</f>
        <v>FS</v>
      </c>
      <c r="E67" s="26"/>
      <c r="F67" s="26"/>
      <c r="G67" s="15"/>
      <c r="H67" s="15"/>
      <c r="I67" s="23">
        <f t="shared" si="32"/>
        <v>0.87804878048780488</v>
      </c>
      <c r="J67" s="23" t="str">
        <f t="shared" si="33"/>
        <v>B</v>
      </c>
      <c r="K67" s="60"/>
      <c r="L67" s="141">
        <f>IF(AND($D67&lt;&gt;0,L$1&lt;&gt;0),IF(VLOOKUP($D67,$J$9:$DP$16,2+L$1,FALSE)&lt;&gt;0,(COUNTIF('Présences, Excuses, et Tx P G'!$P66:P66,$C67)/VLOOKUP($D67,$J$9:$DP$16,2+L$1,FALSE)),),)</f>
        <v>1</v>
      </c>
      <c r="M67" s="141">
        <f>IF(AND($D67&lt;&gt;0,M$1&lt;&gt;0),IF(VLOOKUP($D67,$J$9:$DP$16,2+M$1,FALSE)&lt;&gt;0,(COUNTIF('Présences, Excuses, et Tx P G'!$P66:Q66,$C67)/VLOOKUP($D67,$J$9:$DP$16,2+M$1,FALSE)),),)</f>
        <v>1</v>
      </c>
      <c r="N67" s="141">
        <f>IF(AND($D67&lt;&gt;0,N$1&lt;&gt;0),IF(VLOOKUP($D67,$J$9:$DP$16,2+N$1,FALSE)&lt;&gt;0,(COUNTIF('Présences, Excuses, et Tx P G'!$P66:R66,$C67)/VLOOKUP($D67,$J$9:$DP$16,2+N$1,FALSE)),),)</f>
        <v>1</v>
      </c>
      <c r="O67" s="141">
        <f>IF(AND($D67&lt;&gt;0,O$1&lt;&gt;0),IF(VLOOKUP($D67,$J$9:$DP$16,2+O$1,FALSE)&lt;&gt;0,(COUNTIF('Présences, Excuses, et Tx P G'!$P66:S66,$C67)/VLOOKUP($D67,$J$9:$DP$16,2+O$1,FALSE)),),)</f>
        <v>1</v>
      </c>
      <c r="P67" s="141">
        <f>IF(AND($D67&lt;&gt;0,P$1&lt;&gt;0),IF(VLOOKUP($D67,$J$9:$DP$16,2+P$1,FALSE)&lt;&gt;0,(COUNTIF('Présences, Excuses, et Tx P G'!$P66:T66,$C67)/VLOOKUP($D67,$J$9:$DP$16,2+P$1,FALSE)),),)</f>
        <v>1</v>
      </c>
      <c r="Q67" s="141">
        <f>IF(AND($D67&lt;&gt;0,Q$1&lt;&gt;0),IF(VLOOKUP($D67,$J$9:$DP$16,2+Q$1,FALSE)&lt;&gt;0,(COUNTIF('Présences, Excuses, et Tx P G'!$P66:U66,$C67)/VLOOKUP($D67,$J$9:$DP$16,2+Q$1,FALSE)),),)</f>
        <v>1</v>
      </c>
      <c r="R67" s="141">
        <f>IF(AND($D67&lt;&gt;0,R$1&lt;&gt;0),IF(VLOOKUP($D67,$J$9:$DP$16,2+R$1,FALSE)&lt;&gt;0,(COUNTIF('Présences, Excuses, et Tx P G'!$P66:V66,$C67)/VLOOKUP($D67,$J$9:$DP$16,2+R$1,FALSE)),),)</f>
        <v>1</v>
      </c>
      <c r="S67" s="141">
        <f>IF(AND($D67&lt;&gt;0,S$1&lt;&gt;0),IF(VLOOKUP($D67,$J$9:$DP$16,2+S$1,FALSE)&lt;&gt;0,(COUNTIF('Présences, Excuses, et Tx P G'!$P66:W66,$C67)/VLOOKUP($D67,$J$9:$DP$16,2+S$1,FALSE)),),)</f>
        <v>1</v>
      </c>
      <c r="T67" s="141">
        <f>IF(AND($D67&lt;&gt;0,T$1&lt;&gt;0),IF(VLOOKUP($D67,$J$9:$DP$16,2+T$1,FALSE)&lt;&gt;0,(COUNTIF('Présences, Excuses, et Tx P G'!$P66:X66,$C67)/VLOOKUP($D67,$J$9:$DP$16,2+T$1,FALSE)),),)</f>
        <v>1</v>
      </c>
      <c r="U67" s="141">
        <f>IF(AND($D67&lt;&gt;0,U$1&lt;&gt;0),IF(VLOOKUP($D67,$J$9:$DP$16,2+U$1,FALSE)&lt;&gt;0,(COUNTIF('Présences, Excuses, et Tx P G'!$P66:Y66,$C67)/VLOOKUP($D67,$J$9:$DP$16,2+U$1,FALSE)),),)</f>
        <v>1</v>
      </c>
      <c r="V67" s="141">
        <f>IF(AND($D67&lt;&gt;0,V$1&lt;&gt;0),IF(VLOOKUP($D67,$J$9:$DP$16,2+V$1,FALSE)&lt;&gt;0,(COUNTIF('Présences, Excuses, et Tx P G'!$P66:Z66,$C67)/VLOOKUP($D67,$J$9:$DP$16,2+V$1,FALSE)),),)</f>
        <v>1</v>
      </c>
      <c r="W67" s="141">
        <f>IF(AND($D67&lt;&gt;0,W$1&lt;&gt;0),IF(VLOOKUP($D67,$J$9:$DP$16,2+W$1,FALSE)&lt;&gt;0,(COUNTIF('Présences, Excuses, et Tx P G'!$P66:AA66,$C67)/VLOOKUP($D67,$J$9:$DP$16,2+W$1,FALSE)),),)</f>
        <v>1</v>
      </c>
      <c r="X67" s="141">
        <f>IF(AND($D67&lt;&gt;0,X$1&lt;&gt;0),IF(VLOOKUP($D67,$J$9:$DP$16,2+X$1,FALSE)&lt;&gt;0,(COUNTIF('Présences, Excuses, et Tx P G'!$P66:AB66,$C67)/VLOOKUP($D67,$J$9:$DP$16,2+X$1,FALSE)),),)</f>
        <v>1</v>
      </c>
      <c r="Y67" s="141">
        <f>IF(AND($D67&lt;&gt;0,Y$1&lt;&gt;0),IF(VLOOKUP($D67,$J$9:$DP$16,2+Y$1,FALSE)&lt;&gt;0,(COUNTIF('Présences, Excuses, et Tx P G'!$P66:AC66,$C67)/VLOOKUP($D67,$J$9:$DP$16,2+Y$1,FALSE)),),)</f>
        <v>1</v>
      </c>
      <c r="Z67" s="141">
        <f>IF(AND($D67&lt;&gt;0,Z$1&lt;&gt;0),IF(VLOOKUP($D67,$J$9:$DP$16,2+Z$1,FALSE)&lt;&gt;0,(COUNTIF('Présences, Excuses, et Tx P G'!$P66:AD66,$C67)/VLOOKUP($D67,$J$9:$DP$16,2+Z$1,FALSE)),),)</f>
        <v>1</v>
      </c>
      <c r="AA67" s="141">
        <f>IF(AND($D67&lt;&gt;0,AA$1&lt;&gt;0),IF(VLOOKUP($D67,$J$9:$DP$16,2+AA$1,FALSE)&lt;&gt;0,(COUNTIF('Présences, Excuses, et Tx P G'!$P66:AE66,$C67)/VLOOKUP($D67,$J$9:$DP$16,2+AA$1,FALSE)),),)</f>
        <v>1</v>
      </c>
      <c r="AB67" s="141">
        <f>IF(AND($D67&lt;&gt;0,AB$1&lt;&gt;0),IF(VLOOKUP($D67,$J$9:$DP$16,2+AB$1,FALSE)&lt;&gt;0,(COUNTIF('Présences, Excuses, et Tx P G'!$P66:AF66,$C67)/VLOOKUP($D67,$J$9:$DP$16,2+AB$1,FALSE)),),)</f>
        <v>1</v>
      </c>
      <c r="AC67" s="141">
        <f>IF(AND($D67&lt;&gt;0,AC$1&lt;&gt;0),IF(VLOOKUP($D67,$J$9:$DP$16,2+AC$1,FALSE)&lt;&gt;0,(COUNTIF('Présences, Excuses, et Tx P G'!$P66:AG66,$C67)/VLOOKUP($D67,$J$9:$DP$16,2+AC$1,FALSE)),),)</f>
        <v>0.91666666666666663</v>
      </c>
      <c r="AD67" s="141">
        <f>IF(AND($D67&lt;&gt;0,AD$1&lt;&gt;0),IF(VLOOKUP($D67,$J$9:$DP$16,2+AD$1,FALSE)&lt;&gt;0,(COUNTIF('Présences, Excuses, et Tx P G'!$P66:AH66,$C67)/VLOOKUP($D67,$J$9:$DP$16,2+AD$1,FALSE)),),)</f>
        <v>0.91666666666666663</v>
      </c>
      <c r="AE67" s="141">
        <f>IF(AND($D67&lt;&gt;0,AE$1&lt;&gt;0),IF(VLOOKUP($D67,$J$9:$DP$16,2+AE$1,FALSE)&lt;&gt;0,(COUNTIF('Présences, Excuses, et Tx P G'!$P66:AI66,$C67)/VLOOKUP($D67,$J$9:$DP$16,2+AE$1,FALSE)),),)</f>
        <v>0.91666666666666663</v>
      </c>
      <c r="AF67" s="141">
        <f>IF(AND($D67&lt;&gt;0,AF$1&lt;&gt;0),IF(VLOOKUP($D67,$J$9:$DP$16,2+AF$1,FALSE)&lt;&gt;0,(COUNTIF('Présences, Excuses, et Tx P G'!$P66:AJ66,$C67)/VLOOKUP($D67,$J$9:$DP$16,2+AF$1,FALSE)),),)</f>
        <v>0.92307692307692313</v>
      </c>
      <c r="AG67" s="141">
        <f>IF(AND($D67&lt;&gt;0,AG$1&lt;&gt;0),IF(VLOOKUP($D67,$J$9:$DP$16,2+AG$1,FALSE)&lt;&gt;0,(COUNTIF('Présences, Excuses, et Tx P G'!$P66:AK66,$C67)/VLOOKUP($D67,$J$9:$DP$16,2+AG$1,FALSE)),),)</f>
        <v>0.92307692307692313</v>
      </c>
      <c r="AH67" s="141">
        <f>IF(AND($D67&lt;&gt;0,AH$1&lt;&gt;0),IF(VLOOKUP($D67,$J$9:$DP$16,2+AH$1,FALSE)&lt;&gt;0,(COUNTIF('Présences, Excuses, et Tx P G'!$P66:AL66,$C67)/VLOOKUP($D67,$J$9:$DP$16,2+AH$1,FALSE)),),)</f>
        <v>0.9285714285714286</v>
      </c>
      <c r="AI67" s="141">
        <f>IF(AND($D67&lt;&gt;0,AI$1&lt;&gt;0),IF(VLOOKUP($D67,$J$9:$DP$16,2+AI$1,FALSE)&lt;&gt;0,(COUNTIF('Présences, Excuses, et Tx P G'!$P66:AM66,$C67)/VLOOKUP($D67,$J$9:$DP$16,2+AI$1,FALSE)),),)</f>
        <v>0.93333333333333335</v>
      </c>
      <c r="AJ67" s="141">
        <f>IF(AND($D67&lt;&gt;0,AJ$1&lt;&gt;0),IF(VLOOKUP($D67,$J$9:$DP$16,2+AJ$1,FALSE)&lt;&gt;0,(COUNTIF('Présences, Excuses, et Tx P G'!$P66:AN66,$C67)/VLOOKUP($D67,$J$9:$DP$16,2+AJ$1,FALSE)),),)</f>
        <v>0.9375</v>
      </c>
      <c r="AK67" s="141">
        <f>IF(AND($D67&lt;&gt;0,AK$1&lt;&gt;0),IF(VLOOKUP($D67,$J$9:$DP$16,2+AK$1,FALSE)&lt;&gt;0,(COUNTIF('Présences, Excuses, et Tx P G'!$P66:AO66,$C67)/VLOOKUP($D67,$J$9:$DP$16,2+AK$1,FALSE)),),)</f>
        <v>0.9375</v>
      </c>
      <c r="AL67" s="141">
        <f>IF(AND($D67&lt;&gt;0,AL$1&lt;&gt;0),IF(VLOOKUP($D67,$J$9:$DP$16,2+AL$1,FALSE)&lt;&gt;0,(COUNTIF('Présences, Excuses, et Tx P G'!$P66:AP66,$C67)/VLOOKUP($D67,$J$9:$DP$16,2+AL$1,FALSE)),),)</f>
        <v>0.94117647058823528</v>
      </c>
      <c r="AM67" s="141">
        <f>IF(AND($D67&lt;&gt;0,AM$1&lt;&gt;0),IF(VLOOKUP($D67,$J$9:$DP$16,2+AM$1,FALSE)&lt;&gt;0,(COUNTIF('Présences, Excuses, et Tx P G'!$P66:AQ66,$C67)/VLOOKUP($D67,$J$9:$DP$16,2+AM$1,FALSE)),),)</f>
        <v>0.94444444444444442</v>
      </c>
      <c r="AN67" s="141">
        <f>IF(AND($D67&lt;&gt;0,AN$1&lt;&gt;0),IF(VLOOKUP($D67,$J$9:$DP$16,2+AN$1,FALSE)&lt;&gt;0,(COUNTIF('Présences, Excuses, et Tx P G'!$P66:AR66,$C67)/VLOOKUP($D67,$J$9:$DP$16,2+AN$1,FALSE)),),)</f>
        <v>0.94736842105263153</v>
      </c>
      <c r="AO67" s="141">
        <f>IF(AND($D67&lt;&gt;0,AO$1&lt;&gt;0),IF(VLOOKUP($D67,$J$9:$DP$16,2+AO$1,FALSE)&lt;&gt;0,(COUNTIF('Présences, Excuses, et Tx P G'!$P66:AS66,$C67)/VLOOKUP($D67,$J$9:$DP$16,2+AO$1,FALSE)),),)</f>
        <v>0.95</v>
      </c>
      <c r="AP67" s="141">
        <f>IF(AND($D67&lt;&gt;0,AP$1&lt;&gt;0),IF(VLOOKUP($D67,$J$9:$DP$16,2+AP$1,FALSE)&lt;&gt;0,(COUNTIF('Présences, Excuses, et Tx P G'!$P66:AT66,$C67)/VLOOKUP($D67,$J$9:$DP$16,2+AP$1,FALSE)),),)</f>
        <v>0.95238095238095233</v>
      </c>
      <c r="AQ67" s="141">
        <f>IF(AND($D67&lt;&gt;0,AQ$1&lt;&gt;0),IF(VLOOKUP($D67,$J$9:$DP$16,2+AQ$1,FALSE)&lt;&gt;0,(COUNTIF('Présences, Excuses, et Tx P G'!$P66:AU66,$C67)/VLOOKUP($D67,$J$9:$DP$16,2+AQ$1,FALSE)),),)</f>
        <v>0.95238095238095233</v>
      </c>
      <c r="AR67" s="141">
        <f>IF(AND($D67&lt;&gt;0,AR$1&lt;&gt;0),IF(VLOOKUP($D67,$J$9:$DP$16,2+AR$1,FALSE)&lt;&gt;0,(COUNTIF('Présences, Excuses, et Tx P G'!$P66:AV66,$C67)/VLOOKUP($D67,$J$9:$DP$16,2+AR$1,FALSE)),),)</f>
        <v>0.95454545454545459</v>
      </c>
      <c r="AS67" s="141">
        <f>IF(AND($D67&lt;&gt;0,AS$1&lt;&gt;0),IF(VLOOKUP($D67,$J$9:$DP$16,2+AS$1,FALSE)&lt;&gt;0,(COUNTIF('Présences, Excuses, et Tx P G'!$P66:AW66,$C67)/VLOOKUP($D67,$J$9:$DP$16,2+AS$1,FALSE)),),)</f>
        <v>0.95454545454545459</v>
      </c>
      <c r="AT67" s="141">
        <f>IF(AND($D67&lt;&gt;0,AT$1&lt;&gt;0),IF(VLOOKUP($D67,$J$9:$DP$16,2+AT$1,FALSE)&lt;&gt;0,(COUNTIF('Présences, Excuses, et Tx P G'!$P66:AX66,$C67)/VLOOKUP($D67,$J$9:$DP$16,2+AT$1,FALSE)),),)</f>
        <v>0.95652173913043481</v>
      </c>
      <c r="AU67" s="141">
        <f>IF(AND($D67&lt;&gt;0,AU$1&lt;&gt;0),IF(VLOOKUP($D67,$J$9:$DP$16,2+AU$1,FALSE)&lt;&gt;0,(COUNTIF('Présences, Excuses, et Tx P G'!$P66:AY66,$C67)/VLOOKUP($D67,$J$9:$DP$16,2+AU$1,FALSE)),),)</f>
        <v>0.95652173913043481</v>
      </c>
      <c r="AV67" s="141">
        <f>IF(AND($D67&lt;&gt;0,AV$1&lt;&gt;0),IF(VLOOKUP($D67,$J$9:$DP$16,2+AV$1,FALSE)&lt;&gt;0,(COUNTIF('Présences, Excuses, et Tx P G'!$P66:AZ66,$C67)/VLOOKUP($D67,$J$9:$DP$16,2+AV$1,FALSE)),),)</f>
        <v>0.95833333333333337</v>
      </c>
      <c r="AW67" s="141">
        <f>IF(AND($D67&lt;&gt;0,AW$1&lt;&gt;0),IF(VLOOKUP($D67,$J$9:$DP$16,2+AW$1,FALSE)&lt;&gt;0,(COUNTIF('Présences, Excuses, et Tx P G'!$P66:BA66,$C67)/VLOOKUP($D67,$J$9:$DP$16,2+AW$1,FALSE)),),)</f>
        <v>0.95833333333333337</v>
      </c>
      <c r="AX67" s="141">
        <f>IF(AND($D67&lt;&gt;0,AX$1&lt;&gt;0),IF(VLOOKUP($D67,$J$9:$DP$16,2+AX$1,FALSE)&lt;&gt;0,(COUNTIF('Présences, Excuses, et Tx P G'!$P66:BB66,$C67)/VLOOKUP($D67,$J$9:$DP$16,2+AX$1,FALSE)),),)</f>
        <v>0.95833333333333337</v>
      </c>
      <c r="AY67" s="141">
        <f>IF(AND($D67&lt;&gt;0,AY$1&lt;&gt;0),IF(VLOOKUP($D67,$J$9:$DP$16,2+AY$1,FALSE)&lt;&gt;0,(COUNTIF('Présences, Excuses, et Tx P G'!$P66:BC66,$C67)/VLOOKUP($D67,$J$9:$DP$16,2+AY$1,FALSE)),),)</f>
        <v>0.96</v>
      </c>
      <c r="AZ67" s="141">
        <f>IF(AND($D67&lt;&gt;0,AZ$1&lt;&gt;0),IF(VLOOKUP($D67,$J$9:$DP$16,2+AZ$1,FALSE)&lt;&gt;0,(COUNTIF('Présences, Excuses, et Tx P G'!$P66:BD66,$C67)/VLOOKUP($D67,$J$9:$DP$16,2+AZ$1,FALSE)),),)</f>
        <v>0.96</v>
      </c>
      <c r="BA67" s="141">
        <f>IF(AND($D67&lt;&gt;0,BA$1&lt;&gt;0),IF(VLOOKUP($D67,$J$9:$DP$16,2+BA$1,FALSE)&lt;&gt;0,(COUNTIF('Présences, Excuses, et Tx P G'!$P66:BE66,$C67)/VLOOKUP($D67,$J$9:$DP$16,2+BA$1,FALSE)),),)</f>
        <v>0.96153846153846156</v>
      </c>
      <c r="BB67" s="141">
        <f>IF(AND($D67&lt;&gt;0,BB$1&lt;&gt;0),IF(VLOOKUP($D67,$J$9:$DP$16,2+BB$1,FALSE)&lt;&gt;0,(COUNTIF('Présences, Excuses, et Tx P G'!$P66:BF66,$C67)/VLOOKUP($D67,$J$9:$DP$16,2+BB$1,FALSE)),),)</f>
        <v>0.96296296296296291</v>
      </c>
      <c r="BC67" s="141">
        <f>IF(AND($D67&lt;&gt;0,BC$1&lt;&gt;0),IF(VLOOKUP($D67,$J$9:$DP$16,2+BC$1,FALSE)&lt;&gt;0,(COUNTIF('Présences, Excuses, et Tx P G'!$P66:BG66,$C67)/VLOOKUP($D67,$J$9:$DP$16,2+BC$1,FALSE)),),)</f>
        <v>0.9642857142857143</v>
      </c>
      <c r="BD67" s="141">
        <f>IF(AND($D67&lt;&gt;0,BD$1&lt;&gt;0),IF(VLOOKUP($D67,$J$9:$DP$16,2+BD$1,FALSE)&lt;&gt;0,(COUNTIF('Présences, Excuses, et Tx P G'!$P66:BH66,$C67)/VLOOKUP($D67,$J$9:$DP$16,2+BD$1,FALSE)),),)</f>
        <v>0.96551724137931039</v>
      </c>
      <c r="BE67" s="141">
        <f>IF(AND($D67&lt;&gt;0,BE$1&lt;&gt;0),IF(VLOOKUP($D67,$J$9:$DP$16,2+BE$1,FALSE)&lt;&gt;0,(COUNTIF('Présences, Excuses, et Tx P G'!$P66:BI66,$C67)/VLOOKUP($D67,$J$9:$DP$16,2+BE$1,FALSE)),),)</f>
        <v>0.96666666666666667</v>
      </c>
      <c r="BF67" s="141">
        <f>IF(AND($D67&lt;&gt;0,BF$1&lt;&gt;0),IF(VLOOKUP($D67,$J$9:$DP$16,2+BF$1,FALSE)&lt;&gt;0,(COUNTIF('Présences, Excuses, et Tx P G'!$P66:BJ66,$C67)/VLOOKUP($D67,$J$9:$DP$16,2+BF$1,FALSE)),),)</f>
        <v>0.96666666666666667</v>
      </c>
      <c r="BG67" s="141">
        <f>IF(AND($D67&lt;&gt;0,BG$1&lt;&gt;0),IF(VLOOKUP($D67,$J$9:$DP$16,2+BG$1,FALSE)&lt;&gt;0,(COUNTIF('Présences, Excuses, et Tx P G'!$P66:BK66,$C67)/VLOOKUP($D67,$J$9:$DP$16,2+BG$1,FALSE)),),)</f>
        <v>0.96666666666666667</v>
      </c>
      <c r="BH67" s="141">
        <f>IF(AND($D67&lt;&gt;0,BH$1&lt;&gt;0),IF(VLOOKUP($D67,$J$9:$DP$16,2+BH$1,FALSE)&lt;&gt;0,(COUNTIF('Présences, Excuses, et Tx P G'!$P66:BL66,$C67)/VLOOKUP($D67,$J$9:$DP$16,2+BH$1,FALSE)),),)</f>
        <v>0.93548387096774188</v>
      </c>
      <c r="BI67" s="141">
        <f>IF(AND($D67&lt;&gt;0,BI$1&lt;&gt;0),IF(VLOOKUP($D67,$J$9:$DP$16,2+BI$1,FALSE)&lt;&gt;0,(COUNTIF('Présences, Excuses, et Tx P G'!$P66:BM66,$C67)/VLOOKUP($D67,$J$9:$DP$16,2+BI$1,FALSE)),),)</f>
        <v>0.9375</v>
      </c>
      <c r="BJ67" s="141">
        <f>IF(AND($D67&lt;&gt;0,BJ$1&lt;&gt;0),IF(VLOOKUP($D67,$J$9:$DP$16,2+BJ$1,FALSE)&lt;&gt;0,(COUNTIF('Présences, Excuses, et Tx P G'!$P66:BN66,$C67)/VLOOKUP($D67,$J$9:$DP$16,2+BJ$1,FALSE)),),)</f>
        <v>0.9375</v>
      </c>
      <c r="BK67" s="141">
        <f>IF(AND($D67&lt;&gt;0,BK$1&lt;&gt;0),IF(VLOOKUP($D67,$J$9:$DP$16,2+BK$1,FALSE)&lt;&gt;0,(COUNTIF('Présences, Excuses, et Tx P G'!$P66:BO66,$C67)/VLOOKUP($D67,$J$9:$DP$16,2+BK$1,FALSE)),),)</f>
        <v>0.93939393939393945</v>
      </c>
      <c r="BL67" s="141">
        <f>IF(AND($D67&lt;&gt;0,BL$1&lt;&gt;0),IF(VLOOKUP($D67,$J$9:$DP$16,2+BL$1,FALSE)&lt;&gt;0,(COUNTIF('Présences, Excuses, et Tx P G'!$P66:BP66,$C67)/VLOOKUP($D67,$J$9:$DP$16,2+BL$1,FALSE)),),)</f>
        <v>0.93939393939393945</v>
      </c>
      <c r="BM67" s="141">
        <f>IF(AND($D67&lt;&gt;0,BM$1&lt;&gt;0),IF(VLOOKUP($D67,$J$9:$DP$16,2+BM$1,FALSE)&lt;&gt;0,(COUNTIF('Présences, Excuses, et Tx P G'!$P66:BQ66,$C67)/VLOOKUP($D67,$J$9:$DP$16,2+BM$1,FALSE)),),)</f>
        <v>0.93939393939393945</v>
      </c>
      <c r="BN67" s="141">
        <f>IF(AND($D67&lt;&gt;0,BN$1&lt;&gt;0),IF(VLOOKUP($D67,$J$9:$DP$16,2+BN$1,FALSE)&lt;&gt;0,(COUNTIF('Présences, Excuses, et Tx P G'!$P66:BR66,$C67)/VLOOKUP($D67,$J$9:$DP$16,2+BN$1,FALSE)),),)</f>
        <v>0.91176470588235292</v>
      </c>
      <c r="BO67" s="141">
        <f>IF(AND($D67&lt;&gt;0,BO$1&lt;&gt;0),IF(VLOOKUP($D67,$J$9:$DP$16,2+BO$1,FALSE)&lt;&gt;0,(COUNTIF('Présences, Excuses, et Tx P G'!$P66:BS66,$C67)/VLOOKUP($D67,$J$9:$DP$16,2+BO$1,FALSE)),),)</f>
        <v>0.88571428571428568</v>
      </c>
      <c r="BP67" s="141">
        <f>IF(AND($D67&lt;&gt;0,BP$1&lt;&gt;0),IF(VLOOKUP($D67,$J$9:$DP$16,2+BP$1,FALSE)&lt;&gt;0,(COUNTIF('Présences, Excuses, et Tx P G'!$P66:BT66,$C67)/VLOOKUP($D67,$J$9:$DP$16,2+BP$1,FALSE)),),)</f>
        <v>0.86111111111111116</v>
      </c>
      <c r="BQ67" s="141">
        <f>IF(AND($D67&lt;&gt;0,BQ$1&lt;&gt;0),IF(VLOOKUP($D67,$J$9:$DP$16,2+BQ$1,FALSE)&lt;&gt;0,(COUNTIF('Présences, Excuses, et Tx P G'!$P66:BU66,$C67)/VLOOKUP($D67,$J$9:$DP$16,2+BQ$1,FALSE)),),)</f>
        <v>0.86111111111111116</v>
      </c>
      <c r="BR67" s="141">
        <f>IF(AND($D67&lt;&gt;0,BR$1&lt;&gt;0),IF(VLOOKUP($D67,$J$9:$DP$16,2+BR$1,FALSE)&lt;&gt;0,(COUNTIF('Présences, Excuses, et Tx P G'!$P66:BV66,$C67)/VLOOKUP($D67,$J$9:$DP$16,2+BR$1,FALSE)),),)</f>
        <v>0.86486486486486491</v>
      </c>
      <c r="BS67" s="141">
        <f>IF(AND($D67&lt;&gt;0,BS$1&lt;&gt;0),IF(VLOOKUP($D67,$J$9:$DP$16,2+BS$1,FALSE)&lt;&gt;0,(COUNTIF('Présences, Excuses, et Tx P G'!$P66:BW66,$C67)/VLOOKUP($D67,$J$9:$DP$16,2+BS$1,FALSE)),),)</f>
        <v>0.86486486486486491</v>
      </c>
      <c r="BT67" s="141">
        <f>IF(AND($D67&lt;&gt;0,BT$1&lt;&gt;0),IF(VLOOKUP($D67,$J$9:$DP$16,2+BT$1,FALSE)&lt;&gt;0,(COUNTIF('Présences, Excuses, et Tx P G'!$P66:BX66,$C67)/VLOOKUP($D67,$J$9:$DP$16,2+BT$1,FALSE)),),)</f>
        <v>0.86486486486486491</v>
      </c>
      <c r="BU67" s="141">
        <f>IF(AND($D67&lt;&gt;0,BU$1&lt;&gt;0),IF(VLOOKUP($D67,$J$9:$DP$16,2+BU$1,FALSE)&lt;&gt;0,(COUNTIF('Présences, Excuses, et Tx P G'!$P66:BY66,$C67)/VLOOKUP($D67,$J$9:$DP$16,2+BU$1,FALSE)),),)</f>
        <v>0.86842105263157898</v>
      </c>
      <c r="BV67" s="141">
        <f>IF(AND($D67&lt;&gt;0,BV$1&lt;&gt;0),IF(VLOOKUP($D67,$J$9:$DP$16,2+BV$1,FALSE)&lt;&gt;0,(COUNTIF('Présences, Excuses, et Tx P G'!$P66:BZ66,$C67)/VLOOKUP($D67,$J$9:$DP$16,2+BV$1,FALSE)),),)</f>
        <v>0.87179487179487181</v>
      </c>
      <c r="BW67" s="141">
        <f>IF(AND($D67&lt;&gt;0,BW$1&lt;&gt;0),IF(VLOOKUP($D67,$J$9:$DP$16,2+BW$1,FALSE)&lt;&gt;0,(COUNTIF('Présences, Excuses, et Tx P G'!$P66:CA66,$C67)/VLOOKUP($D67,$J$9:$DP$16,2+BW$1,FALSE)),),)</f>
        <v>0.875</v>
      </c>
      <c r="BX67" s="141">
        <f>IF(AND($D67&lt;&gt;0,BX$1&lt;&gt;0),IF(VLOOKUP($D67,$J$9:$DP$16,2+BX$1,FALSE)&lt;&gt;0,(COUNTIF('Présences, Excuses, et Tx P G'!$P66:CB66,$C67)/VLOOKUP($D67,$J$9:$DP$16,2+BX$1,FALSE)),),)</f>
        <v>0.875</v>
      </c>
      <c r="BY67" s="141">
        <f>IF(AND($D67&lt;&gt;0,BY$1&lt;&gt;0),IF(VLOOKUP($D67,$J$9:$DP$16,2+BY$1,FALSE)&lt;&gt;0,(COUNTIF('Présences, Excuses, et Tx P G'!$P66:CC66,$C67)/VLOOKUP($D67,$J$9:$DP$16,2+BY$1,FALSE)),),)</f>
        <v>0.87804878048780488</v>
      </c>
      <c r="BZ67" s="141">
        <f>IF(AND($D67&lt;&gt;0,BZ$1&lt;&gt;0),IF(VLOOKUP($D67,$J$9:$DP$16,2+BZ$1,FALSE)&lt;&gt;0,(COUNTIF('Présences, Excuses, et Tx P G'!$P66:CD66,$C67)/VLOOKUP($D67,$J$9:$DP$16,2+BZ$1,FALSE)),),)</f>
        <v>0.88095238095238093</v>
      </c>
      <c r="CA67" s="141">
        <f>IF(AND($D67&lt;&gt;0,CA$1&lt;&gt;0),IF(VLOOKUP($D67,$J$9:$DP$16,2+CA$1,FALSE)&lt;&gt;0,(COUNTIF('Présences, Excuses, et Tx P G'!$P66:CE66,$C67)/VLOOKUP($D67,$J$9:$DP$16,2+CA$1,FALSE)),),)</f>
        <v>0.86046511627906974</v>
      </c>
      <c r="CB67" s="141">
        <f>IF(AND($D67&lt;&gt;0,CB$1&lt;&gt;0),IF(VLOOKUP($D67,$J$9:$DP$16,2+CB$1,FALSE)&lt;&gt;0,(COUNTIF('Présences, Excuses, et Tx P G'!$P66:CF66,$C67)/VLOOKUP($D67,$J$9:$DP$16,2+CB$1,FALSE)),),)</f>
        <v>0</v>
      </c>
      <c r="CC67" s="141">
        <f>IF(AND($D67&lt;&gt;0,CC$1&lt;&gt;0),IF(VLOOKUP($D67,$J$9:$DP$16,2+CC$1,FALSE)&lt;&gt;0,(COUNTIF('Présences, Excuses, et Tx P G'!$P66:CG66,$C67)/VLOOKUP($D67,$J$9:$DP$16,2+CC$1,FALSE)),),)</f>
        <v>0</v>
      </c>
      <c r="CD67" s="141">
        <f>IF(AND($D67&lt;&gt;0,CD$1&lt;&gt;0),IF(VLOOKUP($D67,$J$9:$DP$16,2+CD$1,FALSE)&lt;&gt;0,(COUNTIF('Présences, Excuses, et Tx P G'!$P66:CH66,$C67)/VLOOKUP($D67,$J$9:$DP$16,2+CD$1,FALSE)),),)</f>
        <v>0</v>
      </c>
      <c r="CE67" s="141">
        <f>IF(AND($D67&lt;&gt;0,CE$1&lt;&gt;0),IF(VLOOKUP($D67,$J$9:$DP$16,2+CE$1,FALSE)&lt;&gt;0,(COUNTIF('Présences, Excuses, et Tx P G'!$P66:CI66,$C67)/VLOOKUP($D67,$J$9:$DP$16,2+CE$1,FALSE)),),)</f>
        <v>0</v>
      </c>
      <c r="CF67" s="141">
        <f>IF(AND($D67&lt;&gt;0,CF$1&lt;&gt;0),IF(VLOOKUP($D67,$J$9:$DP$16,2+CF$1,FALSE)&lt;&gt;0,(COUNTIF('Présences, Excuses, et Tx P G'!$P66:CJ66,$C67)/VLOOKUP($D67,$J$9:$DP$16,2+CF$1,FALSE)),),)</f>
        <v>0</v>
      </c>
      <c r="CG67" s="141">
        <f>IF(AND($D67&lt;&gt;0,CG$1&lt;&gt;0),IF(VLOOKUP($D67,$J$9:$DP$16,2+CG$1,FALSE)&lt;&gt;0,(COUNTIF('Présences, Excuses, et Tx P G'!$P66:CK66,$C67)/VLOOKUP($D67,$J$9:$DP$16,2+CG$1,FALSE)),),)</f>
        <v>0</v>
      </c>
      <c r="CH67" s="141">
        <f>IF(AND($D67&lt;&gt;0,CH$1&lt;&gt;0),IF(VLOOKUP($D67,$J$9:$DP$16,2+CH$1,FALSE)&lt;&gt;0,(COUNTIF('Présences, Excuses, et Tx P G'!$P66:CL66,$C67)/VLOOKUP($D67,$J$9:$DP$16,2+CH$1,FALSE)),),)</f>
        <v>0</v>
      </c>
      <c r="CI67" s="141">
        <f>IF(AND($D67&lt;&gt;0,CI$1&lt;&gt;0),IF(VLOOKUP($D67,$J$9:$DP$16,2+CI$1,FALSE)&lt;&gt;0,(COUNTIF('Présences, Excuses, et Tx P G'!$P66:CM66,$C67)/VLOOKUP($D67,$J$9:$DP$16,2+CI$1,FALSE)),),)</f>
        <v>0</v>
      </c>
      <c r="CJ67" s="141">
        <f>IF(AND($D67&lt;&gt;0,CJ$1&lt;&gt;0),IF(VLOOKUP($D67,$J$9:$DP$16,2+CJ$1,FALSE)&lt;&gt;0,(COUNTIF('Présences, Excuses, et Tx P G'!$P66:CO66,$C67)/VLOOKUP($D67,$J$9:$DP$16,2+CJ$1,FALSE)),),)</f>
        <v>0</v>
      </c>
      <c r="CK67" s="141">
        <f>IF(AND($D67&lt;&gt;0,CK$1&lt;&gt;0),IF(VLOOKUP($D67,$J$9:$DP$16,2+CK$1,FALSE)&lt;&gt;0,(COUNTIF('Présences, Excuses, et Tx P G'!$P66:CP66,$C67)/VLOOKUP($D67,$J$9:$DP$16,2+CK$1,FALSE)),),)</f>
        <v>0</v>
      </c>
      <c r="CL67" s="141">
        <f>IF(AND($D67&lt;&gt;0,CL$1&lt;&gt;0),IF(VLOOKUP($D67,$J$9:$DP$16,2+CL$1,FALSE)&lt;&gt;0,(COUNTIF('Présences, Excuses, et Tx P G'!$P66:CQ66,$C67)/VLOOKUP($D67,$J$9:$DP$16,2+CL$1,FALSE)),),)</f>
        <v>0</v>
      </c>
      <c r="CM67" s="141">
        <f>IF(AND($D67&lt;&gt;0,CM$1&lt;&gt;0),IF(VLOOKUP($D67,$J$9:$DP$16,2+CM$1,FALSE)&lt;&gt;0,(COUNTIF('Présences, Excuses, et Tx P G'!$P66:CR66,$C67)/VLOOKUP($D67,$J$9:$DP$16,2+CM$1,FALSE)),),)</f>
        <v>0</v>
      </c>
      <c r="CN67" s="141">
        <f>IF(AND($D67&lt;&gt;0,CN$1&lt;&gt;0),IF(VLOOKUP($D67,$J$9:$DP$16,2+CN$1,FALSE)&lt;&gt;0,(COUNTIF('Présences, Excuses, et Tx P G'!$P66:CS66,$C67)/VLOOKUP($D67,$J$9:$DP$16,2+CN$1,FALSE)),),)</f>
        <v>0</v>
      </c>
      <c r="CO67" s="141">
        <f>IF(AND($D67&lt;&gt;0,CO$1&lt;&gt;0),IF(VLOOKUP($D67,$J$9:$DP$16,2+CO$1,FALSE)&lt;&gt;0,(COUNTIF('Présences, Excuses, et Tx P G'!$P66:CT66,$C67)/VLOOKUP($D67,$J$9:$DP$16,2+CO$1,FALSE)),),)</f>
        <v>0</v>
      </c>
      <c r="CP67" s="141">
        <f>IF(AND($D67&lt;&gt;0,CP$1&lt;&gt;0),IF(VLOOKUP($D67,$J$9:$DP$16,2+CP$1,FALSE)&lt;&gt;0,(COUNTIF('Présences, Excuses, et Tx P G'!$P66:CU66,$C67)/VLOOKUP($D67,$J$9:$DP$16,2+CP$1,FALSE)),),)</f>
        <v>0</v>
      </c>
      <c r="CQ67" s="141">
        <f>IF(AND($D67&lt;&gt;0,CQ$1&lt;&gt;0),IF(VLOOKUP($D67,$J$9:$DP$16,2+CQ$1,FALSE)&lt;&gt;0,(COUNTIF('Présences, Excuses, et Tx P G'!$P66:CU66,$C67)/VLOOKUP($D67,$J$9:$DP$16,2+CQ$1,FALSE)),),)</f>
        <v>0</v>
      </c>
      <c r="CR67" s="141">
        <f>IF(AND($D67&lt;&gt;0,CR$1&lt;&gt;0),IF(VLOOKUP($D67,$J$9:$DP$16,2+CR$1,FALSE)&lt;&gt;0,(COUNTIF('Présences, Excuses, et Tx P G'!$P66:CV66,$C67)/VLOOKUP($D67,$J$9:$DP$16,2+CR$1,FALSE)),),)</f>
        <v>0</v>
      </c>
      <c r="CS67" s="141">
        <f>IF(AND($D67&lt;&gt;0,CS$1&lt;&gt;0),IF(VLOOKUP($D67,$J$9:$DP$16,2+CS$1,FALSE)&lt;&gt;0,(COUNTIF('Présences, Excuses, et Tx P G'!$P66:CW66,$C67)/VLOOKUP($D67,$J$9:$DP$16,2+CS$1,FALSE)),),)</f>
        <v>0</v>
      </c>
      <c r="CT67" s="141">
        <f>IF(AND($D67&lt;&gt;0,CT$1&lt;&gt;0),IF(VLOOKUP($D67,$J$9:$DP$16,2+CT$1,FALSE)&lt;&gt;0,(COUNTIF('Présences, Excuses, et Tx P G'!$P66:CX66,$C67)/VLOOKUP($D67,$J$9:$DP$16,2+CT$1,FALSE)),),)</f>
        <v>0</v>
      </c>
      <c r="CU67" s="141">
        <f>IF(AND($D67&lt;&gt;0,CU$1&lt;&gt;0),IF(VLOOKUP($D67,$J$9:$DP$16,2+CU$1,FALSE)&lt;&gt;0,(COUNTIF('Présences, Excuses, et Tx P G'!$P66:CY66,$C67)/VLOOKUP($D67,$J$9:$DP$16,2+CU$1,FALSE)),),)</f>
        <v>0</v>
      </c>
      <c r="CV67" s="141">
        <f>IF(AND($D67&lt;&gt;0,CV$1&lt;&gt;0),IF(VLOOKUP($D67,$J$9:$DP$16,2+CV$1,FALSE)&lt;&gt;0,(COUNTIF('Présences, Excuses, et Tx P G'!$P66:CZ66,$C67)/VLOOKUP($D67,$J$9:$DP$16,2+CV$1,FALSE)),),)</f>
        <v>0</v>
      </c>
      <c r="CW67" s="141">
        <f>IF(AND($D67&lt;&gt;0,CW$1&lt;&gt;0),IF(VLOOKUP($D67,$J$9:$DP$16,2+CW$1,FALSE)&lt;&gt;0,(COUNTIF('Présences, Excuses, et Tx P G'!$P66:DA66,$C67)/VLOOKUP($D67,$J$9:$DP$16,2+CW$1,FALSE)),),)</f>
        <v>0</v>
      </c>
      <c r="CX67" s="141">
        <f>IF(AND($D67&lt;&gt;0,CX$1&lt;&gt;0),IF(VLOOKUP($D67,$J$9:$DP$16,2+CX$1,FALSE)&lt;&gt;0,(COUNTIF('Présences, Excuses, et Tx P G'!$P66:DB66,$C67)/VLOOKUP($D67,$J$9:$DP$16,2+CX$1,FALSE)),),)</f>
        <v>0</v>
      </c>
      <c r="CY67" s="141">
        <f>IF(AND($D67&lt;&gt;0,CY$1&lt;&gt;0),IF(VLOOKUP($D67,$J$9:$DP$16,2+CY$1,FALSE)&lt;&gt;0,(COUNTIF('Présences, Excuses, et Tx P G'!$P66:DC66,$C67)/VLOOKUP($D67,$J$9:$DP$16,2+CY$1,FALSE)),),)</f>
        <v>0</v>
      </c>
      <c r="CZ67" s="141">
        <f>IF(AND($D67&lt;&gt;0,CZ$1&lt;&gt;0),IF(VLOOKUP($D67,$J$9:$DP$16,2+CZ$1,FALSE)&lt;&gt;0,(COUNTIF('Présences, Excuses, et Tx P G'!$P66:DD66,$C67)/VLOOKUP($D67,$J$9:$DP$16,2+CZ$1,FALSE)),),)</f>
        <v>0</v>
      </c>
      <c r="DA67" s="141">
        <f>IF(AND($D67&lt;&gt;0,DA$1&lt;&gt;0),IF(VLOOKUP($D67,$J$9:$DP$16,2+DA$1,FALSE)&lt;&gt;0,(COUNTIF('Présences, Excuses, et Tx P G'!$P66:DE66,$C67)/VLOOKUP($D67,$J$9:$DP$16,2+DA$1,FALSE)),),)</f>
        <v>0</v>
      </c>
      <c r="DB67" s="141">
        <f>IF(AND($D67&lt;&gt;0,DB$1&lt;&gt;0),IF(VLOOKUP($D67,$J$9:$DP$16,2+DB$1,FALSE)&lt;&gt;0,(COUNTIF('Présences, Excuses, et Tx P G'!$P66:DF66,$C67)/VLOOKUP($D67,$J$9:$DP$16,2+DB$1,FALSE)),),)</f>
        <v>0</v>
      </c>
      <c r="DC67" s="141">
        <f>IF(AND($D67&lt;&gt;0,DC$1&lt;&gt;0),IF(VLOOKUP($D67,$J$9:$DP$16,2+DC$1,FALSE)&lt;&gt;0,(COUNTIF('Présences, Excuses, et Tx P G'!$P66:DG66,$C67)/VLOOKUP($D67,$J$9:$DP$16,2+DC$1,FALSE)),),)</f>
        <v>0</v>
      </c>
      <c r="DD67" s="141">
        <f>IF(AND($D67&lt;&gt;0,DD$1&lt;&gt;0),IF(VLOOKUP($D67,$J$9:$DP$16,2+DD$1,FALSE)&lt;&gt;0,(COUNTIF('Présences, Excuses, et Tx P G'!$P66:DH66,$C67)/VLOOKUP($D67,$J$9:$DP$16,2+DD$1,FALSE)),),)</f>
        <v>0</v>
      </c>
      <c r="DE67" s="141">
        <f>IF(AND($D67&lt;&gt;0,DE$1&lt;&gt;0),IF(VLOOKUP($D67,$J$9:$DP$16,2+DE$1,FALSE)&lt;&gt;0,(COUNTIF('Présences, Excuses, et Tx P G'!$P66:DI66,$C67)/VLOOKUP($D67,$J$9:$DP$16,2+DE$1,FALSE)),),)</f>
        <v>0</v>
      </c>
      <c r="DF67" s="141">
        <f>IF(AND($D67&lt;&gt;0,DF$1&lt;&gt;0),IF(VLOOKUP($D67,$J$9:$DP$16,2+DF$1,FALSE)&lt;&gt;0,(COUNTIF('Présences, Excuses, et Tx P G'!$P66:DJ66,$C67)/VLOOKUP($D67,$J$9:$DP$16,2+DF$1,FALSE)),),)</f>
        <v>0</v>
      </c>
      <c r="DG67" s="141">
        <f>IF(AND($D67&lt;&gt;0,DG$1&lt;&gt;0),IF(VLOOKUP($D67,$J$9:$DP$16,2+DG$1,FALSE)&lt;&gt;0,(COUNTIF('Présences, Excuses, et Tx P G'!$P66:DK66,$C67)/VLOOKUP($D67,$J$9:$DP$16,2+DG$1,FALSE)),),)</f>
        <v>0</v>
      </c>
      <c r="DH67" s="141">
        <f>IF(AND($D67&lt;&gt;0,DH$1&lt;&gt;0),IF(VLOOKUP($D67,$J$9:$DP$16,2+DH$1,FALSE)&lt;&gt;0,(COUNTIF('Présences, Excuses, et Tx P G'!$P66:DL66,$C67)/VLOOKUP($D67,$J$9:$DP$16,2+DH$1,FALSE)),),)</f>
        <v>0</v>
      </c>
      <c r="DI67" s="141">
        <f>IF(AND($D67&lt;&gt;0,DI$1&lt;&gt;0),IF(VLOOKUP($D67,$J$9:$DP$16,2+DI$1,FALSE)&lt;&gt;0,(COUNTIF('Présences, Excuses, et Tx P G'!$P66:DM66,$C67)/VLOOKUP($D67,$J$9:$DP$16,2+DI$1,FALSE)),),)</f>
        <v>0</v>
      </c>
      <c r="DJ67" s="141">
        <f>IF(AND($D67&lt;&gt;0,DJ$1&lt;&gt;0),IF(VLOOKUP($D67,$J$9:$DP$16,2+DJ$1,FALSE)&lt;&gt;0,(COUNTIF('Présences, Excuses, et Tx P G'!$P66:DN66,$C67)/VLOOKUP($D67,$J$9:$DP$16,2+DJ$1,FALSE)),),)</f>
        <v>0</v>
      </c>
      <c r="DK67" s="141">
        <f>IF(AND($D67&lt;&gt;0,DK$1&lt;&gt;0),IF(VLOOKUP($D67,$J$9:$DP$16,2+DK$1,FALSE)&lt;&gt;0,(COUNTIF('Présences, Excuses, et Tx P G'!$P66:DO66,$C67)/VLOOKUP($D67,$J$9:$DP$16,2+DK$1,FALSE)),),)</f>
        <v>0</v>
      </c>
      <c r="DL67" s="141">
        <f>IF(AND($D67&lt;&gt;0,DL$1&lt;&gt;0),IF(VLOOKUP($D67,$J$9:$DP$16,2+DL$1,FALSE)&lt;&gt;0,(COUNTIF('Présences, Excuses, et Tx P G'!$P66:DP66,$C67)/VLOOKUP($D67,$J$9:$DP$16,2+DL$1,FALSE)),),)</f>
        <v>0</v>
      </c>
      <c r="DM67" s="141">
        <f>IF(AND($D67&lt;&gt;0,DM$1&lt;&gt;0),IF(VLOOKUP($D67,$J$9:$DP$16,2+DM$1,FALSE)&lt;&gt;0,(COUNTIF('Présences, Excuses, et Tx P G'!$P66:DQ66,$C67)/VLOOKUP($D67,$J$9:$DP$16,2+DM$1,FALSE)),),)</f>
        <v>0</v>
      </c>
      <c r="DN67" s="141">
        <f>IF(AND($D67&lt;&gt;0,DN$1&lt;&gt;0),IF(VLOOKUP($D67,$J$9:$DP$16,2+DN$1,FALSE)&lt;&gt;0,(COUNTIF('Présences, Excuses, et Tx P G'!$P66:DR66,$C67)/VLOOKUP($D67,$J$9:$DP$16,2+DN$1,FALSE)),),)</f>
        <v>0</v>
      </c>
      <c r="DO67" s="141">
        <f>IF(AND($D67&lt;&gt;0,DO$1&lt;&gt;0),IF(VLOOKUP($D67,$J$9:$DP$16,2+DO$1,FALSE)&lt;&gt;0,(COUNTIF('Présences, Excuses, et Tx P G'!$P66:DS66,$C67)/VLOOKUP($D67,$J$9:$DP$16,2+DO$1,FALSE)),),)</f>
        <v>0</v>
      </c>
      <c r="DP67" s="141">
        <f>IF(AND($D67&lt;&gt;0,DP$1&lt;&gt;0),IF(VLOOKUP($D67,$J$9:$DP$16,2+DP$1,FALSE)&lt;&gt;0,(COUNTIF('Présences, Excuses, et Tx P G'!$P66:DT66,$C67)/VLOOKUP($D67,$J$9:$DP$16,2+DP$1,FALSE)),),)</f>
        <v>0</v>
      </c>
      <c r="DR67" s="158" t="str">
        <f t="shared" si="34"/>
        <v>LÉGER Nicole</v>
      </c>
      <c r="DS67" s="26" t="str">
        <f t="shared" si="35"/>
        <v>A</v>
      </c>
      <c r="DT67" s="23">
        <f t="shared" si="36"/>
        <v>0.87804878048780488</v>
      </c>
    </row>
    <row r="68" spans="1:124" ht="14.4" customHeight="1">
      <c r="A68" s="11">
        <v>51</v>
      </c>
      <c r="B68" s="158" t="str">
        <f>Choristes!B52</f>
        <v>LEMOINE André</v>
      </c>
      <c r="C68" s="26" t="str">
        <f>Choristes!C52</f>
        <v>B</v>
      </c>
      <c r="D68" s="26" t="str">
        <f>Choristes!G52</f>
        <v>HS</v>
      </c>
      <c r="E68" s="26"/>
      <c r="F68" s="26"/>
      <c r="G68" s="15"/>
      <c r="H68" s="15"/>
      <c r="I68" s="23">
        <f t="shared" si="32"/>
        <v>0.58139534883720934</v>
      </c>
      <c r="J68" s="23" t="str">
        <f t="shared" si="33"/>
        <v>C</v>
      </c>
      <c r="K68" s="60"/>
      <c r="L68" s="141">
        <f>IF(AND($D68&lt;&gt;0,L$1&lt;&gt;0),IF(VLOOKUP($D68,$J$9:$DP$16,2+L$1,FALSE)&lt;&gt;0,(COUNTIF('Présences, Excuses, et Tx P G'!$P67:P67,$C68)/VLOOKUP($D68,$J$9:$DP$16,2+L$1,FALSE)),),)</f>
        <v>1</v>
      </c>
      <c r="M68" s="141">
        <f>IF(AND($D68&lt;&gt;0,M$1&lt;&gt;0),IF(VLOOKUP($D68,$J$9:$DP$16,2+M$1,FALSE)&lt;&gt;0,(COUNTIF('Présences, Excuses, et Tx P G'!$P67:Q67,$C68)/VLOOKUP($D68,$J$9:$DP$16,2+M$1,FALSE)),),)</f>
        <v>1</v>
      </c>
      <c r="N68" s="141">
        <f>IF(AND($D68&lt;&gt;0,N$1&lt;&gt;0),IF(VLOOKUP($D68,$J$9:$DP$16,2+N$1,FALSE)&lt;&gt;0,(COUNTIF('Présences, Excuses, et Tx P G'!$P67:R67,$C68)/VLOOKUP($D68,$J$9:$DP$16,2+N$1,FALSE)),),)</f>
        <v>1</v>
      </c>
      <c r="O68" s="141">
        <f>IF(AND($D68&lt;&gt;0,O$1&lt;&gt;0),IF(VLOOKUP($D68,$J$9:$DP$16,2+O$1,FALSE)&lt;&gt;0,(COUNTIF('Présences, Excuses, et Tx P G'!$P67:S67,$C68)/VLOOKUP($D68,$J$9:$DP$16,2+O$1,FALSE)),),)</f>
        <v>0.66666666666666663</v>
      </c>
      <c r="P68" s="141">
        <f>IF(AND($D68&lt;&gt;0,P$1&lt;&gt;0),IF(VLOOKUP($D68,$J$9:$DP$16,2+P$1,FALSE)&lt;&gt;0,(COUNTIF('Présences, Excuses, et Tx P G'!$P67:T67,$C68)/VLOOKUP($D68,$J$9:$DP$16,2+P$1,FALSE)),),)</f>
        <v>0.66666666666666663</v>
      </c>
      <c r="Q68" s="141">
        <f>IF(AND($D68&lt;&gt;0,Q$1&lt;&gt;0),IF(VLOOKUP($D68,$J$9:$DP$16,2+Q$1,FALSE)&lt;&gt;0,(COUNTIF('Présences, Excuses, et Tx P G'!$P67:U67,$C68)/VLOOKUP($D68,$J$9:$DP$16,2+Q$1,FALSE)),),)</f>
        <v>0.5</v>
      </c>
      <c r="R68" s="141">
        <f>IF(AND($D68&lt;&gt;0,R$1&lt;&gt;0),IF(VLOOKUP($D68,$J$9:$DP$16,2+R$1,FALSE)&lt;&gt;0,(COUNTIF('Présences, Excuses, et Tx P G'!$P67:V67,$C68)/VLOOKUP($D68,$J$9:$DP$16,2+R$1,FALSE)),),)</f>
        <v>0.4</v>
      </c>
      <c r="S68" s="141">
        <f>IF(AND($D68&lt;&gt;0,S$1&lt;&gt;0),IF(VLOOKUP($D68,$J$9:$DP$16,2+S$1,FALSE)&lt;&gt;0,(COUNTIF('Présences, Excuses, et Tx P G'!$P67:W67,$C68)/VLOOKUP($D68,$J$9:$DP$16,2+S$1,FALSE)),),)</f>
        <v>0.33333333333333331</v>
      </c>
      <c r="T68" s="141">
        <f>IF(AND($D68&lt;&gt;0,T$1&lt;&gt;0),IF(VLOOKUP($D68,$J$9:$DP$16,2+T$1,FALSE)&lt;&gt;0,(COUNTIF('Présences, Excuses, et Tx P G'!$P67:X67,$C68)/VLOOKUP($D68,$J$9:$DP$16,2+T$1,FALSE)),),)</f>
        <v>0.2857142857142857</v>
      </c>
      <c r="U68" s="141">
        <f>IF(AND($D68&lt;&gt;0,U$1&lt;&gt;0),IF(VLOOKUP($D68,$J$9:$DP$16,2+U$1,FALSE)&lt;&gt;0,(COUNTIF('Présences, Excuses, et Tx P G'!$P67:Y67,$C68)/VLOOKUP($D68,$J$9:$DP$16,2+U$1,FALSE)),),)</f>
        <v>0.2857142857142857</v>
      </c>
      <c r="V68" s="141">
        <f>IF(AND($D68&lt;&gt;0,V$1&lt;&gt;0),IF(VLOOKUP($D68,$J$9:$DP$16,2+V$1,FALSE)&lt;&gt;0,(COUNTIF('Présences, Excuses, et Tx P G'!$P67:Z67,$C68)/VLOOKUP($D68,$J$9:$DP$16,2+V$1,FALSE)),),)</f>
        <v>0.25</v>
      </c>
      <c r="W68" s="141">
        <f>IF(AND($D68&lt;&gt;0,W$1&lt;&gt;0),IF(VLOOKUP($D68,$J$9:$DP$16,2+W$1,FALSE)&lt;&gt;0,(COUNTIF('Présences, Excuses, et Tx P G'!$P67:AA67,$C68)/VLOOKUP($D68,$J$9:$DP$16,2+W$1,FALSE)),),)</f>
        <v>0.25</v>
      </c>
      <c r="X68" s="141">
        <f>IF(AND($D68&lt;&gt;0,X$1&lt;&gt;0),IF(VLOOKUP($D68,$J$9:$DP$16,2+X$1,FALSE)&lt;&gt;0,(COUNTIF('Présences, Excuses, et Tx P G'!$P67:AB67,$C68)/VLOOKUP($D68,$J$9:$DP$16,2+X$1,FALSE)),),)</f>
        <v>0.22222222222222221</v>
      </c>
      <c r="Y68" s="141">
        <f>IF(AND($D68&lt;&gt;0,Y$1&lt;&gt;0),IF(VLOOKUP($D68,$J$9:$DP$16,2+Y$1,FALSE)&lt;&gt;0,(COUNTIF('Présences, Excuses, et Tx P G'!$P67:AC67,$C68)/VLOOKUP($D68,$J$9:$DP$16,2+Y$1,FALSE)),),)</f>
        <v>0.22222222222222221</v>
      </c>
      <c r="Z68" s="141">
        <f>IF(AND($D68&lt;&gt;0,Z$1&lt;&gt;0),IF(VLOOKUP($D68,$J$9:$DP$16,2+Z$1,FALSE)&lt;&gt;0,(COUNTIF('Présences, Excuses, et Tx P G'!$P67:AD67,$C68)/VLOOKUP($D68,$J$9:$DP$16,2+Z$1,FALSE)),),)</f>
        <v>0.2</v>
      </c>
      <c r="AA68" s="141">
        <f>IF(AND($D68&lt;&gt;0,AA$1&lt;&gt;0),IF(VLOOKUP($D68,$J$9:$DP$16,2+AA$1,FALSE)&lt;&gt;0,(COUNTIF('Présences, Excuses, et Tx P G'!$P67:AE67,$C68)/VLOOKUP($D68,$J$9:$DP$16,2+AA$1,FALSE)),),)</f>
        <v>0.2</v>
      </c>
      <c r="AB68" s="141">
        <f>IF(AND($D68&lt;&gt;0,AB$1&lt;&gt;0),IF(VLOOKUP($D68,$J$9:$DP$16,2+AB$1,FALSE)&lt;&gt;0,(COUNTIF('Présences, Excuses, et Tx P G'!$P67:AF67,$C68)/VLOOKUP($D68,$J$9:$DP$16,2+AB$1,FALSE)),),)</f>
        <v>0.27272727272727271</v>
      </c>
      <c r="AC68" s="141">
        <f>IF(AND($D68&lt;&gt;0,AC$1&lt;&gt;0),IF(VLOOKUP($D68,$J$9:$DP$16,2+AC$1,FALSE)&lt;&gt;0,(COUNTIF('Présences, Excuses, et Tx P G'!$P67:AG67,$C68)/VLOOKUP($D68,$J$9:$DP$16,2+AC$1,FALSE)),),)</f>
        <v>0.33333333333333331</v>
      </c>
      <c r="AD68" s="141">
        <f>IF(AND($D68&lt;&gt;0,AD$1&lt;&gt;0),IF(VLOOKUP($D68,$J$9:$DP$16,2+AD$1,FALSE)&lt;&gt;0,(COUNTIF('Présences, Excuses, et Tx P G'!$P67:AH67,$C68)/VLOOKUP($D68,$J$9:$DP$16,2+AD$1,FALSE)),),)</f>
        <v>0.38461538461538464</v>
      </c>
      <c r="AE68" s="141">
        <f>IF(AND($D68&lt;&gt;0,AE$1&lt;&gt;0),IF(VLOOKUP($D68,$J$9:$DP$16,2+AE$1,FALSE)&lt;&gt;0,(COUNTIF('Présences, Excuses, et Tx P G'!$P67:AI67,$C68)/VLOOKUP($D68,$J$9:$DP$16,2+AE$1,FALSE)),),)</f>
        <v>0.38461538461538464</v>
      </c>
      <c r="AF68" s="141">
        <f>IF(AND($D68&lt;&gt;0,AF$1&lt;&gt;0),IF(VLOOKUP($D68,$J$9:$DP$16,2+AF$1,FALSE)&lt;&gt;0,(COUNTIF('Présences, Excuses, et Tx P G'!$P67:AJ67,$C68)/VLOOKUP($D68,$J$9:$DP$16,2+AF$1,FALSE)),),)</f>
        <v>0.35714285714285715</v>
      </c>
      <c r="AG68" s="141">
        <f>IF(AND($D68&lt;&gt;0,AG$1&lt;&gt;0),IF(VLOOKUP($D68,$J$9:$DP$16,2+AG$1,FALSE)&lt;&gt;0,(COUNTIF('Présences, Excuses, et Tx P G'!$P67:AK67,$C68)/VLOOKUP($D68,$J$9:$DP$16,2+AG$1,FALSE)),),)</f>
        <v>0.4</v>
      </c>
      <c r="AH68" s="141">
        <f>IF(AND($D68&lt;&gt;0,AH$1&lt;&gt;0),IF(VLOOKUP($D68,$J$9:$DP$16,2+AH$1,FALSE)&lt;&gt;0,(COUNTIF('Présences, Excuses, et Tx P G'!$P67:AL67,$C68)/VLOOKUP($D68,$J$9:$DP$16,2+AH$1,FALSE)),),)</f>
        <v>0.4375</v>
      </c>
      <c r="AI68" s="141">
        <f>IF(AND($D68&lt;&gt;0,AI$1&lt;&gt;0),IF(VLOOKUP($D68,$J$9:$DP$16,2+AI$1,FALSE)&lt;&gt;0,(COUNTIF('Présences, Excuses, et Tx P G'!$P67:AM67,$C68)/VLOOKUP($D68,$J$9:$DP$16,2+AI$1,FALSE)),),)</f>
        <v>0.47058823529411764</v>
      </c>
      <c r="AJ68" s="141">
        <f>IF(AND($D68&lt;&gt;0,AJ$1&lt;&gt;0),IF(VLOOKUP($D68,$J$9:$DP$16,2+AJ$1,FALSE)&lt;&gt;0,(COUNTIF('Présences, Excuses, et Tx P G'!$P67:AN67,$C68)/VLOOKUP($D68,$J$9:$DP$16,2+AJ$1,FALSE)),),)</f>
        <v>0.5</v>
      </c>
      <c r="AK68" s="141">
        <f>IF(AND($D68&lt;&gt;0,AK$1&lt;&gt;0),IF(VLOOKUP($D68,$J$9:$DP$16,2+AK$1,FALSE)&lt;&gt;0,(COUNTIF('Présences, Excuses, et Tx P G'!$P67:AO67,$C68)/VLOOKUP($D68,$J$9:$DP$16,2+AK$1,FALSE)),),)</f>
        <v>0.5</v>
      </c>
      <c r="AL68" s="141">
        <f>IF(AND($D68&lt;&gt;0,AL$1&lt;&gt;0),IF(VLOOKUP($D68,$J$9:$DP$16,2+AL$1,FALSE)&lt;&gt;0,(COUNTIF('Présences, Excuses, et Tx P G'!$P67:AP67,$C68)/VLOOKUP($D68,$J$9:$DP$16,2+AL$1,FALSE)),),)</f>
        <v>0.47368421052631576</v>
      </c>
      <c r="AM68" s="141">
        <f>IF(AND($D68&lt;&gt;0,AM$1&lt;&gt;0),IF(VLOOKUP($D68,$J$9:$DP$16,2+AM$1,FALSE)&lt;&gt;0,(COUNTIF('Présences, Excuses, et Tx P G'!$P67:AQ67,$C68)/VLOOKUP($D68,$J$9:$DP$16,2+AM$1,FALSE)),),)</f>
        <v>0.45</v>
      </c>
      <c r="AN68" s="141">
        <f>IF(AND($D68&lt;&gt;0,AN$1&lt;&gt;0),IF(VLOOKUP($D68,$J$9:$DP$16,2+AN$1,FALSE)&lt;&gt;0,(COUNTIF('Présences, Excuses, et Tx P G'!$P67:AR67,$C68)/VLOOKUP($D68,$J$9:$DP$16,2+AN$1,FALSE)),),)</f>
        <v>0.47619047619047616</v>
      </c>
      <c r="AO68" s="141">
        <f>IF(AND($D68&lt;&gt;0,AO$1&lt;&gt;0),IF(VLOOKUP($D68,$J$9:$DP$16,2+AO$1,FALSE)&lt;&gt;0,(COUNTIF('Présences, Excuses, et Tx P G'!$P67:AS67,$C68)/VLOOKUP($D68,$J$9:$DP$16,2+AO$1,FALSE)),),)</f>
        <v>0.5</v>
      </c>
      <c r="AP68" s="141">
        <f>IF(AND($D68&lt;&gt;0,AP$1&lt;&gt;0),IF(VLOOKUP($D68,$J$9:$DP$16,2+AP$1,FALSE)&lt;&gt;0,(COUNTIF('Présences, Excuses, et Tx P G'!$P67:AT67,$C68)/VLOOKUP($D68,$J$9:$DP$16,2+AP$1,FALSE)),),)</f>
        <v>0.52173913043478259</v>
      </c>
      <c r="AQ68" s="141">
        <f>IF(AND($D68&lt;&gt;0,AQ$1&lt;&gt;0),IF(VLOOKUP($D68,$J$9:$DP$16,2+AQ$1,FALSE)&lt;&gt;0,(COUNTIF('Présences, Excuses, et Tx P G'!$P67:AU67,$C68)/VLOOKUP($D68,$J$9:$DP$16,2+AQ$1,FALSE)),),)</f>
        <v>0.52173913043478259</v>
      </c>
      <c r="AR68" s="141">
        <f>IF(AND($D68&lt;&gt;0,AR$1&lt;&gt;0),IF(VLOOKUP($D68,$J$9:$DP$16,2+AR$1,FALSE)&lt;&gt;0,(COUNTIF('Présences, Excuses, et Tx P G'!$P67:AV67,$C68)/VLOOKUP($D68,$J$9:$DP$16,2+AR$1,FALSE)),),)</f>
        <v>0.5</v>
      </c>
      <c r="AS68" s="141">
        <f>IF(AND($D68&lt;&gt;0,AS$1&lt;&gt;0),IF(VLOOKUP($D68,$J$9:$DP$16,2+AS$1,FALSE)&lt;&gt;0,(COUNTIF('Présences, Excuses, et Tx P G'!$P67:AW67,$C68)/VLOOKUP($D68,$J$9:$DP$16,2+AS$1,FALSE)),),)</f>
        <v>0.5</v>
      </c>
      <c r="AT68" s="141">
        <f>IF(AND($D68&lt;&gt;0,AT$1&lt;&gt;0),IF(VLOOKUP($D68,$J$9:$DP$16,2+AT$1,FALSE)&lt;&gt;0,(COUNTIF('Présences, Excuses, et Tx P G'!$P67:AX67,$C68)/VLOOKUP($D68,$J$9:$DP$16,2+AT$1,FALSE)),),)</f>
        <v>0.52</v>
      </c>
      <c r="AU68" s="141">
        <f>IF(AND($D68&lt;&gt;0,AU$1&lt;&gt;0),IF(VLOOKUP($D68,$J$9:$DP$16,2+AU$1,FALSE)&lt;&gt;0,(COUNTIF('Présences, Excuses, et Tx P G'!$P67:AY67,$C68)/VLOOKUP($D68,$J$9:$DP$16,2+AU$1,FALSE)),),)</f>
        <v>0.52</v>
      </c>
      <c r="AV68" s="141">
        <f>IF(AND($D68&lt;&gt;0,AV$1&lt;&gt;0),IF(VLOOKUP($D68,$J$9:$DP$16,2+AV$1,FALSE)&lt;&gt;0,(COUNTIF('Présences, Excuses, et Tx P G'!$P67:AZ67,$C68)/VLOOKUP($D68,$J$9:$DP$16,2+AV$1,FALSE)),),)</f>
        <v>0.53846153846153844</v>
      </c>
      <c r="AW68" s="141">
        <f>IF(AND($D68&lt;&gt;0,AW$1&lt;&gt;0),IF(VLOOKUP($D68,$J$9:$DP$16,2+AW$1,FALSE)&lt;&gt;0,(COUNTIF('Présences, Excuses, et Tx P G'!$P67:BA67,$C68)/VLOOKUP($D68,$J$9:$DP$16,2+AW$1,FALSE)),),)</f>
        <v>0.53846153846153844</v>
      </c>
      <c r="AX68" s="141">
        <f>IF(AND($D68&lt;&gt;0,AX$1&lt;&gt;0),IF(VLOOKUP($D68,$J$9:$DP$16,2+AX$1,FALSE)&lt;&gt;0,(COUNTIF('Présences, Excuses, et Tx P G'!$P67:BB67,$C68)/VLOOKUP($D68,$J$9:$DP$16,2+AX$1,FALSE)),),)</f>
        <v>0.53846153846153844</v>
      </c>
      <c r="AY68" s="141">
        <f>IF(AND($D68&lt;&gt;0,AY$1&lt;&gt;0),IF(VLOOKUP($D68,$J$9:$DP$16,2+AY$1,FALSE)&lt;&gt;0,(COUNTIF('Présences, Excuses, et Tx P G'!$P67:BC67,$C68)/VLOOKUP($D68,$J$9:$DP$16,2+AY$1,FALSE)),),)</f>
        <v>0.51851851851851849</v>
      </c>
      <c r="AZ68" s="141">
        <f>IF(AND($D68&lt;&gt;0,AZ$1&lt;&gt;0),IF(VLOOKUP($D68,$J$9:$DP$16,2+AZ$1,FALSE)&lt;&gt;0,(COUNTIF('Présences, Excuses, et Tx P G'!$P67:BD67,$C68)/VLOOKUP($D68,$J$9:$DP$16,2+AZ$1,FALSE)),),)</f>
        <v>0.51851851851851849</v>
      </c>
      <c r="BA68" s="141">
        <f>IF(AND($D68&lt;&gt;0,BA$1&lt;&gt;0),IF(VLOOKUP($D68,$J$9:$DP$16,2+BA$1,FALSE)&lt;&gt;0,(COUNTIF('Présences, Excuses, et Tx P G'!$P67:BE67,$C68)/VLOOKUP($D68,$J$9:$DP$16,2+BA$1,FALSE)),),)</f>
        <v>0.5</v>
      </c>
      <c r="BB68" s="141">
        <f>IF(AND($D68&lt;&gt;0,BB$1&lt;&gt;0),IF(VLOOKUP($D68,$J$9:$DP$16,2+BB$1,FALSE)&lt;&gt;0,(COUNTIF('Présences, Excuses, et Tx P G'!$P67:BF67,$C68)/VLOOKUP($D68,$J$9:$DP$16,2+BB$1,FALSE)),),)</f>
        <v>0.51724137931034486</v>
      </c>
      <c r="BC68" s="141">
        <f>IF(AND($D68&lt;&gt;0,BC$1&lt;&gt;0),IF(VLOOKUP($D68,$J$9:$DP$16,2+BC$1,FALSE)&lt;&gt;0,(COUNTIF('Présences, Excuses, et Tx P G'!$P67:BG67,$C68)/VLOOKUP($D68,$J$9:$DP$16,2+BC$1,FALSE)),),)</f>
        <v>0.53333333333333333</v>
      </c>
      <c r="BD68" s="141">
        <f>IF(AND($D68&lt;&gt;0,BD$1&lt;&gt;0),IF(VLOOKUP($D68,$J$9:$DP$16,2+BD$1,FALSE)&lt;&gt;0,(COUNTIF('Présences, Excuses, et Tx P G'!$P67:BH67,$C68)/VLOOKUP($D68,$J$9:$DP$16,2+BD$1,FALSE)),),)</f>
        <v>0.54838709677419351</v>
      </c>
      <c r="BE68" s="141">
        <f>IF(AND($D68&lt;&gt;0,BE$1&lt;&gt;0),IF(VLOOKUP($D68,$J$9:$DP$16,2+BE$1,FALSE)&lt;&gt;0,(COUNTIF('Présences, Excuses, et Tx P G'!$P67:BI67,$C68)/VLOOKUP($D68,$J$9:$DP$16,2+BE$1,FALSE)),),)</f>
        <v>0.5625</v>
      </c>
      <c r="BF68" s="141">
        <f>IF(AND($D68&lt;&gt;0,BF$1&lt;&gt;0),IF(VLOOKUP($D68,$J$9:$DP$16,2+BF$1,FALSE)&lt;&gt;0,(COUNTIF('Présences, Excuses, et Tx P G'!$P67:BJ67,$C68)/VLOOKUP($D68,$J$9:$DP$16,2+BF$1,FALSE)),),)</f>
        <v>0.5625</v>
      </c>
      <c r="BG68" s="141">
        <f>IF(AND($D68&lt;&gt;0,BG$1&lt;&gt;0),IF(VLOOKUP($D68,$J$9:$DP$16,2+BG$1,FALSE)&lt;&gt;0,(COUNTIF('Présences, Excuses, et Tx P G'!$P67:BK67,$C68)/VLOOKUP($D68,$J$9:$DP$16,2+BG$1,FALSE)),),)</f>
        <v>0.5625</v>
      </c>
      <c r="BH68" s="141">
        <f>IF(AND($D68&lt;&gt;0,BH$1&lt;&gt;0),IF(VLOOKUP($D68,$J$9:$DP$16,2+BH$1,FALSE)&lt;&gt;0,(COUNTIF('Présences, Excuses, et Tx P G'!$P67:BL67,$C68)/VLOOKUP($D68,$J$9:$DP$16,2+BH$1,FALSE)),),)</f>
        <v>0.54545454545454541</v>
      </c>
      <c r="BI68" s="141">
        <f>IF(AND($D68&lt;&gt;0,BI$1&lt;&gt;0),IF(VLOOKUP($D68,$J$9:$DP$16,2+BI$1,FALSE)&lt;&gt;0,(COUNTIF('Présences, Excuses, et Tx P G'!$P67:BM67,$C68)/VLOOKUP($D68,$J$9:$DP$16,2+BI$1,FALSE)),),)</f>
        <v>0.55882352941176472</v>
      </c>
      <c r="BJ68" s="141">
        <f>IF(AND($D68&lt;&gt;0,BJ$1&lt;&gt;0),IF(VLOOKUP($D68,$J$9:$DP$16,2+BJ$1,FALSE)&lt;&gt;0,(COUNTIF('Présences, Excuses, et Tx P G'!$P67:BN67,$C68)/VLOOKUP($D68,$J$9:$DP$16,2+BJ$1,FALSE)),),)</f>
        <v>0.55882352941176472</v>
      </c>
      <c r="BK68" s="141">
        <f>IF(AND($D68&lt;&gt;0,BK$1&lt;&gt;0),IF(VLOOKUP($D68,$J$9:$DP$16,2+BK$1,FALSE)&lt;&gt;0,(COUNTIF('Présences, Excuses, et Tx P G'!$P67:BO67,$C68)/VLOOKUP($D68,$J$9:$DP$16,2+BK$1,FALSE)),),)</f>
        <v>0.54285714285714282</v>
      </c>
      <c r="BL68" s="141">
        <f>IF(AND($D68&lt;&gt;0,BL$1&lt;&gt;0),IF(VLOOKUP($D68,$J$9:$DP$16,2+BL$1,FALSE)&lt;&gt;0,(COUNTIF('Présences, Excuses, et Tx P G'!$P67:BP67,$C68)/VLOOKUP($D68,$J$9:$DP$16,2+BL$1,FALSE)),),)</f>
        <v>0.54285714285714282</v>
      </c>
      <c r="BM68" s="141">
        <f>IF(AND($D68&lt;&gt;0,BM$1&lt;&gt;0),IF(VLOOKUP($D68,$J$9:$DP$16,2+BM$1,FALSE)&lt;&gt;0,(COUNTIF('Présences, Excuses, et Tx P G'!$P67:BQ67,$C68)/VLOOKUP($D68,$J$9:$DP$16,2+BM$1,FALSE)),),)</f>
        <v>0.54285714285714282</v>
      </c>
      <c r="BN68" s="141">
        <f>IF(AND($D68&lt;&gt;0,BN$1&lt;&gt;0),IF(VLOOKUP($D68,$J$9:$DP$16,2+BN$1,FALSE)&lt;&gt;0,(COUNTIF('Présences, Excuses, et Tx P G'!$P67:BR67,$C68)/VLOOKUP($D68,$J$9:$DP$16,2+BN$1,FALSE)),),)</f>
        <v>0.55555555555555558</v>
      </c>
      <c r="BO68" s="141">
        <f>IF(AND($D68&lt;&gt;0,BO$1&lt;&gt;0),IF(VLOOKUP($D68,$J$9:$DP$16,2+BO$1,FALSE)&lt;&gt;0,(COUNTIF('Présences, Excuses, et Tx P G'!$P67:BS67,$C68)/VLOOKUP($D68,$J$9:$DP$16,2+BO$1,FALSE)),),)</f>
        <v>0.56756756756756754</v>
      </c>
      <c r="BP68" s="141">
        <f>IF(AND($D68&lt;&gt;0,BP$1&lt;&gt;0),IF(VLOOKUP($D68,$J$9:$DP$16,2+BP$1,FALSE)&lt;&gt;0,(COUNTIF('Présences, Excuses, et Tx P G'!$P67:BT67,$C68)/VLOOKUP($D68,$J$9:$DP$16,2+BP$1,FALSE)),),)</f>
        <v>0.57894736842105265</v>
      </c>
      <c r="BQ68" s="141">
        <f>IF(AND($D68&lt;&gt;0,BQ$1&lt;&gt;0),IF(VLOOKUP($D68,$J$9:$DP$16,2+BQ$1,FALSE)&lt;&gt;0,(COUNTIF('Présences, Excuses, et Tx P G'!$P67:BU67,$C68)/VLOOKUP($D68,$J$9:$DP$16,2+BQ$1,FALSE)),),)</f>
        <v>0.57894736842105265</v>
      </c>
      <c r="BR68" s="141">
        <f>IF(AND($D68&lt;&gt;0,BR$1&lt;&gt;0),IF(VLOOKUP($D68,$J$9:$DP$16,2+BR$1,FALSE)&lt;&gt;0,(COUNTIF('Présences, Excuses, et Tx P G'!$P67:BV67,$C68)/VLOOKUP($D68,$J$9:$DP$16,2+BR$1,FALSE)),),)</f>
        <v>0.5641025641025641</v>
      </c>
      <c r="BS68" s="141">
        <f>IF(AND($D68&lt;&gt;0,BS$1&lt;&gt;0),IF(VLOOKUP($D68,$J$9:$DP$16,2+BS$1,FALSE)&lt;&gt;0,(COUNTIF('Présences, Excuses, et Tx P G'!$P67:BW67,$C68)/VLOOKUP($D68,$J$9:$DP$16,2+BS$1,FALSE)),),)</f>
        <v>0.5641025641025641</v>
      </c>
      <c r="BT68" s="141">
        <f>IF(AND($D68&lt;&gt;0,BT$1&lt;&gt;0),IF(VLOOKUP($D68,$J$9:$DP$16,2+BT$1,FALSE)&lt;&gt;0,(COUNTIF('Présences, Excuses, et Tx P G'!$P67:BX67,$C68)/VLOOKUP($D68,$J$9:$DP$16,2+BT$1,FALSE)),),)</f>
        <v>0.5641025641025641</v>
      </c>
      <c r="BU68" s="141">
        <f>IF(AND($D68&lt;&gt;0,BU$1&lt;&gt;0),IF(VLOOKUP($D68,$J$9:$DP$16,2+BU$1,FALSE)&lt;&gt;0,(COUNTIF('Présences, Excuses, et Tx P G'!$P67:BY67,$C68)/VLOOKUP($D68,$J$9:$DP$16,2+BU$1,FALSE)),),)</f>
        <v>0.57499999999999996</v>
      </c>
      <c r="BV68" s="141">
        <f>IF(AND($D68&lt;&gt;0,BV$1&lt;&gt;0),IF(VLOOKUP($D68,$J$9:$DP$16,2+BV$1,FALSE)&lt;&gt;0,(COUNTIF('Présences, Excuses, et Tx P G'!$P67:BZ67,$C68)/VLOOKUP($D68,$J$9:$DP$16,2+BV$1,FALSE)),),)</f>
        <v>0.58536585365853655</v>
      </c>
      <c r="BW68" s="141">
        <f>IF(AND($D68&lt;&gt;0,BW$1&lt;&gt;0),IF(VLOOKUP($D68,$J$9:$DP$16,2+BW$1,FALSE)&lt;&gt;0,(COUNTIF('Présences, Excuses, et Tx P G'!$P67:CA67,$C68)/VLOOKUP($D68,$J$9:$DP$16,2+BW$1,FALSE)),),)</f>
        <v>0.59523809523809523</v>
      </c>
      <c r="BX68" s="141">
        <f>IF(AND($D68&lt;&gt;0,BX$1&lt;&gt;0),IF(VLOOKUP($D68,$J$9:$DP$16,2+BX$1,FALSE)&lt;&gt;0,(COUNTIF('Présences, Excuses, et Tx P G'!$P67:CB67,$C68)/VLOOKUP($D68,$J$9:$DP$16,2+BX$1,FALSE)),),)</f>
        <v>0.59523809523809523</v>
      </c>
      <c r="BY68" s="141">
        <f>IF(AND($D68&lt;&gt;0,BY$1&lt;&gt;0),IF(VLOOKUP($D68,$J$9:$DP$16,2+BY$1,FALSE)&lt;&gt;0,(COUNTIF('Présences, Excuses, et Tx P G'!$P67:CC67,$C68)/VLOOKUP($D68,$J$9:$DP$16,2+BY$1,FALSE)),),)</f>
        <v>0.58139534883720934</v>
      </c>
      <c r="BZ68" s="141">
        <f>IF(AND($D68&lt;&gt;0,BZ$1&lt;&gt;0),IF(VLOOKUP($D68,$J$9:$DP$16,2+BZ$1,FALSE)&lt;&gt;0,(COUNTIF('Présences, Excuses, et Tx P G'!$P67:CD67,$C68)/VLOOKUP($D68,$J$9:$DP$16,2+BZ$1,FALSE)),),)</f>
        <v>0.59090909090909094</v>
      </c>
      <c r="CA68" s="141">
        <f>IF(AND($D68&lt;&gt;0,CA$1&lt;&gt;0),IF(VLOOKUP($D68,$J$9:$DP$16,2+CA$1,FALSE)&lt;&gt;0,(COUNTIF('Présences, Excuses, et Tx P G'!$P67:CE67,$C68)/VLOOKUP($D68,$J$9:$DP$16,2+CA$1,FALSE)),),)</f>
        <v>0.57777777777777772</v>
      </c>
      <c r="CB68" s="141">
        <f>IF(AND($D68&lt;&gt;0,CB$1&lt;&gt;0),IF(VLOOKUP($D68,$J$9:$DP$16,2+CB$1,FALSE)&lt;&gt;0,(COUNTIF('Présences, Excuses, et Tx P G'!$P67:CF67,$C68)/VLOOKUP($D68,$J$9:$DP$16,2+CB$1,FALSE)),),)</f>
        <v>0</v>
      </c>
      <c r="CC68" s="141">
        <f>IF(AND($D68&lt;&gt;0,CC$1&lt;&gt;0),IF(VLOOKUP($D68,$J$9:$DP$16,2+CC$1,FALSE)&lt;&gt;0,(COUNTIF('Présences, Excuses, et Tx P G'!$P67:CG67,$C68)/VLOOKUP($D68,$J$9:$DP$16,2+CC$1,FALSE)),),)</f>
        <v>0</v>
      </c>
      <c r="CD68" s="141">
        <f>IF(AND($D68&lt;&gt;0,CD$1&lt;&gt;0),IF(VLOOKUP($D68,$J$9:$DP$16,2+CD$1,FALSE)&lt;&gt;0,(COUNTIF('Présences, Excuses, et Tx P G'!$P67:CH67,$C68)/VLOOKUP($D68,$J$9:$DP$16,2+CD$1,FALSE)),),)</f>
        <v>0</v>
      </c>
      <c r="CE68" s="141">
        <f>IF(AND($D68&lt;&gt;0,CE$1&lt;&gt;0),IF(VLOOKUP($D68,$J$9:$DP$16,2+CE$1,FALSE)&lt;&gt;0,(COUNTIF('Présences, Excuses, et Tx P G'!$P67:CI67,$C68)/VLOOKUP($D68,$J$9:$DP$16,2+CE$1,FALSE)),),)</f>
        <v>0</v>
      </c>
      <c r="CF68" s="141">
        <f>IF(AND($D68&lt;&gt;0,CF$1&lt;&gt;0),IF(VLOOKUP($D68,$J$9:$DP$16,2+CF$1,FALSE)&lt;&gt;0,(COUNTIF('Présences, Excuses, et Tx P G'!$P67:CJ67,$C68)/VLOOKUP($D68,$J$9:$DP$16,2+CF$1,FALSE)),),)</f>
        <v>0</v>
      </c>
      <c r="CG68" s="141">
        <f>IF(AND($D68&lt;&gt;0,CG$1&lt;&gt;0),IF(VLOOKUP($D68,$J$9:$DP$16,2+CG$1,FALSE)&lt;&gt;0,(COUNTIF('Présences, Excuses, et Tx P G'!$P67:CK67,$C68)/VLOOKUP($D68,$J$9:$DP$16,2+CG$1,FALSE)),),)</f>
        <v>0</v>
      </c>
      <c r="CH68" s="141">
        <f>IF(AND($D68&lt;&gt;0,CH$1&lt;&gt;0),IF(VLOOKUP($D68,$J$9:$DP$16,2+CH$1,FALSE)&lt;&gt;0,(COUNTIF('Présences, Excuses, et Tx P G'!$P67:CL67,$C68)/VLOOKUP($D68,$J$9:$DP$16,2+CH$1,FALSE)),),)</f>
        <v>0</v>
      </c>
      <c r="CI68" s="141">
        <f>IF(AND($D68&lt;&gt;0,CI$1&lt;&gt;0),IF(VLOOKUP($D68,$J$9:$DP$16,2+CI$1,FALSE)&lt;&gt;0,(COUNTIF('Présences, Excuses, et Tx P G'!$P67:CM67,$C68)/VLOOKUP($D68,$J$9:$DP$16,2+CI$1,FALSE)),),)</f>
        <v>0</v>
      </c>
      <c r="CJ68" s="141">
        <f>IF(AND($D68&lt;&gt;0,CJ$1&lt;&gt;0),IF(VLOOKUP($D68,$J$9:$DP$16,2+CJ$1,FALSE)&lt;&gt;0,(COUNTIF('Présences, Excuses, et Tx P G'!$P67:CO67,$C68)/VLOOKUP($D68,$J$9:$DP$16,2+CJ$1,FALSE)),),)</f>
        <v>0</v>
      </c>
      <c r="CK68" s="141">
        <f>IF(AND($D68&lt;&gt;0,CK$1&lt;&gt;0),IF(VLOOKUP($D68,$J$9:$DP$16,2+CK$1,FALSE)&lt;&gt;0,(COUNTIF('Présences, Excuses, et Tx P G'!$P67:CP67,$C68)/VLOOKUP($D68,$J$9:$DP$16,2+CK$1,FALSE)),),)</f>
        <v>0</v>
      </c>
      <c r="CL68" s="141">
        <f>IF(AND($D68&lt;&gt;0,CL$1&lt;&gt;0),IF(VLOOKUP($D68,$J$9:$DP$16,2+CL$1,FALSE)&lt;&gt;0,(COUNTIF('Présences, Excuses, et Tx P G'!$P67:CQ67,$C68)/VLOOKUP($D68,$J$9:$DP$16,2+CL$1,FALSE)),),)</f>
        <v>0</v>
      </c>
      <c r="CM68" s="141">
        <f>IF(AND($D68&lt;&gt;0,CM$1&lt;&gt;0),IF(VLOOKUP($D68,$J$9:$DP$16,2+CM$1,FALSE)&lt;&gt;0,(COUNTIF('Présences, Excuses, et Tx P G'!$P67:CR67,$C68)/VLOOKUP($D68,$J$9:$DP$16,2+CM$1,FALSE)),),)</f>
        <v>0</v>
      </c>
      <c r="CN68" s="141">
        <f>IF(AND($D68&lt;&gt;0,CN$1&lt;&gt;0),IF(VLOOKUP($D68,$J$9:$DP$16,2+CN$1,FALSE)&lt;&gt;0,(COUNTIF('Présences, Excuses, et Tx P G'!$P67:CS67,$C68)/VLOOKUP($D68,$J$9:$DP$16,2+CN$1,FALSE)),),)</f>
        <v>0</v>
      </c>
      <c r="CO68" s="141">
        <f>IF(AND($D68&lt;&gt;0,CO$1&lt;&gt;0),IF(VLOOKUP($D68,$J$9:$DP$16,2+CO$1,FALSE)&lt;&gt;0,(COUNTIF('Présences, Excuses, et Tx P G'!$P67:CT67,$C68)/VLOOKUP($D68,$J$9:$DP$16,2+CO$1,FALSE)),),)</f>
        <v>0</v>
      </c>
      <c r="CP68" s="141">
        <f>IF(AND($D68&lt;&gt;0,CP$1&lt;&gt;0),IF(VLOOKUP($D68,$J$9:$DP$16,2+CP$1,FALSE)&lt;&gt;0,(COUNTIF('Présences, Excuses, et Tx P G'!$P67:CU67,$C68)/VLOOKUP($D68,$J$9:$DP$16,2+CP$1,FALSE)),),)</f>
        <v>0</v>
      </c>
      <c r="CQ68" s="141">
        <f>IF(AND($D68&lt;&gt;0,CQ$1&lt;&gt;0),IF(VLOOKUP($D68,$J$9:$DP$16,2+CQ$1,FALSE)&lt;&gt;0,(COUNTIF('Présences, Excuses, et Tx P G'!$P67:CU67,$C68)/VLOOKUP($D68,$J$9:$DP$16,2+CQ$1,FALSE)),),)</f>
        <v>0</v>
      </c>
      <c r="CR68" s="141">
        <f>IF(AND($D68&lt;&gt;0,CR$1&lt;&gt;0),IF(VLOOKUP($D68,$J$9:$DP$16,2+CR$1,FALSE)&lt;&gt;0,(COUNTIF('Présences, Excuses, et Tx P G'!$P67:CV67,$C68)/VLOOKUP($D68,$J$9:$DP$16,2+CR$1,FALSE)),),)</f>
        <v>0</v>
      </c>
      <c r="CS68" s="141">
        <f>IF(AND($D68&lt;&gt;0,CS$1&lt;&gt;0),IF(VLOOKUP($D68,$J$9:$DP$16,2+CS$1,FALSE)&lt;&gt;0,(COUNTIF('Présences, Excuses, et Tx P G'!$P67:CW67,$C68)/VLOOKUP($D68,$J$9:$DP$16,2+CS$1,FALSE)),),)</f>
        <v>0</v>
      </c>
      <c r="CT68" s="141">
        <f>IF(AND($D68&lt;&gt;0,CT$1&lt;&gt;0),IF(VLOOKUP($D68,$J$9:$DP$16,2+CT$1,FALSE)&lt;&gt;0,(COUNTIF('Présences, Excuses, et Tx P G'!$P67:CX67,$C68)/VLOOKUP($D68,$J$9:$DP$16,2+CT$1,FALSE)),),)</f>
        <v>0</v>
      </c>
      <c r="CU68" s="141">
        <f>IF(AND($D68&lt;&gt;0,CU$1&lt;&gt;0),IF(VLOOKUP($D68,$J$9:$DP$16,2+CU$1,FALSE)&lt;&gt;0,(COUNTIF('Présences, Excuses, et Tx P G'!$P67:CY67,$C68)/VLOOKUP($D68,$J$9:$DP$16,2+CU$1,FALSE)),),)</f>
        <v>0</v>
      </c>
      <c r="CV68" s="141">
        <f>IF(AND($D68&lt;&gt;0,CV$1&lt;&gt;0),IF(VLOOKUP($D68,$J$9:$DP$16,2+CV$1,FALSE)&lt;&gt;0,(COUNTIF('Présences, Excuses, et Tx P G'!$P67:CZ67,$C68)/VLOOKUP($D68,$J$9:$DP$16,2+CV$1,FALSE)),),)</f>
        <v>0</v>
      </c>
      <c r="CW68" s="141">
        <f>IF(AND($D68&lt;&gt;0,CW$1&lt;&gt;0),IF(VLOOKUP($D68,$J$9:$DP$16,2+CW$1,FALSE)&lt;&gt;0,(COUNTIF('Présences, Excuses, et Tx P G'!$P67:DA67,$C68)/VLOOKUP($D68,$J$9:$DP$16,2+CW$1,FALSE)),),)</f>
        <v>0</v>
      </c>
      <c r="CX68" s="141">
        <f>IF(AND($D68&lt;&gt;0,CX$1&lt;&gt;0),IF(VLOOKUP($D68,$J$9:$DP$16,2+CX$1,FALSE)&lt;&gt;0,(COUNTIF('Présences, Excuses, et Tx P G'!$P67:DB67,$C68)/VLOOKUP($D68,$J$9:$DP$16,2+CX$1,FALSE)),),)</f>
        <v>0</v>
      </c>
      <c r="CY68" s="141">
        <f>IF(AND($D68&lt;&gt;0,CY$1&lt;&gt;0),IF(VLOOKUP($D68,$J$9:$DP$16,2+CY$1,FALSE)&lt;&gt;0,(COUNTIF('Présences, Excuses, et Tx P G'!$P67:DC67,$C68)/VLOOKUP($D68,$J$9:$DP$16,2+CY$1,FALSE)),),)</f>
        <v>0</v>
      </c>
      <c r="CZ68" s="141">
        <f>IF(AND($D68&lt;&gt;0,CZ$1&lt;&gt;0),IF(VLOOKUP($D68,$J$9:$DP$16,2+CZ$1,FALSE)&lt;&gt;0,(COUNTIF('Présences, Excuses, et Tx P G'!$P67:DD67,$C68)/VLOOKUP($D68,$J$9:$DP$16,2+CZ$1,FALSE)),),)</f>
        <v>0</v>
      </c>
      <c r="DA68" s="141">
        <f>IF(AND($D68&lt;&gt;0,DA$1&lt;&gt;0),IF(VLOOKUP($D68,$J$9:$DP$16,2+DA$1,FALSE)&lt;&gt;0,(COUNTIF('Présences, Excuses, et Tx P G'!$P67:DE67,$C68)/VLOOKUP($D68,$J$9:$DP$16,2+DA$1,FALSE)),),)</f>
        <v>0</v>
      </c>
      <c r="DB68" s="141">
        <f>IF(AND($D68&lt;&gt;0,DB$1&lt;&gt;0),IF(VLOOKUP($D68,$J$9:$DP$16,2+DB$1,FALSE)&lt;&gt;0,(COUNTIF('Présences, Excuses, et Tx P G'!$P67:DF67,$C68)/VLOOKUP($D68,$J$9:$DP$16,2+DB$1,FALSE)),),)</f>
        <v>0</v>
      </c>
      <c r="DC68" s="141">
        <f>IF(AND($D68&lt;&gt;0,DC$1&lt;&gt;0),IF(VLOOKUP($D68,$J$9:$DP$16,2+DC$1,FALSE)&lt;&gt;0,(COUNTIF('Présences, Excuses, et Tx P G'!$P67:DG67,$C68)/VLOOKUP($D68,$J$9:$DP$16,2+DC$1,FALSE)),),)</f>
        <v>0</v>
      </c>
      <c r="DD68" s="141">
        <f>IF(AND($D68&lt;&gt;0,DD$1&lt;&gt;0),IF(VLOOKUP($D68,$J$9:$DP$16,2+DD$1,FALSE)&lt;&gt;0,(COUNTIF('Présences, Excuses, et Tx P G'!$P67:DH67,$C68)/VLOOKUP($D68,$J$9:$DP$16,2+DD$1,FALSE)),),)</f>
        <v>0</v>
      </c>
      <c r="DE68" s="141">
        <f>IF(AND($D68&lt;&gt;0,DE$1&lt;&gt;0),IF(VLOOKUP($D68,$J$9:$DP$16,2+DE$1,FALSE)&lt;&gt;0,(COUNTIF('Présences, Excuses, et Tx P G'!$P67:DI67,$C68)/VLOOKUP($D68,$J$9:$DP$16,2+DE$1,FALSE)),),)</f>
        <v>0</v>
      </c>
      <c r="DF68" s="141">
        <f>IF(AND($D68&lt;&gt;0,DF$1&lt;&gt;0),IF(VLOOKUP($D68,$J$9:$DP$16,2+DF$1,FALSE)&lt;&gt;0,(COUNTIF('Présences, Excuses, et Tx P G'!$P67:DJ67,$C68)/VLOOKUP($D68,$J$9:$DP$16,2+DF$1,FALSE)),),)</f>
        <v>0</v>
      </c>
      <c r="DG68" s="141">
        <f>IF(AND($D68&lt;&gt;0,DG$1&lt;&gt;0),IF(VLOOKUP($D68,$J$9:$DP$16,2+DG$1,FALSE)&lt;&gt;0,(COUNTIF('Présences, Excuses, et Tx P G'!$P67:DK67,$C68)/VLOOKUP($D68,$J$9:$DP$16,2+DG$1,FALSE)),),)</f>
        <v>0</v>
      </c>
      <c r="DH68" s="141">
        <f>IF(AND($D68&lt;&gt;0,DH$1&lt;&gt;0),IF(VLOOKUP($D68,$J$9:$DP$16,2+DH$1,FALSE)&lt;&gt;0,(COUNTIF('Présences, Excuses, et Tx P G'!$P67:DL67,$C68)/VLOOKUP($D68,$J$9:$DP$16,2+DH$1,FALSE)),),)</f>
        <v>0</v>
      </c>
      <c r="DI68" s="141">
        <f>IF(AND($D68&lt;&gt;0,DI$1&lt;&gt;0),IF(VLOOKUP($D68,$J$9:$DP$16,2+DI$1,FALSE)&lt;&gt;0,(COUNTIF('Présences, Excuses, et Tx P G'!$P67:DM67,$C68)/VLOOKUP($D68,$J$9:$DP$16,2+DI$1,FALSE)),),)</f>
        <v>0</v>
      </c>
      <c r="DJ68" s="141">
        <f>IF(AND($D68&lt;&gt;0,DJ$1&lt;&gt;0),IF(VLOOKUP($D68,$J$9:$DP$16,2+DJ$1,FALSE)&lt;&gt;0,(COUNTIF('Présences, Excuses, et Tx P G'!$P67:DN67,$C68)/VLOOKUP($D68,$J$9:$DP$16,2+DJ$1,FALSE)),),)</f>
        <v>0</v>
      </c>
      <c r="DK68" s="141">
        <f>IF(AND($D68&lt;&gt;0,DK$1&lt;&gt;0),IF(VLOOKUP($D68,$J$9:$DP$16,2+DK$1,FALSE)&lt;&gt;0,(COUNTIF('Présences, Excuses, et Tx P G'!$P67:DO67,$C68)/VLOOKUP($D68,$J$9:$DP$16,2+DK$1,FALSE)),),)</f>
        <v>0</v>
      </c>
      <c r="DL68" s="141">
        <f>IF(AND($D68&lt;&gt;0,DL$1&lt;&gt;0),IF(VLOOKUP($D68,$J$9:$DP$16,2+DL$1,FALSE)&lt;&gt;0,(COUNTIF('Présences, Excuses, et Tx P G'!$P67:DP67,$C68)/VLOOKUP($D68,$J$9:$DP$16,2+DL$1,FALSE)),),)</f>
        <v>0</v>
      </c>
      <c r="DM68" s="141">
        <f>IF(AND($D68&lt;&gt;0,DM$1&lt;&gt;0),IF(VLOOKUP($D68,$J$9:$DP$16,2+DM$1,FALSE)&lt;&gt;0,(COUNTIF('Présences, Excuses, et Tx P G'!$P67:DQ67,$C68)/VLOOKUP($D68,$J$9:$DP$16,2+DM$1,FALSE)),),)</f>
        <v>0</v>
      </c>
      <c r="DN68" s="141">
        <f>IF(AND($D68&lt;&gt;0,DN$1&lt;&gt;0),IF(VLOOKUP($D68,$J$9:$DP$16,2+DN$1,FALSE)&lt;&gt;0,(COUNTIF('Présences, Excuses, et Tx P G'!$P67:DR67,$C68)/VLOOKUP($D68,$J$9:$DP$16,2+DN$1,FALSE)),),)</f>
        <v>0</v>
      </c>
      <c r="DO68" s="141">
        <f>IF(AND($D68&lt;&gt;0,DO$1&lt;&gt;0),IF(VLOOKUP($D68,$J$9:$DP$16,2+DO$1,FALSE)&lt;&gt;0,(COUNTIF('Présences, Excuses, et Tx P G'!$P67:DS67,$C68)/VLOOKUP($D68,$J$9:$DP$16,2+DO$1,FALSE)),),)</f>
        <v>0</v>
      </c>
      <c r="DP68" s="141">
        <f>IF(AND($D68&lt;&gt;0,DP$1&lt;&gt;0),IF(VLOOKUP($D68,$J$9:$DP$16,2+DP$1,FALSE)&lt;&gt;0,(COUNTIF('Présences, Excuses, et Tx P G'!$P67:DT67,$C68)/VLOOKUP($D68,$J$9:$DP$16,2+DP$1,FALSE)),),)</f>
        <v>0</v>
      </c>
      <c r="DR68" s="158" t="str">
        <f t="shared" si="34"/>
        <v>LEMOINE André</v>
      </c>
      <c r="DS68" s="26" t="str">
        <f t="shared" si="35"/>
        <v>B</v>
      </c>
      <c r="DT68" s="23">
        <f t="shared" si="36"/>
        <v>0.58139534883720934</v>
      </c>
    </row>
    <row r="69" spans="1:124" ht="14.4" customHeight="1">
      <c r="A69" s="11">
        <v>52</v>
      </c>
      <c r="B69" s="158" t="str">
        <f>Choristes!B53</f>
        <v>LEMOINE Michèle</v>
      </c>
      <c r="C69" s="26" t="str">
        <f>Choristes!C53</f>
        <v>A</v>
      </c>
      <c r="D69" s="26" t="str">
        <f>Choristes!G53</f>
        <v>FS</v>
      </c>
      <c r="E69" s="26"/>
      <c r="F69" s="26"/>
      <c r="G69" s="15"/>
      <c r="H69" s="15"/>
      <c r="I69" s="23">
        <f t="shared" si="32"/>
        <v>0.56097560975609762</v>
      </c>
      <c r="J69" s="23" t="str">
        <f t="shared" si="33"/>
        <v>C</v>
      </c>
      <c r="K69" s="60"/>
      <c r="L69" s="141">
        <f>IF(AND($D69&lt;&gt;0,L$1&lt;&gt;0),IF(VLOOKUP($D69,$J$9:$DP$16,2+L$1,FALSE)&lt;&gt;0,(COUNTIF('Présences, Excuses, et Tx P G'!$P68:P68,$C69)/VLOOKUP($D69,$J$9:$DP$16,2+L$1,FALSE)),),)</f>
        <v>1</v>
      </c>
      <c r="M69" s="141">
        <f>IF(AND($D69&lt;&gt;0,M$1&lt;&gt;0),IF(VLOOKUP($D69,$J$9:$DP$16,2+M$1,FALSE)&lt;&gt;0,(COUNTIF('Présences, Excuses, et Tx P G'!$P68:Q68,$C69)/VLOOKUP($D69,$J$9:$DP$16,2+M$1,FALSE)),),)</f>
        <v>1</v>
      </c>
      <c r="N69" s="141">
        <f>IF(AND($D69&lt;&gt;0,N$1&lt;&gt;0),IF(VLOOKUP($D69,$J$9:$DP$16,2+N$1,FALSE)&lt;&gt;0,(COUNTIF('Présences, Excuses, et Tx P G'!$P68:R68,$C69)/VLOOKUP($D69,$J$9:$DP$16,2+N$1,FALSE)),),)</f>
        <v>1</v>
      </c>
      <c r="O69" s="141">
        <f>IF(AND($D69&lt;&gt;0,O$1&lt;&gt;0),IF(VLOOKUP($D69,$J$9:$DP$16,2+O$1,FALSE)&lt;&gt;0,(COUNTIF('Présences, Excuses, et Tx P G'!$P68:S68,$C69)/VLOOKUP($D69,$J$9:$DP$16,2+O$1,FALSE)),),)</f>
        <v>0.66666666666666663</v>
      </c>
      <c r="P69" s="141">
        <f>IF(AND($D69&lt;&gt;0,P$1&lt;&gt;0),IF(VLOOKUP($D69,$J$9:$DP$16,2+P$1,FALSE)&lt;&gt;0,(COUNTIF('Présences, Excuses, et Tx P G'!$P68:T68,$C69)/VLOOKUP($D69,$J$9:$DP$16,2+P$1,FALSE)),),)</f>
        <v>0.66666666666666663</v>
      </c>
      <c r="Q69" s="141">
        <f>IF(AND($D69&lt;&gt;0,Q$1&lt;&gt;0),IF(VLOOKUP($D69,$J$9:$DP$16,2+Q$1,FALSE)&lt;&gt;0,(COUNTIF('Présences, Excuses, et Tx P G'!$P68:U68,$C69)/VLOOKUP($D69,$J$9:$DP$16,2+Q$1,FALSE)),),)</f>
        <v>0.5</v>
      </c>
      <c r="R69" s="141">
        <f>IF(AND($D69&lt;&gt;0,R$1&lt;&gt;0),IF(VLOOKUP($D69,$J$9:$DP$16,2+R$1,FALSE)&lt;&gt;0,(COUNTIF('Présences, Excuses, et Tx P G'!$P68:V68,$C69)/VLOOKUP($D69,$J$9:$DP$16,2+R$1,FALSE)),),)</f>
        <v>0.4</v>
      </c>
      <c r="S69" s="141">
        <f>IF(AND($D69&lt;&gt;0,S$1&lt;&gt;0),IF(VLOOKUP($D69,$J$9:$DP$16,2+S$1,FALSE)&lt;&gt;0,(COUNTIF('Présences, Excuses, et Tx P G'!$P68:W68,$C69)/VLOOKUP($D69,$J$9:$DP$16,2+S$1,FALSE)),),)</f>
        <v>0.33333333333333331</v>
      </c>
      <c r="T69" s="141">
        <f>IF(AND($D69&lt;&gt;0,T$1&lt;&gt;0),IF(VLOOKUP($D69,$J$9:$DP$16,2+T$1,FALSE)&lt;&gt;0,(COUNTIF('Présences, Excuses, et Tx P G'!$P68:X68,$C69)/VLOOKUP($D69,$J$9:$DP$16,2+T$1,FALSE)),),)</f>
        <v>0.2857142857142857</v>
      </c>
      <c r="U69" s="141">
        <f>IF(AND($D69&lt;&gt;0,U$1&lt;&gt;0),IF(VLOOKUP($D69,$J$9:$DP$16,2+U$1,FALSE)&lt;&gt;0,(COUNTIF('Présences, Excuses, et Tx P G'!$P68:Y68,$C69)/VLOOKUP($D69,$J$9:$DP$16,2+U$1,FALSE)),),)</f>
        <v>0.2857142857142857</v>
      </c>
      <c r="V69" s="141">
        <f>IF(AND($D69&lt;&gt;0,V$1&lt;&gt;0),IF(VLOOKUP($D69,$J$9:$DP$16,2+V$1,FALSE)&lt;&gt;0,(COUNTIF('Présences, Excuses, et Tx P G'!$P68:Z68,$C69)/VLOOKUP($D69,$J$9:$DP$16,2+V$1,FALSE)),),)</f>
        <v>0.25</v>
      </c>
      <c r="W69" s="141">
        <f>IF(AND($D69&lt;&gt;0,W$1&lt;&gt;0),IF(VLOOKUP($D69,$J$9:$DP$16,2+W$1,FALSE)&lt;&gt;0,(COUNTIF('Présences, Excuses, et Tx P G'!$P68:AA68,$C69)/VLOOKUP($D69,$J$9:$DP$16,2+W$1,FALSE)),),)</f>
        <v>0.25</v>
      </c>
      <c r="X69" s="141">
        <f>IF(AND($D69&lt;&gt;0,X$1&lt;&gt;0),IF(VLOOKUP($D69,$J$9:$DP$16,2+X$1,FALSE)&lt;&gt;0,(COUNTIF('Présences, Excuses, et Tx P G'!$P68:AB68,$C69)/VLOOKUP($D69,$J$9:$DP$16,2+X$1,FALSE)),),)</f>
        <v>0.22222222222222221</v>
      </c>
      <c r="Y69" s="141">
        <f>IF(AND($D69&lt;&gt;0,Y$1&lt;&gt;0),IF(VLOOKUP($D69,$J$9:$DP$16,2+Y$1,FALSE)&lt;&gt;0,(COUNTIF('Présences, Excuses, et Tx P G'!$P68:AC68,$C69)/VLOOKUP($D69,$J$9:$DP$16,2+Y$1,FALSE)),),)</f>
        <v>0.22222222222222221</v>
      </c>
      <c r="Z69" s="141">
        <f>IF(AND($D69&lt;&gt;0,Z$1&lt;&gt;0),IF(VLOOKUP($D69,$J$9:$DP$16,2+Z$1,FALSE)&lt;&gt;0,(COUNTIF('Présences, Excuses, et Tx P G'!$P68:AD68,$C69)/VLOOKUP($D69,$J$9:$DP$16,2+Z$1,FALSE)),),)</f>
        <v>0.2</v>
      </c>
      <c r="AA69" s="141">
        <f>IF(AND($D69&lt;&gt;0,AA$1&lt;&gt;0),IF(VLOOKUP($D69,$J$9:$DP$16,2+AA$1,FALSE)&lt;&gt;0,(COUNTIF('Présences, Excuses, et Tx P G'!$P68:AE68,$C69)/VLOOKUP($D69,$J$9:$DP$16,2+AA$1,FALSE)),),)</f>
        <v>0.2</v>
      </c>
      <c r="AB69" s="141">
        <f>IF(AND($D69&lt;&gt;0,AB$1&lt;&gt;0),IF(VLOOKUP($D69,$J$9:$DP$16,2+AB$1,FALSE)&lt;&gt;0,(COUNTIF('Présences, Excuses, et Tx P G'!$P68:AF68,$C69)/VLOOKUP($D69,$J$9:$DP$16,2+AB$1,FALSE)),),)</f>
        <v>0.27272727272727271</v>
      </c>
      <c r="AC69" s="141">
        <f>IF(AND($D69&lt;&gt;0,AC$1&lt;&gt;0),IF(VLOOKUP($D69,$J$9:$DP$16,2+AC$1,FALSE)&lt;&gt;0,(COUNTIF('Présences, Excuses, et Tx P G'!$P68:AG68,$C69)/VLOOKUP($D69,$J$9:$DP$16,2+AC$1,FALSE)),),)</f>
        <v>0.33333333333333331</v>
      </c>
      <c r="AD69" s="141">
        <f>IF(AND($D69&lt;&gt;0,AD$1&lt;&gt;0),IF(VLOOKUP($D69,$J$9:$DP$16,2+AD$1,FALSE)&lt;&gt;0,(COUNTIF('Présences, Excuses, et Tx P G'!$P68:AH68,$C69)/VLOOKUP($D69,$J$9:$DP$16,2+AD$1,FALSE)),),)</f>
        <v>0.33333333333333331</v>
      </c>
      <c r="AE69" s="141">
        <f>IF(AND($D69&lt;&gt;0,AE$1&lt;&gt;0),IF(VLOOKUP($D69,$J$9:$DP$16,2+AE$1,FALSE)&lt;&gt;0,(COUNTIF('Présences, Excuses, et Tx P G'!$P68:AI68,$C69)/VLOOKUP($D69,$J$9:$DP$16,2+AE$1,FALSE)),),)</f>
        <v>0.33333333333333331</v>
      </c>
      <c r="AF69" s="141">
        <f>IF(AND($D69&lt;&gt;0,AF$1&lt;&gt;0),IF(VLOOKUP($D69,$J$9:$DP$16,2+AF$1,FALSE)&lt;&gt;0,(COUNTIF('Présences, Excuses, et Tx P G'!$P68:AJ68,$C69)/VLOOKUP($D69,$J$9:$DP$16,2+AF$1,FALSE)),),)</f>
        <v>0.30769230769230771</v>
      </c>
      <c r="AG69" s="141">
        <f>IF(AND($D69&lt;&gt;0,AG$1&lt;&gt;0),IF(VLOOKUP($D69,$J$9:$DP$16,2+AG$1,FALSE)&lt;&gt;0,(COUNTIF('Présences, Excuses, et Tx P G'!$P68:AK68,$C69)/VLOOKUP($D69,$J$9:$DP$16,2+AG$1,FALSE)),),)</f>
        <v>0.30769230769230771</v>
      </c>
      <c r="AH69" s="141">
        <f>IF(AND($D69&lt;&gt;0,AH$1&lt;&gt;0),IF(VLOOKUP($D69,$J$9:$DP$16,2+AH$1,FALSE)&lt;&gt;0,(COUNTIF('Présences, Excuses, et Tx P G'!$P68:AL68,$C69)/VLOOKUP($D69,$J$9:$DP$16,2+AH$1,FALSE)),),)</f>
        <v>0.35714285714285715</v>
      </c>
      <c r="AI69" s="141">
        <f>IF(AND($D69&lt;&gt;0,AI$1&lt;&gt;0),IF(VLOOKUP($D69,$J$9:$DP$16,2+AI$1,FALSE)&lt;&gt;0,(COUNTIF('Présences, Excuses, et Tx P G'!$P68:AM68,$C69)/VLOOKUP($D69,$J$9:$DP$16,2+AI$1,FALSE)),),)</f>
        <v>0.4</v>
      </c>
      <c r="AJ69" s="141">
        <f>IF(AND($D69&lt;&gt;0,AJ$1&lt;&gt;0),IF(VLOOKUP($D69,$J$9:$DP$16,2+AJ$1,FALSE)&lt;&gt;0,(COUNTIF('Présences, Excuses, et Tx P G'!$P68:AN68,$C69)/VLOOKUP($D69,$J$9:$DP$16,2+AJ$1,FALSE)),),)</f>
        <v>0.4375</v>
      </c>
      <c r="AK69" s="141">
        <f>IF(AND($D69&lt;&gt;0,AK$1&lt;&gt;0),IF(VLOOKUP($D69,$J$9:$DP$16,2+AK$1,FALSE)&lt;&gt;0,(COUNTIF('Présences, Excuses, et Tx P G'!$P68:AO68,$C69)/VLOOKUP($D69,$J$9:$DP$16,2+AK$1,FALSE)),),)</f>
        <v>0.4375</v>
      </c>
      <c r="AL69" s="141">
        <f>IF(AND($D69&lt;&gt;0,AL$1&lt;&gt;0),IF(VLOOKUP($D69,$J$9:$DP$16,2+AL$1,FALSE)&lt;&gt;0,(COUNTIF('Présences, Excuses, et Tx P G'!$P68:AP68,$C69)/VLOOKUP($D69,$J$9:$DP$16,2+AL$1,FALSE)),),)</f>
        <v>0.41176470588235292</v>
      </c>
      <c r="AM69" s="141">
        <f>IF(AND($D69&lt;&gt;0,AM$1&lt;&gt;0),IF(VLOOKUP($D69,$J$9:$DP$16,2+AM$1,FALSE)&lt;&gt;0,(COUNTIF('Présences, Excuses, et Tx P G'!$P68:AQ68,$C69)/VLOOKUP($D69,$J$9:$DP$16,2+AM$1,FALSE)),),)</f>
        <v>0.3888888888888889</v>
      </c>
      <c r="AN69" s="141">
        <f>IF(AND($D69&lt;&gt;0,AN$1&lt;&gt;0),IF(VLOOKUP($D69,$J$9:$DP$16,2+AN$1,FALSE)&lt;&gt;0,(COUNTIF('Présences, Excuses, et Tx P G'!$P68:AR68,$C69)/VLOOKUP($D69,$J$9:$DP$16,2+AN$1,FALSE)),),)</f>
        <v>0.42105263157894735</v>
      </c>
      <c r="AO69" s="141">
        <f>IF(AND($D69&lt;&gt;0,AO$1&lt;&gt;0),IF(VLOOKUP($D69,$J$9:$DP$16,2+AO$1,FALSE)&lt;&gt;0,(COUNTIF('Présences, Excuses, et Tx P G'!$P68:AS68,$C69)/VLOOKUP($D69,$J$9:$DP$16,2+AO$1,FALSE)),),)</f>
        <v>0.45</v>
      </c>
      <c r="AP69" s="141">
        <f>IF(AND($D69&lt;&gt;0,AP$1&lt;&gt;0),IF(VLOOKUP($D69,$J$9:$DP$16,2+AP$1,FALSE)&lt;&gt;0,(COUNTIF('Présences, Excuses, et Tx P G'!$P68:AT68,$C69)/VLOOKUP($D69,$J$9:$DP$16,2+AP$1,FALSE)),),)</f>
        <v>0.47619047619047616</v>
      </c>
      <c r="AQ69" s="141">
        <f>IF(AND($D69&lt;&gt;0,AQ$1&lt;&gt;0),IF(VLOOKUP($D69,$J$9:$DP$16,2+AQ$1,FALSE)&lt;&gt;0,(COUNTIF('Présences, Excuses, et Tx P G'!$P68:AU68,$C69)/VLOOKUP($D69,$J$9:$DP$16,2+AQ$1,FALSE)),),)</f>
        <v>0.47619047619047616</v>
      </c>
      <c r="AR69" s="141">
        <f>IF(AND($D69&lt;&gt;0,AR$1&lt;&gt;0),IF(VLOOKUP($D69,$J$9:$DP$16,2+AR$1,FALSE)&lt;&gt;0,(COUNTIF('Présences, Excuses, et Tx P G'!$P68:AV68,$C69)/VLOOKUP($D69,$J$9:$DP$16,2+AR$1,FALSE)),),)</f>
        <v>0.45454545454545453</v>
      </c>
      <c r="AS69" s="141">
        <f>IF(AND($D69&lt;&gt;0,AS$1&lt;&gt;0),IF(VLOOKUP($D69,$J$9:$DP$16,2+AS$1,FALSE)&lt;&gt;0,(COUNTIF('Présences, Excuses, et Tx P G'!$P68:AW68,$C69)/VLOOKUP($D69,$J$9:$DP$16,2+AS$1,FALSE)),),)</f>
        <v>0.45454545454545453</v>
      </c>
      <c r="AT69" s="141">
        <f>IF(AND($D69&lt;&gt;0,AT$1&lt;&gt;0),IF(VLOOKUP($D69,$J$9:$DP$16,2+AT$1,FALSE)&lt;&gt;0,(COUNTIF('Présences, Excuses, et Tx P G'!$P68:AX68,$C69)/VLOOKUP($D69,$J$9:$DP$16,2+AT$1,FALSE)),),)</f>
        <v>0.47826086956521741</v>
      </c>
      <c r="AU69" s="141">
        <f>IF(AND($D69&lt;&gt;0,AU$1&lt;&gt;0),IF(VLOOKUP($D69,$J$9:$DP$16,2+AU$1,FALSE)&lt;&gt;0,(COUNTIF('Présences, Excuses, et Tx P G'!$P68:AY68,$C69)/VLOOKUP($D69,$J$9:$DP$16,2+AU$1,FALSE)),),)</f>
        <v>0.47826086956521741</v>
      </c>
      <c r="AV69" s="141">
        <f>IF(AND($D69&lt;&gt;0,AV$1&lt;&gt;0),IF(VLOOKUP($D69,$J$9:$DP$16,2+AV$1,FALSE)&lt;&gt;0,(COUNTIF('Présences, Excuses, et Tx P G'!$P68:AZ68,$C69)/VLOOKUP($D69,$J$9:$DP$16,2+AV$1,FALSE)),),)</f>
        <v>0.5</v>
      </c>
      <c r="AW69" s="141">
        <f>IF(AND($D69&lt;&gt;0,AW$1&lt;&gt;0),IF(VLOOKUP($D69,$J$9:$DP$16,2+AW$1,FALSE)&lt;&gt;0,(COUNTIF('Présences, Excuses, et Tx P G'!$P68:BA68,$C69)/VLOOKUP($D69,$J$9:$DP$16,2+AW$1,FALSE)),),)</f>
        <v>0.5</v>
      </c>
      <c r="AX69" s="141">
        <f>IF(AND($D69&lt;&gt;0,AX$1&lt;&gt;0),IF(VLOOKUP($D69,$J$9:$DP$16,2+AX$1,FALSE)&lt;&gt;0,(COUNTIF('Présences, Excuses, et Tx P G'!$P68:BB68,$C69)/VLOOKUP($D69,$J$9:$DP$16,2+AX$1,FALSE)),),)</f>
        <v>0.5</v>
      </c>
      <c r="AY69" s="141">
        <f>IF(AND($D69&lt;&gt;0,AY$1&lt;&gt;0),IF(VLOOKUP($D69,$J$9:$DP$16,2+AY$1,FALSE)&lt;&gt;0,(COUNTIF('Présences, Excuses, et Tx P G'!$P68:BC68,$C69)/VLOOKUP($D69,$J$9:$DP$16,2+AY$1,FALSE)),),)</f>
        <v>0.48</v>
      </c>
      <c r="AZ69" s="141">
        <f>IF(AND($D69&lt;&gt;0,AZ$1&lt;&gt;0),IF(VLOOKUP($D69,$J$9:$DP$16,2+AZ$1,FALSE)&lt;&gt;0,(COUNTIF('Présences, Excuses, et Tx P G'!$P68:BD68,$C69)/VLOOKUP($D69,$J$9:$DP$16,2+AZ$1,FALSE)),),)</f>
        <v>0.48</v>
      </c>
      <c r="BA69" s="141">
        <f>IF(AND($D69&lt;&gt;0,BA$1&lt;&gt;0),IF(VLOOKUP($D69,$J$9:$DP$16,2+BA$1,FALSE)&lt;&gt;0,(COUNTIF('Présences, Excuses, et Tx P G'!$P68:BE68,$C69)/VLOOKUP($D69,$J$9:$DP$16,2+BA$1,FALSE)),),)</f>
        <v>0.46153846153846156</v>
      </c>
      <c r="BB69" s="141">
        <f>IF(AND($D69&lt;&gt;0,BB$1&lt;&gt;0),IF(VLOOKUP($D69,$J$9:$DP$16,2+BB$1,FALSE)&lt;&gt;0,(COUNTIF('Présences, Excuses, et Tx P G'!$P68:BF68,$C69)/VLOOKUP($D69,$J$9:$DP$16,2+BB$1,FALSE)),),)</f>
        <v>0.48148148148148145</v>
      </c>
      <c r="BC69" s="141">
        <f>IF(AND($D69&lt;&gt;0,BC$1&lt;&gt;0),IF(VLOOKUP($D69,$J$9:$DP$16,2+BC$1,FALSE)&lt;&gt;0,(COUNTIF('Présences, Excuses, et Tx P G'!$P68:BG68,$C69)/VLOOKUP($D69,$J$9:$DP$16,2+BC$1,FALSE)),),)</f>
        <v>0.5</v>
      </c>
      <c r="BD69" s="141">
        <f>IF(AND($D69&lt;&gt;0,BD$1&lt;&gt;0),IF(VLOOKUP($D69,$J$9:$DP$16,2+BD$1,FALSE)&lt;&gt;0,(COUNTIF('Présences, Excuses, et Tx P G'!$P68:BH68,$C69)/VLOOKUP($D69,$J$9:$DP$16,2+BD$1,FALSE)),),)</f>
        <v>0.51724137931034486</v>
      </c>
      <c r="BE69" s="141">
        <f>IF(AND($D69&lt;&gt;0,BE$1&lt;&gt;0),IF(VLOOKUP($D69,$J$9:$DP$16,2+BE$1,FALSE)&lt;&gt;0,(COUNTIF('Présences, Excuses, et Tx P G'!$P68:BI68,$C69)/VLOOKUP($D69,$J$9:$DP$16,2+BE$1,FALSE)),),)</f>
        <v>0.53333333333333333</v>
      </c>
      <c r="BF69" s="141">
        <f>IF(AND($D69&lt;&gt;0,BF$1&lt;&gt;0),IF(VLOOKUP($D69,$J$9:$DP$16,2+BF$1,FALSE)&lt;&gt;0,(COUNTIF('Présences, Excuses, et Tx P G'!$P68:BJ68,$C69)/VLOOKUP($D69,$J$9:$DP$16,2+BF$1,FALSE)),),)</f>
        <v>0.53333333333333333</v>
      </c>
      <c r="BG69" s="141">
        <f>IF(AND($D69&lt;&gt;0,BG$1&lt;&gt;0),IF(VLOOKUP($D69,$J$9:$DP$16,2+BG$1,FALSE)&lt;&gt;0,(COUNTIF('Présences, Excuses, et Tx P G'!$P68:BK68,$C69)/VLOOKUP($D69,$J$9:$DP$16,2+BG$1,FALSE)),),)</f>
        <v>0.53333333333333333</v>
      </c>
      <c r="BH69" s="141">
        <f>IF(AND($D69&lt;&gt;0,BH$1&lt;&gt;0),IF(VLOOKUP($D69,$J$9:$DP$16,2+BH$1,FALSE)&lt;&gt;0,(COUNTIF('Présences, Excuses, et Tx P G'!$P68:BL68,$C69)/VLOOKUP($D69,$J$9:$DP$16,2+BH$1,FALSE)),),)</f>
        <v>0.5161290322580645</v>
      </c>
      <c r="BI69" s="141">
        <f>IF(AND($D69&lt;&gt;0,BI$1&lt;&gt;0),IF(VLOOKUP($D69,$J$9:$DP$16,2+BI$1,FALSE)&lt;&gt;0,(COUNTIF('Présences, Excuses, et Tx P G'!$P68:BM68,$C69)/VLOOKUP($D69,$J$9:$DP$16,2+BI$1,FALSE)),),)</f>
        <v>0.53125</v>
      </c>
      <c r="BJ69" s="141">
        <f>IF(AND($D69&lt;&gt;0,BJ$1&lt;&gt;0),IF(VLOOKUP($D69,$J$9:$DP$16,2+BJ$1,FALSE)&lt;&gt;0,(COUNTIF('Présences, Excuses, et Tx P G'!$P68:BN68,$C69)/VLOOKUP($D69,$J$9:$DP$16,2+BJ$1,FALSE)),),)</f>
        <v>0.53125</v>
      </c>
      <c r="BK69" s="141">
        <f>IF(AND($D69&lt;&gt;0,BK$1&lt;&gt;0),IF(VLOOKUP($D69,$J$9:$DP$16,2+BK$1,FALSE)&lt;&gt;0,(COUNTIF('Présences, Excuses, et Tx P G'!$P68:BO68,$C69)/VLOOKUP($D69,$J$9:$DP$16,2+BK$1,FALSE)),),)</f>
        <v>0.51515151515151514</v>
      </c>
      <c r="BL69" s="141">
        <f>IF(AND($D69&lt;&gt;0,BL$1&lt;&gt;0),IF(VLOOKUP($D69,$J$9:$DP$16,2+BL$1,FALSE)&lt;&gt;0,(COUNTIF('Présences, Excuses, et Tx P G'!$P68:BP68,$C69)/VLOOKUP($D69,$J$9:$DP$16,2+BL$1,FALSE)),),)</f>
        <v>0.51515151515151514</v>
      </c>
      <c r="BM69" s="141">
        <f>IF(AND($D69&lt;&gt;0,BM$1&lt;&gt;0),IF(VLOOKUP($D69,$J$9:$DP$16,2+BM$1,FALSE)&lt;&gt;0,(COUNTIF('Présences, Excuses, et Tx P G'!$P68:BQ68,$C69)/VLOOKUP($D69,$J$9:$DP$16,2+BM$1,FALSE)),),)</f>
        <v>0.51515151515151514</v>
      </c>
      <c r="BN69" s="141">
        <f>IF(AND($D69&lt;&gt;0,BN$1&lt;&gt;0),IF(VLOOKUP($D69,$J$9:$DP$16,2+BN$1,FALSE)&lt;&gt;0,(COUNTIF('Présences, Excuses, et Tx P G'!$P68:BR68,$C69)/VLOOKUP($D69,$J$9:$DP$16,2+BN$1,FALSE)),),)</f>
        <v>0.52941176470588236</v>
      </c>
      <c r="BO69" s="141">
        <f>IF(AND($D69&lt;&gt;0,BO$1&lt;&gt;0),IF(VLOOKUP($D69,$J$9:$DP$16,2+BO$1,FALSE)&lt;&gt;0,(COUNTIF('Présences, Excuses, et Tx P G'!$P68:BS68,$C69)/VLOOKUP($D69,$J$9:$DP$16,2+BO$1,FALSE)),),)</f>
        <v>0.54285714285714282</v>
      </c>
      <c r="BP69" s="141">
        <f>IF(AND($D69&lt;&gt;0,BP$1&lt;&gt;0),IF(VLOOKUP($D69,$J$9:$DP$16,2+BP$1,FALSE)&lt;&gt;0,(COUNTIF('Présences, Excuses, et Tx P G'!$P68:BT68,$C69)/VLOOKUP($D69,$J$9:$DP$16,2+BP$1,FALSE)),),)</f>
        <v>0.55555555555555558</v>
      </c>
      <c r="BQ69" s="141">
        <f>IF(AND($D69&lt;&gt;0,BQ$1&lt;&gt;0),IF(VLOOKUP($D69,$J$9:$DP$16,2+BQ$1,FALSE)&lt;&gt;0,(COUNTIF('Présences, Excuses, et Tx P G'!$P68:BU68,$C69)/VLOOKUP($D69,$J$9:$DP$16,2+BQ$1,FALSE)),),)</f>
        <v>0.55555555555555558</v>
      </c>
      <c r="BR69" s="141">
        <f>IF(AND($D69&lt;&gt;0,BR$1&lt;&gt;0),IF(VLOOKUP($D69,$J$9:$DP$16,2+BR$1,FALSE)&lt;&gt;0,(COUNTIF('Présences, Excuses, et Tx P G'!$P68:BV68,$C69)/VLOOKUP($D69,$J$9:$DP$16,2+BR$1,FALSE)),),)</f>
        <v>0.54054054054054057</v>
      </c>
      <c r="BS69" s="141">
        <f>IF(AND($D69&lt;&gt;0,BS$1&lt;&gt;0),IF(VLOOKUP($D69,$J$9:$DP$16,2+BS$1,FALSE)&lt;&gt;0,(COUNTIF('Présences, Excuses, et Tx P G'!$P68:BW68,$C69)/VLOOKUP($D69,$J$9:$DP$16,2+BS$1,FALSE)),),)</f>
        <v>0.54054054054054057</v>
      </c>
      <c r="BT69" s="141">
        <f>IF(AND($D69&lt;&gt;0,BT$1&lt;&gt;0),IF(VLOOKUP($D69,$J$9:$DP$16,2+BT$1,FALSE)&lt;&gt;0,(COUNTIF('Présences, Excuses, et Tx P G'!$P68:BX68,$C69)/VLOOKUP($D69,$J$9:$DP$16,2+BT$1,FALSE)),),)</f>
        <v>0.54054054054054057</v>
      </c>
      <c r="BU69" s="141">
        <f>IF(AND($D69&lt;&gt;0,BU$1&lt;&gt;0),IF(VLOOKUP($D69,$J$9:$DP$16,2+BU$1,FALSE)&lt;&gt;0,(COUNTIF('Présences, Excuses, et Tx P G'!$P68:BY68,$C69)/VLOOKUP($D69,$J$9:$DP$16,2+BU$1,FALSE)),),)</f>
        <v>0.55263157894736847</v>
      </c>
      <c r="BV69" s="141">
        <f>IF(AND($D69&lt;&gt;0,BV$1&lt;&gt;0),IF(VLOOKUP($D69,$J$9:$DP$16,2+BV$1,FALSE)&lt;&gt;0,(COUNTIF('Présences, Excuses, et Tx P G'!$P68:BZ68,$C69)/VLOOKUP($D69,$J$9:$DP$16,2+BV$1,FALSE)),),)</f>
        <v>0.5641025641025641</v>
      </c>
      <c r="BW69" s="141">
        <f>IF(AND($D69&lt;&gt;0,BW$1&lt;&gt;0),IF(VLOOKUP($D69,$J$9:$DP$16,2+BW$1,FALSE)&lt;&gt;0,(COUNTIF('Présences, Excuses, et Tx P G'!$P68:CA68,$C69)/VLOOKUP($D69,$J$9:$DP$16,2+BW$1,FALSE)),),)</f>
        <v>0.57499999999999996</v>
      </c>
      <c r="BX69" s="141">
        <f>IF(AND($D69&lt;&gt;0,BX$1&lt;&gt;0),IF(VLOOKUP($D69,$J$9:$DP$16,2+BX$1,FALSE)&lt;&gt;0,(COUNTIF('Présences, Excuses, et Tx P G'!$P68:CB68,$C69)/VLOOKUP($D69,$J$9:$DP$16,2+BX$1,FALSE)),),)</f>
        <v>0.57499999999999996</v>
      </c>
      <c r="BY69" s="141">
        <f>IF(AND($D69&lt;&gt;0,BY$1&lt;&gt;0),IF(VLOOKUP($D69,$J$9:$DP$16,2+BY$1,FALSE)&lt;&gt;0,(COUNTIF('Présences, Excuses, et Tx P G'!$P68:CC68,$C69)/VLOOKUP($D69,$J$9:$DP$16,2+BY$1,FALSE)),),)</f>
        <v>0.56097560975609762</v>
      </c>
      <c r="BZ69" s="141">
        <f>IF(AND($D69&lt;&gt;0,BZ$1&lt;&gt;0),IF(VLOOKUP($D69,$J$9:$DP$16,2+BZ$1,FALSE)&lt;&gt;0,(COUNTIF('Présences, Excuses, et Tx P G'!$P68:CD68,$C69)/VLOOKUP($D69,$J$9:$DP$16,2+BZ$1,FALSE)),),)</f>
        <v>0.5714285714285714</v>
      </c>
      <c r="CA69" s="141">
        <f>IF(AND($D69&lt;&gt;0,CA$1&lt;&gt;0),IF(VLOOKUP($D69,$J$9:$DP$16,2+CA$1,FALSE)&lt;&gt;0,(COUNTIF('Présences, Excuses, et Tx P G'!$P68:CE68,$C69)/VLOOKUP($D69,$J$9:$DP$16,2+CA$1,FALSE)),),)</f>
        <v>0.55813953488372092</v>
      </c>
      <c r="CB69" s="141">
        <f>IF(AND($D69&lt;&gt;0,CB$1&lt;&gt;0),IF(VLOOKUP($D69,$J$9:$DP$16,2+CB$1,FALSE)&lt;&gt;0,(COUNTIF('Présences, Excuses, et Tx P G'!$P68:CF68,$C69)/VLOOKUP($D69,$J$9:$DP$16,2+CB$1,FALSE)),),)</f>
        <v>0</v>
      </c>
      <c r="CC69" s="141">
        <f>IF(AND($D69&lt;&gt;0,CC$1&lt;&gt;0),IF(VLOOKUP($D69,$J$9:$DP$16,2+CC$1,FALSE)&lt;&gt;0,(COUNTIF('Présences, Excuses, et Tx P G'!$P68:CG68,$C69)/VLOOKUP($D69,$J$9:$DP$16,2+CC$1,FALSE)),),)</f>
        <v>0</v>
      </c>
      <c r="CD69" s="141">
        <f>IF(AND($D69&lt;&gt;0,CD$1&lt;&gt;0),IF(VLOOKUP($D69,$J$9:$DP$16,2+CD$1,FALSE)&lt;&gt;0,(COUNTIF('Présences, Excuses, et Tx P G'!$P68:CH68,$C69)/VLOOKUP($D69,$J$9:$DP$16,2+CD$1,FALSE)),),)</f>
        <v>0</v>
      </c>
      <c r="CE69" s="141">
        <f>IF(AND($D69&lt;&gt;0,CE$1&lt;&gt;0),IF(VLOOKUP($D69,$J$9:$DP$16,2+CE$1,FALSE)&lt;&gt;0,(COUNTIF('Présences, Excuses, et Tx P G'!$P68:CI68,$C69)/VLOOKUP($D69,$J$9:$DP$16,2+CE$1,FALSE)),),)</f>
        <v>0</v>
      </c>
      <c r="CF69" s="141">
        <f>IF(AND($D69&lt;&gt;0,CF$1&lt;&gt;0),IF(VLOOKUP($D69,$J$9:$DP$16,2+CF$1,FALSE)&lt;&gt;0,(COUNTIF('Présences, Excuses, et Tx P G'!$P68:CJ68,$C69)/VLOOKUP($D69,$J$9:$DP$16,2+CF$1,FALSE)),),)</f>
        <v>0</v>
      </c>
      <c r="CG69" s="141">
        <f>IF(AND($D69&lt;&gt;0,CG$1&lt;&gt;0),IF(VLOOKUP($D69,$J$9:$DP$16,2+CG$1,FALSE)&lt;&gt;0,(COUNTIF('Présences, Excuses, et Tx P G'!$P68:CK68,$C69)/VLOOKUP($D69,$J$9:$DP$16,2+CG$1,FALSE)),),)</f>
        <v>0</v>
      </c>
      <c r="CH69" s="141">
        <f>IF(AND($D69&lt;&gt;0,CH$1&lt;&gt;0),IF(VLOOKUP($D69,$J$9:$DP$16,2+CH$1,FALSE)&lt;&gt;0,(COUNTIF('Présences, Excuses, et Tx P G'!$P68:CL68,$C69)/VLOOKUP($D69,$J$9:$DP$16,2+CH$1,FALSE)),),)</f>
        <v>0</v>
      </c>
      <c r="CI69" s="141">
        <f>IF(AND($D69&lt;&gt;0,CI$1&lt;&gt;0),IF(VLOOKUP($D69,$J$9:$DP$16,2+CI$1,FALSE)&lt;&gt;0,(COUNTIF('Présences, Excuses, et Tx P G'!$P68:CM68,$C69)/VLOOKUP($D69,$J$9:$DP$16,2+CI$1,FALSE)),),)</f>
        <v>0</v>
      </c>
      <c r="CJ69" s="141">
        <f>IF(AND($D69&lt;&gt;0,CJ$1&lt;&gt;0),IF(VLOOKUP($D69,$J$9:$DP$16,2+CJ$1,FALSE)&lt;&gt;0,(COUNTIF('Présences, Excuses, et Tx P G'!$P68:CO68,$C69)/VLOOKUP($D69,$J$9:$DP$16,2+CJ$1,FALSE)),),)</f>
        <v>0</v>
      </c>
      <c r="CK69" s="141">
        <f>IF(AND($D69&lt;&gt;0,CK$1&lt;&gt;0),IF(VLOOKUP($D69,$J$9:$DP$16,2+CK$1,FALSE)&lt;&gt;0,(COUNTIF('Présences, Excuses, et Tx P G'!$P68:CP68,$C69)/VLOOKUP($D69,$J$9:$DP$16,2+CK$1,FALSE)),),)</f>
        <v>0</v>
      </c>
      <c r="CL69" s="141">
        <f>IF(AND($D69&lt;&gt;0,CL$1&lt;&gt;0),IF(VLOOKUP($D69,$J$9:$DP$16,2+CL$1,FALSE)&lt;&gt;0,(COUNTIF('Présences, Excuses, et Tx P G'!$P68:CQ68,$C69)/VLOOKUP($D69,$J$9:$DP$16,2+CL$1,FALSE)),),)</f>
        <v>0</v>
      </c>
      <c r="CM69" s="141">
        <f>IF(AND($D69&lt;&gt;0,CM$1&lt;&gt;0),IF(VLOOKUP($D69,$J$9:$DP$16,2+CM$1,FALSE)&lt;&gt;0,(COUNTIF('Présences, Excuses, et Tx P G'!$P68:CR68,$C69)/VLOOKUP($D69,$J$9:$DP$16,2+CM$1,FALSE)),),)</f>
        <v>0</v>
      </c>
      <c r="CN69" s="141">
        <f>IF(AND($D69&lt;&gt;0,CN$1&lt;&gt;0),IF(VLOOKUP($D69,$J$9:$DP$16,2+CN$1,FALSE)&lt;&gt;0,(COUNTIF('Présences, Excuses, et Tx P G'!$P68:CS68,$C69)/VLOOKUP($D69,$J$9:$DP$16,2+CN$1,FALSE)),),)</f>
        <v>0</v>
      </c>
      <c r="CO69" s="141">
        <f>IF(AND($D69&lt;&gt;0,CO$1&lt;&gt;0),IF(VLOOKUP($D69,$J$9:$DP$16,2+CO$1,FALSE)&lt;&gt;0,(COUNTIF('Présences, Excuses, et Tx P G'!$P68:CT68,$C69)/VLOOKUP($D69,$J$9:$DP$16,2+CO$1,FALSE)),),)</f>
        <v>0</v>
      </c>
      <c r="CP69" s="141">
        <f>IF(AND($D69&lt;&gt;0,CP$1&lt;&gt;0),IF(VLOOKUP($D69,$J$9:$DP$16,2+CP$1,FALSE)&lt;&gt;0,(COUNTIF('Présences, Excuses, et Tx P G'!$P68:CU68,$C69)/VLOOKUP($D69,$J$9:$DP$16,2+CP$1,FALSE)),),)</f>
        <v>0</v>
      </c>
      <c r="CQ69" s="141">
        <f>IF(AND($D69&lt;&gt;0,CQ$1&lt;&gt;0),IF(VLOOKUP($D69,$J$9:$DP$16,2+CQ$1,FALSE)&lt;&gt;0,(COUNTIF('Présences, Excuses, et Tx P G'!$P68:CU68,$C69)/VLOOKUP($D69,$J$9:$DP$16,2+CQ$1,FALSE)),),)</f>
        <v>0</v>
      </c>
      <c r="CR69" s="141">
        <f>IF(AND($D69&lt;&gt;0,CR$1&lt;&gt;0),IF(VLOOKUP($D69,$J$9:$DP$16,2+CR$1,FALSE)&lt;&gt;0,(COUNTIF('Présences, Excuses, et Tx P G'!$P68:CV68,$C69)/VLOOKUP($D69,$J$9:$DP$16,2+CR$1,FALSE)),),)</f>
        <v>0</v>
      </c>
      <c r="CS69" s="141">
        <f>IF(AND($D69&lt;&gt;0,CS$1&lt;&gt;0),IF(VLOOKUP($D69,$J$9:$DP$16,2+CS$1,FALSE)&lt;&gt;0,(COUNTIF('Présences, Excuses, et Tx P G'!$P68:CW68,$C69)/VLOOKUP($D69,$J$9:$DP$16,2+CS$1,FALSE)),),)</f>
        <v>0</v>
      </c>
      <c r="CT69" s="141">
        <f>IF(AND($D69&lt;&gt;0,CT$1&lt;&gt;0),IF(VLOOKUP($D69,$J$9:$DP$16,2+CT$1,FALSE)&lt;&gt;0,(COUNTIF('Présences, Excuses, et Tx P G'!$P68:CX68,$C69)/VLOOKUP($D69,$J$9:$DP$16,2+CT$1,FALSE)),),)</f>
        <v>0</v>
      </c>
      <c r="CU69" s="141">
        <f>IF(AND($D69&lt;&gt;0,CU$1&lt;&gt;0),IF(VLOOKUP($D69,$J$9:$DP$16,2+CU$1,FALSE)&lt;&gt;0,(COUNTIF('Présences, Excuses, et Tx P G'!$P68:CY68,$C69)/VLOOKUP($D69,$J$9:$DP$16,2+CU$1,FALSE)),),)</f>
        <v>0</v>
      </c>
      <c r="CV69" s="141">
        <f>IF(AND($D69&lt;&gt;0,CV$1&lt;&gt;0),IF(VLOOKUP($D69,$J$9:$DP$16,2+CV$1,FALSE)&lt;&gt;0,(COUNTIF('Présences, Excuses, et Tx P G'!$P68:CZ68,$C69)/VLOOKUP($D69,$J$9:$DP$16,2+CV$1,FALSE)),),)</f>
        <v>0</v>
      </c>
      <c r="CW69" s="141">
        <f>IF(AND($D69&lt;&gt;0,CW$1&lt;&gt;0),IF(VLOOKUP($D69,$J$9:$DP$16,2+CW$1,FALSE)&lt;&gt;0,(COUNTIF('Présences, Excuses, et Tx P G'!$P68:DA68,$C69)/VLOOKUP($D69,$J$9:$DP$16,2+CW$1,FALSE)),),)</f>
        <v>0</v>
      </c>
      <c r="CX69" s="141">
        <f>IF(AND($D69&lt;&gt;0,CX$1&lt;&gt;0),IF(VLOOKUP($D69,$J$9:$DP$16,2+CX$1,FALSE)&lt;&gt;0,(COUNTIF('Présences, Excuses, et Tx P G'!$P68:DB68,$C69)/VLOOKUP($D69,$J$9:$DP$16,2+CX$1,FALSE)),),)</f>
        <v>0</v>
      </c>
      <c r="CY69" s="141">
        <f>IF(AND($D69&lt;&gt;0,CY$1&lt;&gt;0),IF(VLOOKUP($D69,$J$9:$DP$16,2+CY$1,FALSE)&lt;&gt;0,(COUNTIF('Présences, Excuses, et Tx P G'!$P68:DC68,$C69)/VLOOKUP($D69,$J$9:$DP$16,2+CY$1,FALSE)),),)</f>
        <v>0</v>
      </c>
      <c r="CZ69" s="141">
        <f>IF(AND($D69&lt;&gt;0,CZ$1&lt;&gt;0),IF(VLOOKUP($D69,$J$9:$DP$16,2+CZ$1,FALSE)&lt;&gt;0,(COUNTIF('Présences, Excuses, et Tx P G'!$P68:DD68,$C69)/VLOOKUP($D69,$J$9:$DP$16,2+CZ$1,FALSE)),),)</f>
        <v>0</v>
      </c>
      <c r="DA69" s="141">
        <f>IF(AND($D69&lt;&gt;0,DA$1&lt;&gt;0),IF(VLOOKUP($D69,$J$9:$DP$16,2+DA$1,FALSE)&lt;&gt;0,(COUNTIF('Présences, Excuses, et Tx P G'!$P68:DE68,$C69)/VLOOKUP($D69,$J$9:$DP$16,2+DA$1,FALSE)),),)</f>
        <v>0</v>
      </c>
      <c r="DB69" s="141">
        <f>IF(AND($D69&lt;&gt;0,DB$1&lt;&gt;0),IF(VLOOKUP($D69,$J$9:$DP$16,2+DB$1,FALSE)&lt;&gt;0,(COUNTIF('Présences, Excuses, et Tx P G'!$P68:DF68,$C69)/VLOOKUP($D69,$J$9:$DP$16,2+DB$1,FALSE)),),)</f>
        <v>0</v>
      </c>
      <c r="DC69" s="141">
        <f>IF(AND($D69&lt;&gt;0,DC$1&lt;&gt;0),IF(VLOOKUP($D69,$J$9:$DP$16,2+DC$1,FALSE)&lt;&gt;0,(COUNTIF('Présences, Excuses, et Tx P G'!$P68:DG68,$C69)/VLOOKUP($D69,$J$9:$DP$16,2+DC$1,FALSE)),),)</f>
        <v>0</v>
      </c>
      <c r="DD69" s="141">
        <f>IF(AND($D69&lt;&gt;0,DD$1&lt;&gt;0),IF(VLOOKUP($D69,$J$9:$DP$16,2+DD$1,FALSE)&lt;&gt;0,(COUNTIF('Présences, Excuses, et Tx P G'!$P68:DH68,$C69)/VLOOKUP($D69,$J$9:$DP$16,2+DD$1,FALSE)),),)</f>
        <v>0</v>
      </c>
      <c r="DE69" s="141">
        <f>IF(AND($D69&lt;&gt;0,DE$1&lt;&gt;0),IF(VLOOKUP($D69,$J$9:$DP$16,2+DE$1,FALSE)&lt;&gt;0,(COUNTIF('Présences, Excuses, et Tx P G'!$P68:DI68,$C69)/VLOOKUP($D69,$J$9:$DP$16,2+DE$1,FALSE)),),)</f>
        <v>0</v>
      </c>
      <c r="DF69" s="141">
        <f>IF(AND($D69&lt;&gt;0,DF$1&lt;&gt;0),IF(VLOOKUP($D69,$J$9:$DP$16,2+DF$1,FALSE)&lt;&gt;0,(COUNTIF('Présences, Excuses, et Tx P G'!$P68:DJ68,$C69)/VLOOKUP($D69,$J$9:$DP$16,2+DF$1,FALSE)),),)</f>
        <v>0</v>
      </c>
      <c r="DG69" s="141">
        <f>IF(AND($D69&lt;&gt;0,DG$1&lt;&gt;0),IF(VLOOKUP($D69,$J$9:$DP$16,2+DG$1,FALSE)&lt;&gt;0,(COUNTIF('Présences, Excuses, et Tx P G'!$P68:DK68,$C69)/VLOOKUP($D69,$J$9:$DP$16,2+DG$1,FALSE)),),)</f>
        <v>0</v>
      </c>
      <c r="DH69" s="141">
        <f>IF(AND($D69&lt;&gt;0,DH$1&lt;&gt;0),IF(VLOOKUP($D69,$J$9:$DP$16,2+DH$1,FALSE)&lt;&gt;0,(COUNTIF('Présences, Excuses, et Tx P G'!$P68:DL68,$C69)/VLOOKUP($D69,$J$9:$DP$16,2+DH$1,FALSE)),),)</f>
        <v>0</v>
      </c>
      <c r="DI69" s="141">
        <f>IF(AND($D69&lt;&gt;0,DI$1&lt;&gt;0),IF(VLOOKUP($D69,$J$9:$DP$16,2+DI$1,FALSE)&lt;&gt;0,(COUNTIF('Présences, Excuses, et Tx P G'!$P68:DM68,$C69)/VLOOKUP($D69,$J$9:$DP$16,2+DI$1,FALSE)),),)</f>
        <v>0</v>
      </c>
      <c r="DJ69" s="141">
        <f>IF(AND($D69&lt;&gt;0,DJ$1&lt;&gt;0),IF(VLOOKUP($D69,$J$9:$DP$16,2+DJ$1,FALSE)&lt;&gt;0,(COUNTIF('Présences, Excuses, et Tx P G'!$P68:DN68,$C69)/VLOOKUP($D69,$J$9:$DP$16,2+DJ$1,FALSE)),),)</f>
        <v>0</v>
      </c>
      <c r="DK69" s="141">
        <f>IF(AND($D69&lt;&gt;0,DK$1&lt;&gt;0),IF(VLOOKUP($D69,$J$9:$DP$16,2+DK$1,FALSE)&lt;&gt;0,(COUNTIF('Présences, Excuses, et Tx P G'!$P68:DO68,$C69)/VLOOKUP($D69,$J$9:$DP$16,2+DK$1,FALSE)),),)</f>
        <v>0</v>
      </c>
      <c r="DL69" s="141">
        <f>IF(AND($D69&lt;&gt;0,DL$1&lt;&gt;0),IF(VLOOKUP($D69,$J$9:$DP$16,2+DL$1,FALSE)&lt;&gt;0,(COUNTIF('Présences, Excuses, et Tx P G'!$P68:DP68,$C69)/VLOOKUP($D69,$J$9:$DP$16,2+DL$1,FALSE)),),)</f>
        <v>0</v>
      </c>
      <c r="DM69" s="141">
        <f>IF(AND($D69&lt;&gt;0,DM$1&lt;&gt;0),IF(VLOOKUP($D69,$J$9:$DP$16,2+DM$1,FALSE)&lt;&gt;0,(COUNTIF('Présences, Excuses, et Tx P G'!$P68:DQ68,$C69)/VLOOKUP($D69,$J$9:$DP$16,2+DM$1,FALSE)),),)</f>
        <v>0</v>
      </c>
      <c r="DN69" s="141">
        <f>IF(AND($D69&lt;&gt;0,DN$1&lt;&gt;0),IF(VLOOKUP($D69,$J$9:$DP$16,2+DN$1,FALSE)&lt;&gt;0,(COUNTIF('Présences, Excuses, et Tx P G'!$P68:DR68,$C69)/VLOOKUP($D69,$J$9:$DP$16,2+DN$1,FALSE)),),)</f>
        <v>0</v>
      </c>
      <c r="DO69" s="141">
        <f>IF(AND($D69&lt;&gt;0,DO$1&lt;&gt;0),IF(VLOOKUP($D69,$J$9:$DP$16,2+DO$1,FALSE)&lt;&gt;0,(COUNTIF('Présences, Excuses, et Tx P G'!$P68:DS68,$C69)/VLOOKUP($D69,$J$9:$DP$16,2+DO$1,FALSE)),),)</f>
        <v>0</v>
      </c>
      <c r="DP69" s="141">
        <f>IF(AND($D69&lt;&gt;0,DP$1&lt;&gt;0),IF(VLOOKUP($D69,$J$9:$DP$16,2+DP$1,FALSE)&lt;&gt;0,(COUNTIF('Présences, Excuses, et Tx P G'!$P68:DT68,$C69)/VLOOKUP($D69,$J$9:$DP$16,2+DP$1,FALSE)),),)</f>
        <v>0</v>
      </c>
      <c r="DR69" s="158" t="str">
        <f t="shared" si="34"/>
        <v>LEMOINE Michèle</v>
      </c>
      <c r="DS69" s="26" t="str">
        <f t="shared" si="35"/>
        <v>A</v>
      </c>
      <c r="DT69" s="23">
        <f t="shared" si="36"/>
        <v>0.56097560975609762</v>
      </c>
    </row>
    <row r="70" spans="1:124" ht="14.4" customHeight="1">
      <c r="A70" s="11">
        <v>53</v>
      </c>
      <c r="B70" s="158" t="str">
        <f>Choristes!B54</f>
        <v>LHOIRY Frédérique</v>
      </c>
      <c r="C70" s="26" t="str">
        <f>Choristes!C54</f>
        <v>S</v>
      </c>
      <c r="D70" s="26" t="str">
        <f>Choristes!G54</f>
        <v>FS</v>
      </c>
      <c r="E70" s="26"/>
      <c r="F70" s="26"/>
      <c r="G70" s="15"/>
      <c r="H70" s="15"/>
      <c r="I70" s="23">
        <f t="shared" si="32"/>
        <v>0.70731707317073167</v>
      </c>
      <c r="J70" s="23" t="str">
        <f t="shared" si="33"/>
        <v>C</v>
      </c>
      <c r="K70" s="60"/>
      <c r="L70" s="141">
        <f>IF(AND($D70&lt;&gt;0,L$1&lt;&gt;0),IF(VLOOKUP($D70,$J$9:$DP$16,2+L$1,FALSE)&lt;&gt;0,(COUNTIF('Présences, Excuses, et Tx P G'!$P69:P69,$C70)/VLOOKUP($D70,$J$9:$DP$16,2+L$1,FALSE)),),)</f>
        <v>0</v>
      </c>
      <c r="M70" s="141">
        <f>IF(AND($D70&lt;&gt;0,M$1&lt;&gt;0),IF(VLOOKUP($D70,$J$9:$DP$16,2+M$1,FALSE)&lt;&gt;0,(COUNTIF('Présences, Excuses, et Tx P G'!$P69:Q69,$C70)/VLOOKUP($D70,$J$9:$DP$16,2+M$1,FALSE)),),)</f>
        <v>0</v>
      </c>
      <c r="N70" s="141">
        <f>IF(AND($D70&lt;&gt;0,N$1&lt;&gt;0),IF(VLOOKUP($D70,$J$9:$DP$16,2+N$1,FALSE)&lt;&gt;0,(COUNTIF('Présences, Excuses, et Tx P G'!$P69:R69,$C70)/VLOOKUP($D70,$J$9:$DP$16,2+N$1,FALSE)),),)</f>
        <v>0</v>
      </c>
      <c r="O70" s="141">
        <f>IF(AND($D70&lt;&gt;0,O$1&lt;&gt;0),IF(VLOOKUP($D70,$J$9:$DP$16,2+O$1,FALSE)&lt;&gt;0,(COUNTIF('Présences, Excuses, et Tx P G'!$P69:S69,$C70)/VLOOKUP($D70,$J$9:$DP$16,2+O$1,FALSE)),),)</f>
        <v>0.33333333333333331</v>
      </c>
      <c r="P70" s="141">
        <f>IF(AND($D70&lt;&gt;0,P$1&lt;&gt;0),IF(VLOOKUP($D70,$J$9:$DP$16,2+P$1,FALSE)&lt;&gt;0,(COUNTIF('Présences, Excuses, et Tx P G'!$P69:T69,$C70)/VLOOKUP($D70,$J$9:$DP$16,2+P$1,FALSE)),),)</f>
        <v>0.33333333333333331</v>
      </c>
      <c r="Q70" s="141">
        <f>IF(AND($D70&lt;&gt;0,Q$1&lt;&gt;0),IF(VLOOKUP($D70,$J$9:$DP$16,2+Q$1,FALSE)&lt;&gt;0,(COUNTIF('Présences, Excuses, et Tx P G'!$P69:U69,$C70)/VLOOKUP($D70,$J$9:$DP$16,2+Q$1,FALSE)),),)</f>
        <v>0.5</v>
      </c>
      <c r="R70" s="141">
        <f>IF(AND($D70&lt;&gt;0,R$1&lt;&gt;0),IF(VLOOKUP($D70,$J$9:$DP$16,2+R$1,FALSE)&lt;&gt;0,(COUNTIF('Présences, Excuses, et Tx P G'!$P69:V69,$C70)/VLOOKUP($D70,$J$9:$DP$16,2+R$1,FALSE)),),)</f>
        <v>0.4</v>
      </c>
      <c r="S70" s="141">
        <f>IF(AND($D70&lt;&gt;0,S$1&lt;&gt;0),IF(VLOOKUP($D70,$J$9:$DP$16,2+S$1,FALSE)&lt;&gt;0,(COUNTIF('Présences, Excuses, et Tx P G'!$P69:W69,$C70)/VLOOKUP($D70,$J$9:$DP$16,2+S$1,FALSE)),),)</f>
        <v>0.33333333333333331</v>
      </c>
      <c r="T70" s="141">
        <f>IF(AND($D70&lt;&gt;0,T$1&lt;&gt;0),IF(VLOOKUP($D70,$J$9:$DP$16,2+T$1,FALSE)&lt;&gt;0,(COUNTIF('Présences, Excuses, et Tx P G'!$P69:X69,$C70)/VLOOKUP($D70,$J$9:$DP$16,2+T$1,FALSE)),),)</f>
        <v>0.2857142857142857</v>
      </c>
      <c r="U70" s="141">
        <f>IF(AND($D70&lt;&gt;0,U$1&lt;&gt;0),IF(VLOOKUP($D70,$J$9:$DP$16,2+U$1,FALSE)&lt;&gt;0,(COUNTIF('Présences, Excuses, et Tx P G'!$P69:Y69,$C70)/VLOOKUP($D70,$J$9:$DP$16,2+U$1,FALSE)),),)</f>
        <v>0.2857142857142857</v>
      </c>
      <c r="V70" s="141">
        <f>IF(AND($D70&lt;&gt;0,V$1&lt;&gt;0),IF(VLOOKUP($D70,$J$9:$DP$16,2+V$1,FALSE)&lt;&gt;0,(COUNTIF('Présences, Excuses, et Tx P G'!$P69:Z69,$C70)/VLOOKUP($D70,$J$9:$DP$16,2+V$1,FALSE)),),)</f>
        <v>0.375</v>
      </c>
      <c r="W70" s="141">
        <f>IF(AND($D70&lt;&gt;0,W$1&lt;&gt;0),IF(VLOOKUP($D70,$J$9:$DP$16,2+W$1,FALSE)&lt;&gt;0,(COUNTIF('Présences, Excuses, et Tx P G'!$P69:AA69,$C70)/VLOOKUP($D70,$J$9:$DP$16,2+W$1,FALSE)),),)</f>
        <v>0.375</v>
      </c>
      <c r="X70" s="141">
        <f>IF(AND($D70&lt;&gt;0,X$1&lt;&gt;0),IF(VLOOKUP($D70,$J$9:$DP$16,2+X$1,FALSE)&lt;&gt;0,(COUNTIF('Présences, Excuses, et Tx P G'!$P69:AB69,$C70)/VLOOKUP($D70,$J$9:$DP$16,2+X$1,FALSE)),),)</f>
        <v>0.44444444444444442</v>
      </c>
      <c r="Y70" s="141">
        <f>IF(AND($D70&lt;&gt;0,Y$1&lt;&gt;0),IF(VLOOKUP($D70,$J$9:$DP$16,2+Y$1,FALSE)&lt;&gt;0,(COUNTIF('Présences, Excuses, et Tx P G'!$P69:AC69,$C70)/VLOOKUP($D70,$J$9:$DP$16,2+Y$1,FALSE)),),)</f>
        <v>0.44444444444444442</v>
      </c>
      <c r="Z70" s="141">
        <f>IF(AND($D70&lt;&gt;0,Z$1&lt;&gt;0),IF(VLOOKUP($D70,$J$9:$DP$16,2+Z$1,FALSE)&lt;&gt;0,(COUNTIF('Présences, Excuses, et Tx P G'!$P69:AD69,$C70)/VLOOKUP($D70,$J$9:$DP$16,2+Z$1,FALSE)),),)</f>
        <v>0.5</v>
      </c>
      <c r="AA70" s="141">
        <f>IF(AND($D70&lt;&gt;0,AA$1&lt;&gt;0),IF(VLOOKUP($D70,$J$9:$DP$16,2+AA$1,FALSE)&lt;&gt;0,(COUNTIF('Présences, Excuses, et Tx P G'!$P69:AE69,$C70)/VLOOKUP($D70,$J$9:$DP$16,2+AA$1,FALSE)),),)</f>
        <v>0.5</v>
      </c>
      <c r="AB70" s="141">
        <f>IF(AND($D70&lt;&gt;0,AB$1&lt;&gt;0),IF(VLOOKUP($D70,$J$9:$DP$16,2+AB$1,FALSE)&lt;&gt;0,(COUNTIF('Présences, Excuses, et Tx P G'!$P69:AF69,$C70)/VLOOKUP($D70,$J$9:$DP$16,2+AB$1,FALSE)),),)</f>
        <v>0.54545454545454541</v>
      </c>
      <c r="AC70" s="141">
        <f>IF(AND($D70&lt;&gt;0,AC$1&lt;&gt;0),IF(VLOOKUP($D70,$J$9:$DP$16,2+AC$1,FALSE)&lt;&gt;0,(COUNTIF('Présences, Excuses, et Tx P G'!$P69:AG69,$C70)/VLOOKUP($D70,$J$9:$DP$16,2+AC$1,FALSE)),),)</f>
        <v>0.58333333333333337</v>
      </c>
      <c r="AD70" s="141">
        <f>IF(AND($D70&lt;&gt;0,AD$1&lt;&gt;0),IF(VLOOKUP($D70,$J$9:$DP$16,2+AD$1,FALSE)&lt;&gt;0,(COUNTIF('Présences, Excuses, et Tx P G'!$P69:AH69,$C70)/VLOOKUP($D70,$J$9:$DP$16,2+AD$1,FALSE)),),)</f>
        <v>0.58333333333333337</v>
      </c>
      <c r="AE70" s="141">
        <f>IF(AND($D70&lt;&gt;0,AE$1&lt;&gt;0),IF(VLOOKUP($D70,$J$9:$DP$16,2+AE$1,FALSE)&lt;&gt;0,(COUNTIF('Présences, Excuses, et Tx P G'!$P69:AI69,$C70)/VLOOKUP($D70,$J$9:$DP$16,2+AE$1,FALSE)),),)</f>
        <v>0.58333333333333337</v>
      </c>
      <c r="AF70" s="141">
        <f>IF(AND($D70&lt;&gt;0,AF$1&lt;&gt;0),IF(VLOOKUP($D70,$J$9:$DP$16,2+AF$1,FALSE)&lt;&gt;0,(COUNTIF('Présences, Excuses, et Tx P G'!$P69:AJ69,$C70)/VLOOKUP($D70,$J$9:$DP$16,2+AF$1,FALSE)),),)</f>
        <v>0.53846153846153844</v>
      </c>
      <c r="AG70" s="141">
        <f>IF(AND($D70&lt;&gt;0,AG$1&lt;&gt;0),IF(VLOOKUP($D70,$J$9:$DP$16,2+AG$1,FALSE)&lt;&gt;0,(COUNTIF('Présences, Excuses, et Tx P G'!$P69:AK69,$C70)/VLOOKUP($D70,$J$9:$DP$16,2+AG$1,FALSE)),),)</f>
        <v>0.53846153846153844</v>
      </c>
      <c r="AH70" s="141">
        <f>IF(AND($D70&lt;&gt;0,AH$1&lt;&gt;0),IF(VLOOKUP($D70,$J$9:$DP$16,2+AH$1,FALSE)&lt;&gt;0,(COUNTIF('Présences, Excuses, et Tx P G'!$P69:AL69,$C70)/VLOOKUP($D70,$J$9:$DP$16,2+AH$1,FALSE)),),)</f>
        <v>0.5714285714285714</v>
      </c>
      <c r="AI70" s="141">
        <f>IF(AND($D70&lt;&gt;0,AI$1&lt;&gt;0),IF(VLOOKUP($D70,$J$9:$DP$16,2+AI$1,FALSE)&lt;&gt;0,(COUNTIF('Présences, Excuses, et Tx P G'!$P69:AM69,$C70)/VLOOKUP($D70,$J$9:$DP$16,2+AI$1,FALSE)),),)</f>
        <v>0.6</v>
      </c>
      <c r="AJ70" s="141">
        <f>IF(AND($D70&lt;&gt;0,AJ$1&lt;&gt;0),IF(VLOOKUP($D70,$J$9:$DP$16,2+AJ$1,FALSE)&lt;&gt;0,(COUNTIF('Présences, Excuses, et Tx P G'!$P69:AN69,$C70)/VLOOKUP($D70,$J$9:$DP$16,2+AJ$1,FALSE)),),)</f>
        <v>0.625</v>
      </c>
      <c r="AK70" s="141">
        <f>IF(AND($D70&lt;&gt;0,AK$1&lt;&gt;0),IF(VLOOKUP($D70,$J$9:$DP$16,2+AK$1,FALSE)&lt;&gt;0,(COUNTIF('Présences, Excuses, et Tx P G'!$P69:AO69,$C70)/VLOOKUP($D70,$J$9:$DP$16,2+AK$1,FALSE)),),)</f>
        <v>0.625</v>
      </c>
      <c r="AL70" s="141">
        <f>IF(AND($D70&lt;&gt;0,AL$1&lt;&gt;0),IF(VLOOKUP($D70,$J$9:$DP$16,2+AL$1,FALSE)&lt;&gt;0,(COUNTIF('Présences, Excuses, et Tx P G'!$P69:AP69,$C70)/VLOOKUP($D70,$J$9:$DP$16,2+AL$1,FALSE)),),)</f>
        <v>0.58823529411764708</v>
      </c>
      <c r="AM70" s="141">
        <f>IF(AND($D70&lt;&gt;0,AM$1&lt;&gt;0),IF(VLOOKUP($D70,$J$9:$DP$16,2+AM$1,FALSE)&lt;&gt;0,(COUNTIF('Présences, Excuses, et Tx P G'!$P69:AQ69,$C70)/VLOOKUP($D70,$J$9:$DP$16,2+AM$1,FALSE)),),)</f>
        <v>0.55555555555555558</v>
      </c>
      <c r="AN70" s="141">
        <f>IF(AND($D70&lt;&gt;0,AN$1&lt;&gt;0),IF(VLOOKUP($D70,$J$9:$DP$16,2+AN$1,FALSE)&lt;&gt;0,(COUNTIF('Présences, Excuses, et Tx P G'!$P69:AR69,$C70)/VLOOKUP($D70,$J$9:$DP$16,2+AN$1,FALSE)),),)</f>
        <v>0.57894736842105265</v>
      </c>
      <c r="AO70" s="141">
        <f>IF(AND($D70&lt;&gt;0,AO$1&lt;&gt;0),IF(VLOOKUP($D70,$J$9:$DP$16,2+AO$1,FALSE)&lt;&gt;0,(COUNTIF('Présences, Excuses, et Tx P G'!$P69:AS69,$C70)/VLOOKUP($D70,$J$9:$DP$16,2+AO$1,FALSE)),),)</f>
        <v>0.6</v>
      </c>
      <c r="AP70" s="141">
        <f>IF(AND($D70&lt;&gt;0,AP$1&lt;&gt;0),IF(VLOOKUP($D70,$J$9:$DP$16,2+AP$1,FALSE)&lt;&gt;0,(COUNTIF('Présences, Excuses, et Tx P G'!$P69:AT69,$C70)/VLOOKUP($D70,$J$9:$DP$16,2+AP$1,FALSE)),),)</f>
        <v>0.5714285714285714</v>
      </c>
      <c r="AQ70" s="141">
        <f>IF(AND($D70&lt;&gt;0,AQ$1&lt;&gt;0),IF(VLOOKUP($D70,$J$9:$DP$16,2+AQ$1,FALSE)&lt;&gt;0,(COUNTIF('Présences, Excuses, et Tx P G'!$P69:AU69,$C70)/VLOOKUP($D70,$J$9:$DP$16,2+AQ$1,FALSE)),),)</f>
        <v>0.5714285714285714</v>
      </c>
      <c r="AR70" s="141">
        <f>IF(AND($D70&lt;&gt;0,AR$1&lt;&gt;0),IF(VLOOKUP($D70,$J$9:$DP$16,2+AR$1,FALSE)&lt;&gt;0,(COUNTIF('Présences, Excuses, et Tx P G'!$P69:AV69,$C70)/VLOOKUP($D70,$J$9:$DP$16,2+AR$1,FALSE)),),)</f>
        <v>0.59090909090909094</v>
      </c>
      <c r="AS70" s="141">
        <f>IF(AND($D70&lt;&gt;0,AS$1&lt;&gt;0),IF(VLOOKUP($D70,$J$9:$DP$16,2+AS$1,FALSE)&lt;&gt;0,(COUNTIF('Présences, Excuses, et Tx P G'!$P69:AW69,$C70)/VLOOKUP($D70,$J$9:$DP$16,2+AS$1,FALSE)),),)</f>
        <v>0.59090909090909094</v>
      </c>
      <c r="AT70" s="141">
        <f>IF(AND($D70&lt;&gt;0,AT$1&lt;&gt;0),IF(VLOOKUP($D70,$J$9:$DP$16,2+AT$1,FALSE)&lt;&gt;0,(COUNTIF('Présences, Excuses, et Tx P G'!$P69:AX69,$C70)/VLOOKUP($D70,$J$9:$DP$16,2+AT$1,FALSE)),),)</f>
        <v>0.60869565217391308</v>
      </c>
      <c r="AU70" s="141">
        <f>IF(AND($D70&lt;&gt;0,AU$1&lt;&gt;0),IF(VLOOKUP($D70,$J$9:$DP$16,2+AU$1,FALSE)&lt;&gt;0,(COUNTIF('Présences, Excuses, et Tx P G'!$P69:AY69,$C70)/VLOOKUP($D70,$J$9:$DP$16,2+AU$1,FALSE)),),)</f>
        <v>0.60869565217391308</v>
      </c>
      <c r="AV70" s="141">
        <f>IF(AND($D70&lt;&gt;0,AV$1&lt;&gt;0),IF(VLOOKUP($D70,$J$9:$DP$16,2+AV$1,FALSE)&lt;&gt;0,(COUNTIF('Présences, Excuses, et Tx P G'!$P69:AZ69,$C70)/VLOOKUP($D70,$J$9:$DP$16,2+AV$1,FALSE)),),)</f>
        <v>0.625</v>
      </c>
      <c r="AW70" s="141">
        <f>IF(AND($D70&lt;&gt;0,AW$1&lt;&gt;0),IF(VLOOKUP($D70,$J$9:$DP$16,2+AW$1,FALSE)&lt;&gt;0,(COUNTIF('Présences, Excuses, et Tx P G'!$P69:BA69,$C70)/VLOOKUP($D70,$J$9:$DP$16,2+AW$1,FALSE)),),)</f>
        <v>0.625</v>
      </c>
      <c r="AX70" s="141">
        <f>IF(AND($D70&lt;&gt;0,AX$1&lt;&gt;0),IF(VLOOKUP($D70,$J$9:$DP$16,2+AX$1,FALSE)&lt;&gt;0,(COUNTIF('Présences, Excuses, et Tx P G'!$P69:BB69,$C70)/VLOOKUP($D70,$J$9:$DP$16,2+AX$1,FALSE)),),)</f>
        <v>0.625</v>
      </c>
      <c r="AY70" s="141">
        <f>IF(AND($D70&lt;&gt;0,AY$1&lt;&gt;0),IF(VLOOKUP($D70,$J$9:$DP$16,2+AY$1,FALSE)&lt;&gt;0,(COUNTIF('Présences, Excuses, et Tx P G'!$P69:BC69,$C70)/VLOOKUP($D70,$J$9:$DP$16,2+AY$1,FALSE)),),)</f>
        <v>0.64</v>
      </c>
      <c r="AZ70" s="141">
        <f>IF(AND($D70&lt;&gt;0,AZ$1&lt;&gt;0),IF(VLOOKUP($D70,$J$9:$DP$16,2+AZ$1,FALSE)&lt;&gt;0,(COUNTIF('Présences, Excuses, et Tx P G'!$P69:BD69,$C70)/VLOOKUP($D70,$J$9:$DP$16,2+AZ$1,FALSE)),),)</f>
        <v>0.64</v>
      </c>
      <c r="BA70" s="141">
        <f>IF(AND($D70&lt;&gt;0,BA$1&lt;&gt;0),IF(VLOOKUP($D70,$J$9:$DP$16,2+BA$1,FALSE)&lt;&gt;0,(COUNTIF('Présences, Excuses, et Tx P G'!$P69:BE69,$C70)/VLOOKUP($D70,$J$9:$DP$16,2+BA$1,FALSE)),),)</f>
        <v>0.61538461538461542</v>
      </c>
      <c r="BB70" s="141">
        <f>IF(AND($D70&lt;&gt;0,BB$1&lt;&gt;0),IF(VLOOKUP($D70,$J$9:$DP$16,2+BB$1,FALSE)&lt;&gt;0,(COUNTIF('Présences, Excuses, et Tx P G'!$P69:BF69,$C70)/VLOOKUP($D70,$J$9:$DP$16,2+BB$1,FALSE)),),)</f>
        <v>0.62962962962962965</v>
      </c>
      <c r="BC70" s="141">
        <f>IF(AND($D70&lt;&gt;0,BC$1&lt;&gt;0),IF(VLOOKUP($D70,$J$9:$DP$16,2+BC$1,FALSE)&lt;&gt;0,(COUNTIF('Présences, Excuses, et Tx P G'!$P69:BG69,$C70)/VLOOKUP($D70,$J$9:$DP$16,2+BC$1,FALSE)),),)</f>
        <v>0.6428571428571429</v>
      </c>
      <c r="BD70" s="141">
        <f>IF(AND($D70&lt;&gt;0,BD$1&lt;&gt;0),IF(VLOOKUP($D70,$J$9:$DP$16,2+BD$1,FALSE)&lt;&gt;0,(COUNTIF('Présences, Excuses, et Tx P G'!$P69:BH69,$C70)/VLOOKUP($D70,$J$9:$DP$16,2+BD$1,FALSE)),),)</f>
        <v>0.65517241379310343</v>
      </c>
      <c r="BE70" s="141">
        <f>IF(AND($D70&lt;&gt;0,BE$1&lt;&gt;0),IF(VLOOKUP($D70,$J$9:$DP$16,2+BE$1,FALSE)&lt;&gt;0,(COUNTIF('Présences, Excuses, et Tx P G'!$P69:BI69,$C70)/VLOOKUP($D70,$J$9:$DP$16,2+BE$1,FALSE)),),)</f>
        <v>0.66666666666666663</v>
      </c>
      <c r="BF70" s="141">
        <f>IF(AND($D70&lt;&gt;0,BF$1&lt;&gt;0),IF(VLOOKUP($D70,$J$9:$DP$16,2+BF$1,FALSE)&lt;&gt;0,(COUNTIF('Présences, Excuses, et Tx P G'!$P69:BJ69,$C70)/VLOOKUP($D70,$J$9:$DP$16,2+BF$1,FALSE)),),)</f>
        <v>0.66666666666666663</v>
      </c>
      <c r="BG70" s="141">
        <f>IF(AND($D70&lt;&gt;0,BG$1&lt;&gt;0),IF(VLOOKUP($D70,$J$9:$DP$16,2+BG$1,FALSE)&lt;&gt;0,(COUNTIF('Présences, Excuses, et Tx P G'!$P69:BK69,$C70)/VLOOKUP($D70,$J$9:$DP$16,2+BG$1,FALSE)),),)</f>
        <v>0.66666666666666663</v>
      </c>
      <c r="BH70" s="141">
        <f>IF(AND($D70&lt;&gt;0,BH$1&lt;&gt;0),IF(VLOOKUP($D70,$J$9:$DP$16,2+BH$1,FALSE)&lt;&gt;0,(COUNTIF('Présences, Excuses, et Tx P G'!$P69:BL69,$C70)/VLOOKUP($D70,$J$9:$DP$16,2+BH$1,FALSE)),),)</f>
        <v>0.67741935483870963</v>
      </c>
      <c r="BI70" s="141">
        <f>IF(AND($D70&lt;&gt;0,BI$1&lt;&gt;0),IF(VLOOKUP($D70,$J$9:$DP$16,2+BI$1,FALSE)&lt;&gt;0,(COUNTIF('Présences, Excuses, et Tx P G'!$P69:BM69,$C70)/VLOOKUP($D70,$J$9:$DP$16,2+BI$1,FALSE)),),)</f>
        <v>0.6875</v>
      </c>
      <c r="BJ70" s="141">
        <f>IF(AND($D70&lt;&gt;0,BJ$1&lt;&gt;0),IF(VLOOKUP($D70,$J$9:$DP$16,2+BJ$1,FALSE)&lt;&gt;0,(COUNTIF('Présences, Excuses, et Tx P G'!$P69:BN69,$C70)/VLOOKUP($D70,$J$9:$DP$16,2+BJ$1,FALSE)),),)</f>
        <v>0.6875</v>
      </c>
      <c r="BK70" s="141">
        <f>IF(AND($D70&lt;&gt;0,BK$1&lt;&gt;0),IF(VLOOKUP($D70,$J$9:$DP$16,2+BK$1,FALSE)&lt;&gt;0,(COUNTIF('Présences, Excuses, et Tx P G'!$P69:BO69,$C70)/VLOOKUP($D70,$J$9:$DP$16,2+BK$1,FALSE)),),)</f>
        <v>0.69696969696969702</v>
      </c>
      <c r="BL70" s="141">
        <f>IF(AND($D70&lt;&gt;0,BL$1&lt;&gt;0),IF(VLOOKUP($D70,$J$9:$DP$16,2+BL$1,FALSE)&lt;&gt;0,(COUNTIF('Présences, Excuses, et Tx P G'!$P69:BP69,$C70)/VLOOKUP($D70,$J$9:$DP$16,2+BL$1,FALSE)),),)</f>
        <v>0.69696969696969702</v>
      </c>
      <c r="BM70" s="141">
        <f>IF(AND($D70&lt;&gt;0,BM$1&lt;&gt;0),IF(VLOOKUP($D70,$J$9:$DP$16,2+BM$1,FALSE)&lt;&gt;0,(COUNTIF('Présences, Excuses, et Tx P G'!$P69:BQ69,$C70)/VLOOKUP($D70,$J$9:$DP$16,2+BM$1,FALSE)),),)</f>
        <v>0.69696969696969702</v>
      </c>
      <c r="BN70" s="141">
        <f>IF(AND($D70&lt;&gt;0,BN$1&lt;&gt;0),IF(VLOOKUP($D70,$J$9:$DP$16,2+BN$1,FALSE)&lt;&gt;0,(COUNTIF('Présences, Excuses, et Tx P G'!$P69:BR69,$C70)/VLOOKUP($D70,$J$9:$DP$16,2+BN$1,FALSE)),),)</f>
        <v>0.70588235294117652</v>
      </c>
      <c r="BO70" s="141">
        <f>IF(AND($D70&lt;&gt;0,BO$1&lt;&gt;0),IF(VLOOKUP($D70,$J$9:$DP$16,2+BO$1,FALSE)&lt;&gt;0,(COUNTIF('Présences, Excuses, et Tx P G'!$P69:BS69,$C70)/VLOOKUP($D70,$J$9:$DP$16,2+BO$1,FALSE)),),)</f>
        <v>0.7142857142857143</v>
      </c>
      <c r="BP70" s="141">
        <f>IF(AND($D70&lt;&gt;0,BP$1&lt;&gt;0),IF(VLOOKUP($D70,$J$9:$DP$16,2+BP$1,FALSE)&lt;&gt;0,(COUNTIF('Présences, Excuses, et Tx P G'!$P69:BT69,$C70)/VLOOKUP($D70,$J$9:$DP$16,2+BP$1,FALSE)),),)</f>
        <v>0.72222222222222221</v>
      </c>
      <c r="BQ70" s="141">
        <f>IF(AND($D70&lt;&gt;0,BQ$1&lt;&gt;0),IF(VLOOKUP($D70,$J$9:$DP$16,2+BQ$1,FALSE)&lt;&gt;0,(COUNTIF('Présences, Excuses, et Tx P G'!$P69:BU69,$C70)/VLOOKUP($D70,$J$9:$DP$16,2+BQ$1,FALSE)),),)</f>
        <v>0.72222222222222221</v>
      </c>
      <c r="BR70" s="141">
        <f>IF(AND($D70&lt;&gt;0,BR$1&lt;&gt;0),IF(VLOOKUP($D70,$J$9:$DP$16,2+BR$1,FALSE)&lt;&gt;0,(COUNTIF('Présences, Excuses, et Tx P G'!$P69:BV69,$C70)/VLOOKUP($D70,$J$9:$DP$16,2+BR$1,FALSE)),),)</f>
        <v>0.70270270270270274</v>
      </c>
      <c r="BS70" s="141">
        <f>IF(AND($D70&lt;&gt;0,BS$1&lt;&gt;0),IF(VLOOKUP($D70,$J$9:$DP$16,2+BS$1,FALSE)&lt;&gt;0,(COUNTIF('Présences, Excuses, et Tx P G'!$P69:BW69,$C70)/VLOOKUP($D70,$J$9:$DP$16,2+BS$1,FALSE)),),)</f>
        <v>0.70270270270270274</v>
      </c>
      <c r="BT70" s="141">
        <f>IF(AND($D70&lt;&gt;0,BT$1&lt;&gt;0),IF(VLOOKUP($D70,$J$9:$DP$16,2+BT$1,FALSE)&lt;&gt;0,(COUNTIF('Présences, Excuses, et Tx P G'!$P69:BX69,$C70)/VLOOKUP($D70,$J$9:$DP$16,2+BT$1,FALSE)),),)</f>
        <v>0.70270270270270274</v>
      </c>
      <c r="BU70" s="141">
        <f>IF(AND($D70&lt;&gt;0,BU$1&lt;&gt;0),IF(VLOOKUP($D70,$J$9:$DP$16,2+BU$1,FALSE)&lt;&gt;0,(COUNTIF('Présences, Excuses, et Tx P G'!$P69:BY69,$C70)/VLOOKUP($D70,$J$9:$DP$16,2+BU$1,FALSE)),),)</f>
        <v>0.71052631578947367</v>
      </c>
      <c r="BV70" s="141">
        <f>IF(AND($D70&lt;&gt;0,BV$1&lt;&gt;0),IF(VLOOKUP($D70,$J$9:$DP$16,2+BV$1,FALSE)&lt;&gt;0,(COUNTIF('Présences, Excuses, et Tx P G'!$P69:BZ69,$C70)/VLOOKUP($D70,$J$9:$DP$16,2+BV$1,FALSE)),),)</f>
        <v>0.71794871794871795</v>
      </c>
      <c r="BW70" s="141">
        <f>IF(AND($D70&lt;&gt;0,BW$1&lt;&gt;0),IF(VLOOKUP($D70,$J$9:$DP$16,2+BW$1,FALSE)&lt;&gt;0,(COUNTIF('Présences, Excuses, et Tx P G'!$P69:CA69,$C70)/VLOOKUP($D70,$J$9:$DP$16,2+BW$1,FALSE)),),)</f>
        <v>0.72499999999999998</v>
      </c>
      <c r="BX70" s="141">
        <f>IF(AND($D70&lt;&gt;0,BX$1&lt;&gt;0),IF(VLOOKUP($D70,$J$9:$DP$16,2+BX$1,FALSE)&lt;&gt;0,(COUNTIF('Présences, Excuses, et Tx P G'!$P69:CB69,$C70)/VLOOKUP($D70,$J$9:$DP$16,2+BX$1,FALSE)),),)</f>
        <v>0.72499999999999998</v>
      </c>
      <c r="BY70" s="141">
        <f>IF(AND($D70&lt;&gt;0,BY$1&lt;&gt;0),IF(VLOOKUP($D70,$J$9:$DP$16,2+BY$1,FALSE)&lt;&gt;0,(COUNTIF('Présences, Excuses, et Tx P G'!$P69:CC69,$C70)/VLOOKUP($D70,$J$9:$DP$16,2+BY$1,FALSE)),),)</f>
        <v>0.70731707317073167</v>
      </c>
      <c r="BZ70" s="141">
        <f>IF(AND($D70&lt;&gt;0,BZ$1&lt;&gt;0),IF(VLOOKUP($D70,$J$9:$DP$16,2+BZ$1,FALSE)&lt;&gt;0,(COUNTIF('Présences, Excuses, et Tx P G'!$P69:CD69,$C70)/VLOOKUP($D70,$J$9:$DP$16,2+BZ$1,FALSE)),),)</f>
        <v>0.69047619047619047</v>
      </c>
      <c r="CA70" s="141">
        <f>IF(AND($D70&lt;&gt;0,CA$1&lt;&gt;0),IF(VLOOKUP($D70,$J$9:$DP$16,2+CA$1,FALSE)&lt;&gt;0,(COUNTIF('Présences, Excuses, et Tx P G'!$P69:CE69,$C70)/VLOOKUP($D70,$J$9:$DP$16,2+CA$1,FALSE)),),)</f>
        <v>0.67441860465116277</v>
      </c>
      <c r="CB70" s="141">
        <f>IF(AND($D70&lt;&gt;0,CB$1&lt;&gt;0),IF(VLOOKUP($D70,$J$9:$DP$16,2+CB$1,FALSE)&lt;&gt;0,(COUNTIF('Présences, Excuses, et Tx P G'!$P69:CF69,$C70)/VLOOKUP($D70,$J$9:$DP$16,2+CB$1,FALSE)),),)</f>
        <v>0</v>
      </c>
      <c r="CC70" s="141">
        <f>IF(AND($D70&lt;&gt;0,CC$1&lt;&gt;0),IF(VLOOKUP($D70,$J$9:$DP$16,2+CC$1,FALSE)&lt;&gt;0,(COUNTIF('Présences, Excuses, et Tx P G'!$P69:CG69,$C70)/VLOOKUP($D70,$J$9:$DP$16,2+CC$1,FALSE)),),)</f>
        <v>0</v>
      </c>
      <c r="CD70" s="141">
        <f>IF(AND($D70&lt;&gt;0,CD$1&lt;&gt;0),IF(VLOOKUP($D70,$J$9:$DP$16,2+CD$1,FALSE)&lt;&gt;0,(COUNTIF('Présences, Excuses, et Tx P G'!$P69:CH69,$C70)/VLOOKUP($D70,$J$9:$DP$16,2+CD$1,FALSE)),),)</f>
        <v>0</v>
      </c>
      <c r="CE70" s="141">
        <f>IF(AND($D70&lt;&gt;0,CE$1&lt;&gt;0),IF(VLOOKUP($D70,$J$9:$DP$16,2+CE$1,FALSE)&lt;&gt;0,(COUNTIF('Présences, Excuses, et Tx P G'!$P69:CI69,$C70)/VLOOKUP($D70,$J$9:$DP$16,2+CE$1,FALSE)),),)</f>
        <v>0</v>
      </c>
      <c r="CF70" s="141">
        <f>IF(AND($D70&lt;&gt;0,CF$1&lt;&gt;0),IF(VLOOKUP($D70,$J$9:$DP$16,2+CF$1,FALSE)&lt;&gt;0,(COUNTIF('Présences, Excuses, et Tx P G'!$P69:CJ69,$C70)/VLOOKUP($D70,$J$9:$DP$16,2+CF$1,FALSE)),),)</f>
        <v>0</v>
      </c>
      <c r="CG70" s="141">
        <f>IF(AND($D70&lt;&gt;0,CG$1&lt;&gt;0),IF(VLOOKUP($D70,$J$9:$DP$16,2+CG$1,FALSE)&lt;&gt;0,(COUNTIF('Présences, Excuses, et Tx P G'!$P69:CK69,$C70)/VLOOKUP($D70,$J$9:$DP$16,2+CG$1,FALSE)),),)</f>
        <v>0</v>
      </c>
      <c r="CH70" s="141">
        <f>IF(AND($D70&lt;&gt;0,CH$1&lt;&gt;0),IF(VLOOKUP($D70,$J$9:$DP$16,2+CH$1,FALSE)&lt;&gt;0,(COUNTIF('Présences, Excuses, et Tx P G'!$P69:CL69,$C70)/VLOOKUP($D70,$J$9:$DP$16,2+CH$1,FALSE)),),)</f>
        <v>0</v>
      </c>
      <c r="CI70" s="141">
        <f>IF(AND($D70&lt;&gt;0,CI$1&lt;&gt;0),IF(VLOOKUP($D70,$J$9:$DP$16,2+CI$1,FALSE)&lt;&gt;0,(COUNTIF('Présences, Excuses, et Tx P G'!$P69:CM69,$C70)/VLOOKUP($D70,$J$9:$DP$16,2+CI$1,FALSE)),),)</f>
        <v>0</v>
      </c>
      <c r="CJ70" s="141">
        <f>IF(AND($D70&lt;&gt;0,CJ$1&lt;&gt;0),IF(VLOOKUP($D70,$J$9:$DP$16,2+CJ$1,FALSE)&lt;&gt;0,(COUNTIF('Présences, Excuses, et Tx P G'!$P69:CO69,$C70)/VLOOKUP($D70,$J$9:$DP$16,2+CJ$1,FALSE)),),)</f>
        <v>0</v>
      </c>
      <c r="CK70" s="141">
        <f>IF(AND($D70&lt;&gt;0,CK$1&lt;&gt;0),IF(VLOOKUP($D70,$J$9:$DP$16,2+CK$1,FALSE)&lt;&gt;0,(COUNTIF('Présences, Excuses, et Tx P G'!$P69:CP69,$C70)/VLOOKUP($D70,$J$9:$DP$16,2+CK$1,FALSE)),),)</f>
        <v>0</v>
      </c>
      <c r="CL70" s="141">
        <f>IF(AND($D70&lt;&gt;0,CL$1&lt;&gt;0),IF(VLOOKUP($D70,$J$9:$DP$16,2+CL$1,FALSE)&lt;&gt;0,(COUNTIF('Présences, Excuses, et Tx P G'!$P69:CQ69,$C70)/VLOOKUP($D70,$J$9:$DP$16,2+CL$1,FALSE)),),)</f>
        <v>0</v>
      </c>
      <c r="CM70" s="141">
        <f>IF(AND($D70&lt;&gt;0,CM$1&lt;&gt;0),IF(VLOOKUP($D70,$J$9:$DP$16,2+CM$1,FALSE)&lt;&gt;0,(COUNTIF('Présences, Excuses, et Tx P G'!$P69:CR69,$C70)/VLOOKUP($D70,$J$9:$DP$16,2+CM$1,FALSE)),),)</f>
        <v>0</v>
      </c>
      <c r="CN70" s="141">
        <f>IF(AND($D70&lt;&gt;0,CN$1&lt;&gt;0),IF(VLOOKUP($D70,$J$9:$DP$16,2+CN$1,FALSE)&lt;&gt;0,(COUNTIF('Présences, Excuses, et Tx P G'!$P69:CS69,$C70)/VLOOKUP($D70,$J$9:$DP$16,2+CN$1,FALSE)),),)</f>
        <v>0</v>
      </c>
      <c r="CO70" s="141">
        <f>IF(AND($D70&lt;&gt;0,CO$1&lt;&gt;0),IF(VLOOKUP($D70,$J$9:$DP$16,2+CO$1,FALSE)&lt;&gt;0,(COUNTIF('Présences, Excuses, et Tx P G'!$P69:CT69,$C70)/VLOOKUP($D70,$J$9:$DP$16,2+CO$1,FALSE)),),)</f>
        <v>0</v>
      </c>
      <c r="CP70" s="141">
        <f>IF(AND($D70&lt;&gt;0,CP$1&lt;&gt;0),IF(VLOOKUP($D70,$J$9:$DP$16,2+CP$1,FALSE)&lt;&gt;0,(COUNTIF('Présences, Excuses, et Tx P G'!$P69:CU69,$C70)/VLOOKUP($D70,$J$9:$DP$16,2+CP$1,FALSE)),),)</f>
        <v>0</v>
      </c>
      <c r="CQ70" s="141">
        <f>IF(AND($D70&lt;&gt;0,CQ$1&lt;&gt;0),IF(VLOOKUP($D70,$J$9:$DP$16,2+CQ$1,FALSE)&lt;&gt;0,(COUNTIF('Présences, Excuses, et Tx P G'!$P69:CU69,$C70)/VLOOKUP($D70,$J$9:$DP$16,2+CQ$1,FALSE)),),)</f>
        <v>0</v>
      </c>
      <c r="CR70" s="141">
        <f>IF(AND($D70&lt;&gt;0,CR$1&lt;&gt;0),IF(VLOOKUP($D70,$J$9:$DP$16,2+CR$1,FALSE)&lt;&gt;0,(COUNTIF('Présences, Excuses, et Tx P G'!$P69:CV69,$C70)/VLOOKUP($D70,$J$9:$DP$16,2+CR$1,FALSE)),),)</f>
        <v>0</v>
      </c>
      <c r="CS70" s="141">
        <f>IF(AND($D70&lt;&gt;0,CS$1&lt;&gt;0),IF(VLOOKUP($D70,$J$9:$DP$16,2+CS$1,FALSE)&lt;&gt;0,(COUNTIF('Présences, Excuses, et Tx P G'!$P69:CW69,$C70)/VLOOKUP($D70,$J$9:$DP$16,2+CS$1,FALSE)),),)</f>
        <v>0</v>
      </c>
      <c r="CT70" s="141">
        <f>IF(AND($D70&lt;&gt;0,CT$1&lt;&gt;0),IF(VLOOKUP($D70,$J$9:$DP$16,2+CT$1,FALSE)&lt;&gt;0,(COUNTIF('Présences, Excuses, et Tx P G'!$P69:CX69,$C70)/VLOOKUP($D70,$J$9:$DP$16,2+CT$1,FALSE)),),)</f>
        <v>0</v>
      </c>
      <c r="CU70" s="141">
        <f>IF(AND($D70&lt;&gt;0,CU$1&lt;&gt;0),IF(VLOOKUP($D70,$J$9:$DP$16,2+CU$1,FALSE)&lt;&gt;0,(COUNTIF('Présences, Excuses, et Tx P G'!$P69:CY69,$C70)/VLOOKUP($D70,$J$9:$DP$16,2+CU$1,FALSE)),),)</f>
        <v>0</v>
      </c>
      <c r="CV70" s="141">
        <f>IF(AND($D70&lt;&gt;0,CV$1&lt;&gt;0),IF(VLOOKUP($D70,$J$9:$DP$16,2+CV$1,FALSE)&lt;&gt;0,(COUNTIF('Présences, Excuses, et Tx P G'!$P69:CZ69,$C70)/VLOOKUP($D70,$J$9:$DP$16,2+CV$1,FALSE)),),)</f>
        <v>0</v>
      </c>
      <c r="CW70" s="141">
        <f>IF(AND($D70&lt;&gt;0,CW$1&lt;&gt;0),IF(VLOOKUP($D70,$J$9:$DP$16,2+CW$1,FALSE)&lt;&gt;0,(COUNTIF('Présences, Excuses, et Tx P G'!$P69:DA69,$C70)/VLOOKUP($D70,$J$9:$DP$16,2+CW$1,FALSE)),),)</f>
        <v>0</v>
      </c>
      <c r="CX70" s="141">
        <f>IF(AND($D70&lt;&gt;0,CX$1&lt;&gt;0),IF(VLOOKUP($D70,$J$9:$DP$16,2+CX$1,FALSE)&lt;&gt;0,(COUNTIF('Présences, Excuses, et Tx P G'!$P69:DB69,$C70)/VLOOKUP($D70,$J$9:$DP$16,2+CX$1,FALSE)),),)</f>
        <v>0</v>
      </c>
      <c r="CY70" s="141">
        <f>IF(AND($D70&lt;&gt;0,CY$1&lt;&gt;0),IF(VLOOKUP($D70,$J$9:$DP$16,2+CY$1,FALSE)&lt;&gt;0,(COUNTIF('Présences, Excuses, et Tx P G'!$P69:DC69,$C70)/VLOOKUP($D70,$J$9:$DP$16,2+CY$1,FALSE)),),)</f>
        <v>0</v>
      </c>
      <c r="CZ70" s="141">
        <f>IF(AND($D70&lt;&gt;0,CZ$1&lt;&gt;0),IF(VLOOKUP($D70,$J$9:$DP$16,2+CZ$1,FALSE)&lt;&gt;0,(COUNTIF('Présences, Excuses, et Tx P G'!$P69:DD69,$C70)/VLOOKUP($D70,$J$9:$DP$16,2+CZ$1,FALSE)),),)</f>
        <v>0</v>
      </c>
      <c r="DA70" s="141">
        <f>IF(AND($D70&lt;&gt;0,DA$1&lt;&gt;0),IF(VLOOKUP($D70,$J$9:$DP$16,2+DA$1,FALSE)&lt;&gt;0,(COUNTIF('Présences, Excuses, et Tx P G'!$P69:DE69,$C70)/VLOOKUP($D70,$J$9:$DP$16,2+DA$1,FALSE)),),)</f>
        <v>0</v>
      </c>
      <c r="DB70" s="141">
        <f>IF(AND($D70&lt;&gt;0,DB$1&lt;&gt;0),IF(VLOOKUP($D70,$J$9:$DP$16,2+DB$1,FALSE)&lt;&gt;0,(COUNTIF('Présences, Excuses, et Tx P G'!$P69:DF69,$C70)/VLOOKUP($D70,$J$9:$DP$16,2+DB$1,FALSE)),),)</f>
        <v>0</v>
      </c>
      <c r="DC70" s="141">
        <f>IF(AND($D70&lt;&gt;0,DC$1&lt;&gt;0),IF(VLOOKUP($D70,$J$9:$DP$16,2+DC$1,FALSE)&lt;&gt;0,(COUNTIF('Présences, Excuses, et Tx P G'!$P69:DG69,$C70)/VLOOKUP($D70,$J$9:$DP$16,2+DC$1,FALSE)),),)</f>
        <v>0</v>
      </c>
      <c r="DD70" s="141">
        <f>IF(AND($D70&lt;&gt;0,DD$1&lt;&gt;0),IF(VLOOKUP($D70,$J$9:$DP$16,2+DD$1,FALSE)&lt;&gt;0,(COUNTIF('Présences, Excuses, et Tx P G'!$P69:DH69,$C70)/VLOOKUP($D70,$J$9:$DP$16,2+DD$1,FALSE)),),)</f>
        <v>0</v>
      </c>
      <c r="DE70" s="141">
        <f>IF(AND($D70&lt;&gt;0,DE$1&lt;&gt;0),IF(VLOOKUP($D70,$J$9:$DP$16,2+DE$1,FALSE)&lt;&gt;0,(COUNTIF('Présences, Excuses, et Tx P G'!$P69:DI69,$C70)/VLOOKUP($D70,$J$9:$DP$16,2+DE$1,FALSE)),),)</f>
        <v>0</v>
      </c>
      <c r="DF70" s="141">
        <f>IF(AND($D70&lt;&gt;0,DF$1&lt;&gt;0),IF(VLOOKUP($D70,$J$9:$DP$16,2+DF$1,FALSE)&lt;&gt;0,(COUNTIF('Présences, Excuses, et Tx P G'!$P69:DJ69,$C70)/VLOOKUP($D70,$J$9:$DP$16,2+DF$1,FALSE)),),)</f>
        <v>0</v>
      </c>
      <c r="DG70" s="141">
        <f>IF(AND($D70&lt;&gt;0,DG$1&lt;&gt;0),IF(VLOOKUP($D70,$J$9:$DP$16,2+DG$1,FALSE)&lt;&gt;0,(COUNTIF('Présences, Excuses, et Tx P G'!$P69:DK69,$C70)/VLOOKUP($D70,$J$9:$DP$16,2+DG$1,FALSE)),),)</f>
        <v>0</v>
      </c>
      <c r="DH70" s="141">
        <f>IF(AND($D70&lt;&gt;0,DH$1&lt;&gt;0),IF(VLOOKUP($D70,$J$9:$DP$16,2+DH$1,FALSE)&lt;&gt;0,(COUNTIF('Présences, Excuses, et Tx P G'!$P69:DL69,$C70)/VLOOKUP($D70,$J$9:$DP$16,2+DH$1,FALSE)),),)</f>
        <v>0</v>
      </c>
      <c r="DI70" s="141">
        <f>IF(AND($D70&lt;&gt;0,DI$1&lt;&gt;0),IF(VLOOKUP($D70,$J$9:$DP$16,2+DI$1,FALSE)&lt;&gt;0,(COUNTIF('Présences, Excuses, et Tx P G'!$P69:DM69,$C70)/VLOOKUP($D70,$J$9:$DP$16,2+DI$1,FALSE)),),)</f>
        <v>0</v>
      </c>
      <c r="DJ70" s="141">
        <f>IF(AND($D70&lt;&gt;0,DJ$1&lt;&gt;0),IF(VLOOKUP($D70,$J$9:$DP$16,2+DJ$1,FALSE)&lt;&gt;0,(COUNTIF('Présences, Excuses, et Tx P G'!$P69:DN69,$C70)/VLOOKUP($D70,$J$9:$DP$16,2+DJ$1,FALSE)),),)</f>
        <v>0</v>
      </c>
      <c r="DK70" s="141">
        <f>IF(AND($D70&lt;&gt;0,DK$1&lt;&gt;0),IF(VLOOKUP($D70,$J$9:$DP$16,2+DK$1,FALSE)&lt;&gt;0,(COUNTIF('Présences, Excuses, et Tx P G'!$P69:DO69,$C70)/VLOOKUP($D70,$J$9:$DP$16,2+DK$1,FALSE)),),)</f>
        <v>0</v>
      </c>
      <c r="DL70" s="141">
        <f>IF(AND($D70&lt;&gt;0,DL$1&lt;&gt;0),IF(VLOOKUP($D70,$J$9:$DP$16,2+DL$1,FALSE)&lt;&gt;0,(COUNTIF('Présences, Excuses, et Tx P G'!$P69:DP69,$C70)/VLOOKUP($D70,$J$9:$DP$16,2+DL$1,FALSE)),),)</f>
        <v>0</v>
      </c>
      <c r="DM70" s="141">
        <f>IF(AND($D70&lt;&gt;0,DM$1&lt;&gt;0),IF(VLOOKUP($D70,$J$9:$DP$16,2+DM$1,FALSE)&lt;&gt;0,(COUNTIF('Présences, Excuses, et Tx P G'!$P69:DQ69,$C70)/VLOOKUP($D70,$J$9:$DP$16,2+DM$1,FALSE)),),)</f>
        <v>0</v>
      </c>
      <c r="DN70" s="141">
        <f>IF(AND($D70&lt;&gt;0,DN$1&lt;&gt;0),IF(VLOOKUP($D70,$J$9:$DP$16,2+DN$1,FALSE)&lt;&gt;0,(COUNTIF('Présences, Excuses, et Tx P G'!$P69:DR69,$C70)/VLOOKUP($D70,$J$9:$DP$16,2+DN$1,FALSE)),),)</f>
        <v>0</v>
      </c>
      <c r="DO70" s="141">
        <f>IF(AND($D70&lt;&gt;0,DO$1&lt;&gt;0),IF(VLOOKUP($D70,$J$9:$DP$16,2+DO$1,FALSE)&lt;&gt;0,(COUNTIF('Présences, Excuses, et Tx P G'!$P69:DS69,$C70)/VLOOKUP($D70,$J$9:$DP$16,2+DO$1,FALSE)),),)</f>
        <v>0</v>
      </c>
      <c r="DP70" s="141">
        <f>IF(AND($D70&lt;&gt;0,DP$1&lt;&gt;0),IF(VLOOKUP($D70,$J$9:$DP$16,2+DP$1,FALSE)&lt;&gt;0,(COUNTIF('Présences, Excuses, et Tx P G'!$P69:DT69,$C70)/VLOOKUP($D70,$J$9:$DP$16,2+DP$1,FALSE)),),)</f>
        <v>0</v>
      </c>
      <c r="DR70" s="158" t="str">
        <f t="shared" si="34"/>
        <v>LHOIRY Frédérique</v>
      </c>
      <c r="DS70" s="26" t="str">
        <f t="shared" si="35"/>
        <v>S</v>
      </c>
      <c r="DT70" s="23">
        <f t="shared" si="36"/>
        <v>0.70731707317073167</v>
      </c>
    </row>
    <row r="71" spans="1:124" ht="14.4" customHeight="1">
      <c r="A71" s="11">
        <v>54</v>
      </c>
      <c r="B71" s="158" t="str">
        <f>Choristes!B55</f>
        <v>LHOSTE-BOUTIN Frédérique</v>
      </c>
      <c r="C71" s="26" t="str">
        <f>Choristes!C55</f>
        <v>A</v>
      </c>
      <c r="D71" s="26" t="str">
        <f>Choristes!G55</f>
        <v>FS</v>
      </c>
      <c r="E71" s="26"/>
      <c r="F71" s="26"/>
      <c r="G71" s="15"/>
      <c r="H71" s="15"/>
      <c r="I71" s="23">
        <f t="shared" si="32"/>
        <v>0.87804878048780488</v>
      </c>
      <c r="J71" s="23" t="str">
        <f t="shared" si="33"/>
        <v>B</v>
      </c>
      <c r="K71" s="60"/>
      <c r="L71" s="141">
        <f>IF(AND($D71&lt;&gt;0,L$1&lt;&gt;0),IF(VLOOKUP($D71,$J$9:$DP$16,2+L$1,FALSE)&lt;&gt;0,(COUNTIF('Présences, Excuses, et Tx P G'!$P70:P70,$C71)/VLOOKUP($D71,$J$9:$DP$16,2+L$1,FALSE)),),)</f>
        <v>1</v>
      </c>
      <c r="M71" s="141">
        <f>IF(AND($D71&lt;&gt;0,M$1&lt;&gt;0),IF(VLOOKUP($D71,$J$9:$DP$16,2+M$1,FALSE)&lt;&gt;0,(COUNTIF('Présences, Excuses, et Tx P G'!$P70:Q70,$C71)/VLOOKUP($D71,$J$9:$DP$16,2+M$1,FALSE)),),)</f>
        <v>1</v>
      </c>
      <c r="N71" s="141">
        <f>IF(AND($D71&lt;&gt;0,N$1&lt;&gt;0),IF(VLOOKUP($D71,$J$9:$DP$16,2+N$1,FALSE)&lt;&gt;0,(COUNTIF('Présences, Excuses, et Tx P G'!$P70:R70,$C71)/VLOOKUP($D71,$J$9:$DP$16,2+N$1,FALSE)),),)</f>
        <v>1</v>
      </c>
      <c r="O71" s="141">
        <f>IF(AND($D71&lt;&gt;0,O$1&lt;&gt;0),IF(VLOOKUP($D71,$J$9:$DP$16,2+O$1,FALSE)&lt;&gt;0,(COUNTIF('Présences, Excuses, et Tx P G'!$P70:S70,$C71)/VLOOKUP($D71,$J$9:$DP$16,2+O$1,FALSE)),),)</f>
        <v>1</v>
      </c>
      <c r="P71" s="141">
        <f>IF(AND($D71&lt;&gt;0,P$1&lt;&gt;0),IF(VLOOKUP($D71,$J$9:$DP$16,2+P$1,FALSE)&lt;&gt;0,(COUNTIF('Présences, Excuses, et Tx P G'!$P70:T70,$C71)/VLOOKUP($D71,$J$9:$DP$16,2+P$1,FALSE)),),)</f>
        <v>1</v>
      </c>
      <c r="Q71" s="141">
        <f>IF(AND($D71&lt;&gt;0,Q$1&lt;&gt;0),IF(VLOOKUP($D71,$J$9:$DP$16,2+Q$1,FALSE)&lt;&gt;0,(COUNTIF('Présences, Excuses, et Tx P G'!$P70:U70,$C71)/VLOOKUP($D71,$J$9:$DP$16,2+Q$1,FALSE)),),)</f>
        <v>1</v>
      </c>
      <c r="R71" s="141">
        <f>IF(AND($D71&lt;&gt;0,R$1&lt;&gt;0),IF(VLOOKUP($D71,$J$9:$DP$16,2+R$1,FALSE)&lt;&gt;0,(COUNTIF('Présences, Excuses, et Tx P G'!$P70:V70,$C71)/VLOOKUP($D71,$J$9:$DP$16,2+R$1,FALSE)),),)</f>
        <v>1</v>
      </c>
      <c r="S71" s="141">
        <f>IF(AND($D71&lt;&gt;0,S$1&lt;&gt;0),IF(VLOOKUP($D71,$J$9:$DP$16,2+S$1,FALSE)&lt;&gt;0,(COUNTIF('Présences, Excuses, et Tx P G'!$P70:W70,$C71)/VLOOKUP($D71,$J$9:$DP$16,2+S$1,FALSE)),),)</f>
        <v>1</v>
      </c>
      <c r="T71" s="141">
        <f>IF(AND($D71&lt;&gt;0,T$1&lt;&gt;0),IF(VLOOKUP($D71,$J$9:$DP$16,2+T$1,FALSE)&lt;&gt;0,(COUNTIF('Présences, Excuses, et Tx P G'!$P70:X70,$C71)/VLOOKUP($D71,$J$9:$DP$16,2+T$1,FALSE)),),)</f>
        <v>1</v>
      </c>
      <c r="U71" s="141">
        <f>IF(AND($D71&lt;&gt;0,U$1&lt;&gt;0),IF(VLOOKUP($D71,$J$9:$DP$16,2+U$1,FALSE)&lt;&gt;0,(COUNTIF('Présences, Excuses, et Tx P G'!$P70:Y70,$C71)/VLOOKUP($D71,$J$9:$DP$16,2+U$1,FALSE)),),)</f>
        <v>1</v>
      </c>
      <c r="V71" s="141">
        <f>IF(AND($D71&lt;&gt;0,V$1&lt;&gt;0),IF(VLOOKUP($D71,$J$9:$DP$16,2+V$1,FALSE)&lt;&gt;0,(COUNTIF('Présences, Excuses, et Tx P G'!$P70:Z70,$C71)/VLOOKUP($D71,$J$9:$DP$16,2+V$1,FALSE)),),)</f>
        <v>1</v>
      </c>
      <c r="W71" s="141">
        <f>IF(AND($D71&lt;&gt;0,W$1&lt;&gt;0),IF(VLOOKUP($D71,$J$9:$DP$16,2+W$1,FALSE)&lt;&gt;0,(COUNTIF('Présences, Excuses, et Tx P G'!$P70:AA70,$C71)/VLOOKUP($D71,$J$9:$DP$16,2+W$1,FALSE)),),)</f>
        <v>1</v>
      </c>
      <c r="X71" s="141">
        <f>IF(AND($D71&lt;&gt;0,X$1&lt;&gt;0),IF(VLOOKUP($D71,$J$9:$DP$16,2+X$1,FALSE)&lt;&gt;0,(COUNTIF('Présences, Excuses, et Tx P G'!$P70:AB70,$C71)/VLOOKUP($D71,$J$9:$DP$16,2+X$1,FALSE)),),)</f>
        <v>1</v>
      </c>
      <c r="Y71" s="141">
        <f>IF(AND($D71&lt;&gt;0,Y$1&lt;&gt;0),IF(VLOOKUP($D71,$J$9:$DP$16,2+Y$1,FALSE)&lt;&gt;0,(COUNTIF('Présences, Excuses, et Tx P G'!$P70:AC70,$C71)/VLOOKUP($D71,$J$9:$DP$16,2+Y$1,FALSE)),),)</f>
        <v>1</v>
      </c>
      <c r="Z71" s="141">
        <f>IF(AND($D71&lt;&gt;0,Z$1&lt;&gt;0),IF(VLOOKUP($D71,$J$9:$DP$16,2+Z$1,FALSE)&lt;&gt;0,(COUNTIF('Présences, Excuses, et Tx P G'!$P70:AD70,$C71)/VLOOKUP($D71,$J$9:$DP$16,2+Z$1,FALSE)),),)</f>
        <v>1</v>
      </c>
      <c r="AA71" s="141">
        <f>IF(AND($D71&lt;&gt;0,AA$1&lt;&gt;0),IF(VLOOKUP($D71,$J$9:$DP$16,2+AA$1,FALSE)&lt;&gt;0,(COUNTIF('Présences, Excuses, et Tx P G'!$P70:AE70,$C71)/VLOOKUP($D71,$J$9:$DP$16,2+AA$1,FALSE)),),)</f>
        <v>1</v>
      </c>
      <c r="AB71" s="141">
        <f>IF(AND($D71&lt;&gt;0,AB$1&lt;&gt;0),IF(VLOOKUP($D71,$J$9:$DP$16,2+AB$1,FALSE)&lt;&gt;0,(COUNTIF('Présences, Excuses, et Tx P G'!$P70:AF70,$C71)/VLOOKUP($D71,$J$9:$DP$16,2+AB$1,FALSE)),),)</f>
        <v>1</v>
      </c>
      <c r="AC71" s="141">
        <f>IF(AND($D71&lt;&gt;0,AC$1&lt;&gt;0),IF(VLOOKUP($D71,$J$9:$DP$16,2+AC$1,FALSE)&lt;&gt;0,(COUNTIF('Présences, Excuses, et Tx P G'!$P70:AG70,$C71)/VLOOKUP($D71,$J$9:$DP$16,2+AC$1,FALSE)),),)</f>
        <v>1</v>
      </c>
      <c r="AD71" s="141">
        <f>IF(AND($D71&lt;&gt;0,AD$1&lt;&gt;0),IF(VLOOKUP($D71,$J$9:$DP$16,2+AD$1,FALSE)&lt;&gt;0,(COUNTIF('Présences, Excuses, et Tx P G'!$P70:AH70,$C71)/VLOOKUP($D71,$J$9:$DP$16,2+AD$1,FALSE)),),)</f>
        <v>1</v>
      </c>
      <c r="AE71" s="141">
        <f>IF(AND($D71&lt;&gt;0,AE$1&lt;&gt;0),IF(VLOOKUP($D71,$J$9:$DP$16,2+AE$1,FALSE)&lt;&gt;0,(COUNTIF('Présences, Excuses, et Tx P G'!$P70:AI70,$C71)/VLOOKUP($D71,$J$9:$DP$16,2+AE$1,FALSE)),),)</f>
        <v>1</v>
      </c>
      <c r="AF71" s="141">
        <f>IF(AND($D71&lt;&gt;0,AF$1&lt;&gt;0),IF(VLOOKUP($D71,$J$9:$DP$16,2+AF$1,FALSE)&lt;&gt;0,(COUNTIF('Présences, Excuses, et Tx P G'!$P70:AJ70,$C71)/VLOOKUP($D71,$J$9:$DP$16,2+AF$1,FALSE)),),)</f>
        <v>1</v>
      </c>
      <c r="AG71" s="141">
        <f>IF(AND($D71&lt;&gt;0,AG$1&lt;&gt;0),IF(VLOOKUP($D71,$J$9:$DP$16,2+AG$1,FALSE)&lt;&gt;0,(COUNTIF('Présences, Excuses, et Tx P G'!$P70:AK70,$C71)/VLOOKUP($D71,$J$9:$DP$16,2+AG$1,FALSE)),),)</f>
        <v>1</v>
      </c>
      <c r="AH71" s="141">
        <f>IF(AND($D71&lt;&gt;0,AH$1&lt;&gt;0),IF(VLOOKUP($D71,$J$9:$DP$16,2+AH$1,FALSE)&lt;&gt;0,(COUNTIF('Présences, Excuses, et Tx P G'!$P70:AL70,$C71)/VLOOKUP($D71,$J$9:$DP$16,2+AH$1,FALSE)),),)</f>
        <v>1</v>
      </c>
      <c r="AI71" s="141">
        <f>IF(AND($D71&lt;&gt;0,AI$1&lt;&gt;0),IF(VLOOKUP($D71,$J$9:$DP$16,2+AI$1,FALSE)&lt;&gt;0,(COUNTIF('Présences, Excuses, et Tx P G'!$P70:AM70,$C71)/VLOOKUP($D71,$J$9:$DP$16,2+AI$1,FALSE)),),)</f>
        <v>1</v>
      </c>
      <c r="AJ71" s="141">
        <f>IF(AND($D71&lt;&gt;0,AJ$1&lt;&gt;0),IF(VLOOKUP($D71,$J$9:$DP$16,2+AJ$1,FALSE)&lt;&gt;0,(COUNTIF('Présences, Excuses, et Tx P G'!$P70:AN70,$C71)/VLOOKUP($D71,$J$9:$DP$16,2+AJ$1,FALSE)),),)</f>
        <v>1</v>
      </c>
      <c r="AK71" s="141">
        <f>IF(AND($D71&lt;&gt;0,AK$1&lt;&gt;0),IF(VLOOKUP($D71,$J$9:$DP$16,2+AK$1,FALSE)&lt;&gt;0,(COUNTIF('Présences, Excuses, et Tx P G'!$P70:AO70,$C71)/VLOOKUP($D71,$J$9:$DP$16,2+AK$1,FALSE)),),)</f>
        <v>1</v>
      </c>
      <c r="AL71" s="141">
        <f>IF(AND($D71&lt;&gt;0,AL$1&lt;&gt;0),IF(VLOOKUP($D71,$J$9:$DP$16,2+AL$1,FALSE)&lt;&gt;0,(COUNTIF('Présences, Excuses, et Tx P G'!$P70:AP70,$C71)/VLOOKUP($D71,$J$9:$DP$16,2+AL$1,FALSE)),),)</f>
        <v>1</v>
      </c>
      <c r="AM71" s="141">
        <f>IF(AND($D71&lt;&gt;0,AM$1&lt;&gt;0),IF(VLOOKUP($D71,$J$9:$DP$16,2+AM$1,FALSE)&lt;&gt;0,(COUNTIF('Présences, Excuses, et Tx P G'!$P70:AQ70,$C71)/VLOOKUP($D71,$J$9:$DP$16,2+AM$1,FALSE)),),)</f>
        <v>0.94444444444444442</v>
      </c>
      <c r="AN71" s="141">
        <f>IF(AND($D71&lt;&gt;0,AN$1&lt;&gt;0),IF(VLOOKUP($D71,$J$9:$DP$16,2+AN$1,FALSE)&lt;&gt;0,(COUNTIF('Présences, Excuses, et Tx P G'!$P70:AR70,$C71)/VLOOKUP($D71,$J$9:$DP$16,2+AN$1,FALSE)),),)</f>
        <v>0.94736842105263153</v>
      </c>
      <c r="AO71" s="141">
        <f>IF(AND($D71&lt;&gt;0,AO$1&lt;&gt;0),IF(VLOOKUP($D71,$J$9:$DP$16,2+AO$1,FALSE)&lt;&gt;0,(COUNTIF('Présences, Excuses, et Tx P G'!$P70:AS70,$C71)/VLOOKUP($D71,$J$9:$DP$16,2+AO$1,FALSE)),),)</f>
        <v>0.95</v>
      </c>
      <c r="AP71" s="141">
        <f>IF(AND($D71&lt;&gt;0,AP$1&lt;&gt;0),IF(VLOOKUP($D71,$J$9:$DP$16,2+AP$1,FALSE)&lt;&gt;0,(COUNTIF('Présences, Excuses, et Tx P G'!$P70:AT70,$C71)/VLOOKUP($D71,$J$9:$DP$16,2+AP$1,FALSE)),),)</f>
        <v>0.95238095238095233</v>
      </c>
      <c r="AQ71" s="141">
        <f>IF(AND($D71&lt;&gt;0,AQ$1&lt;&gt;0),IF(VLOOKUP($D71,$J$9:$DP$16,2+AQ$1,FALSE)&lt;&gt;0,(COUNTIF('Présences, Excuses, et Tx P G'!$P70:AU70,$C71)/VLOOKUP($D71,$J$9:$DP$16,2+AQ$1,FALSE)),),)</f>
        <v>0.95238095238095233</v>
      </c>
      <c r="AR71" s="141">
        <f>IF(AND($D71&lt;&gt;0,AR$1&lt;&gt;0),IF(VLOOKUP($D71,$J$9:$DP$16,2+AR$1,FALSE)&lt;&gt;0,(COUNTIF('Présences, Excuses, et Tx P G'!$P70:AV70,$C71)/VLOOKUP($D71,$J$9:$DP$16,2+AR$1,FALSE)),),)</f>
        <v>0.90909090909090906</v>
      </c>
      <c r="AS71" s="141">
        <f>IF(AND($D71&lt;&gt;0,AS$1&lt;&gt;0),IF(VLOOKUP($D71,$J$9:$DP$16,2+AS$1,FALSE)&lt;&gt;0,(COUNTIF('Présences, Excuses, et Tx P G'!$P70:AW70,$C71)/VLOOKUP($D71,$J$9:$DP$16,2+AS$1,FALSE)),),)</f>
        <v>0.90909090909090906</v>
      </c>
      <c r="AT71" s="141">
        <f>IF(AND($D71&lt;&gt;0,AT$1&lt;&gt;0),IF(VLOOKUP($D71,$J$9:$DP$16,2+AT$1,FALSE)&lt;&gt;0,(COUNTIF('Présences, Excuses, et Tx P G'!$P70:AX70,$C71)/VLOOKUP($D71,$J$9:$DP$16,2+AT$1,FALSE)),),)</f>
        <v>0.91304347826086951</v>
      </c>
      <c r="AU71" s="141">
        <f>IF(AND($D71&lt;&gt;0,AU$1&lt;&gt;0),IF(VLOOKUP($D71,$J$9:$DP$16,2+AU$1,FALSE)&lt;&gt;0,(COUNTIF('Présences, Excuses, et Tx P G'!$P70:AY70,$C71)/VLOOKUP($D71,$J$9:$DP$16,2+AU$1,FALSE)),),)</f>
        <v>0.91304347826086951</v>
      </c>
      <c r="AV71" s="141">
        <f>IF(AND($D71&lt;&gt;0,AV$1&lt;&gt;0),IF(VLOOKUP($D71,$J$9:$DP$16,2+AV$1,FALSE)&lt;&gt;0,(COUNTIF('Présences, Excuses, et Tx P G'!$P70:AZ70,$C71)/VLOOKUP($D71,$J$9:$DP$16,2+AV$1,FALSE)),),)</f>
        <v>0.91666666666666663</v>
      </c>
      <c r="AW71" s="141">
        <f>IF(AND($D71&lt;&gt;0,AW$1&lt;&gt;0),IF(VLOOKUP($D71,$J$9:$DP$16,2+AW$1,FALSE)&lt;&gt;0,(COUNTIF('Présences, Excuses, et Tx P G'!$P70:BA70,$C71)/VLOOKUP($D71,$J$9:$DP$16,2+AW$1,FALSE)),),)</f>
        <v>0.91666666666666663</v>
      </c>
      <c r="AX71" s="141">
        <f>IF(AND($D71&lt;&gt;0,AX$1&lt;&gt;0),IF(VLOOKUP($D71,$J$9:$DP$16,2+AX$1,FALSE)&lt;&gt;0,(COUNTIF('Présences, Excuses, et Tx P G'!$P70:BB70,$C71)/VLOOKUP($D71,$J$9:$DP$16,2+AX$1,FALSE)),),)</f>
        <v>0.91666666666666663</v>
      </c>
      <c r="AY71" s="141">
        <f>IF(AND($D71&lt;&gt;0,AY$1&lt;&gt;0),IF(VLOOKUP($D71,$J$9:$DP$16,2+AY$1,FALSE)&lt;&gt;0,(COUNTIF('Présences, Excuses, et Tx P G'!$P70:BC70,$C71)/VLOOKUP($D71,$J$9:$DP$16,2+AY$1,FALSE)),),)</f>
        <v>0.88</v>
      </c>
      <c r="AZ71" s="141">
        <f>IF(AND($D71&lt;&gt;0,AZ$1&lt;&gt;0),IF(VLOOKUP($D71,$J$9:$DP$16,2+AZ$1,FALSE)&lt;&gt;0,(COUNTIF('Présences, Excuses, et Tx P G'!$P70:BD70,$C71)/VLOOKUP($D71,$J$9:$DP$16,2+AZ$1,FALSE)),),)</f>
        <v>0.88</v>
      </c>
      <c r="BA71" s="141">
        <f>IF(AND($D71&lt;&gt;0,BA$1&lt;&gt;0),IF(VLOOKUP($D71,$J$9:$DP$16,2+BA$1,FALSE)&lt;&gt;0,(COUNTIF('Présences, Excuses, et Tx P G'!$P70:BE70,$C71)/VLOOKUP($D71,$J$9:$DP$16,2+BA$1,FALSE)),),)</f>
        <v>0.88461538461538458</v>
      </c>
      <c r="BB71" s="141">
        <f>IF(AND($D71&lt;&gt;0,BB$1&lt;&gt;0),IF(VLOOKUP($D71,$J$9:$DP$16,2+BB$1,FALSE)&lt;&gt;0,(COUNTIF('Présences, Excuses, et Tx P G'!$P70:BF70,$C71)/VLOOKUP($D71,$J$9:$DP$16,2+BB$1,FALSE)),),)</f>
        <v>0.88888888888888884</v>
      </c>
      <c r="BC71" s="141">
        <f>IF(AND($D71&lt;&gt;0,BC$1&lt;&gt;0),IF(VLOOKUP($D71,$J$9:$DP$16,2+BC$1,FALSE)&lt;&gt;0,(COUNTIF('Présences, Excuses, et Tx P G'!$P70:BG70,$C71)/VLOOKUP($D71,$J$9:$DP$16,2+BC$1,FALSE)),),)</f>
        <v>0.8928571428571429</v>
      </c>
      <c r="BD71" s="141">
        <f>IF(AND($D71&lt;&gt;0,BD$1&lt;&gt;0),IF(VLOOKUP($D71,$J$9:$DP$16,2+BD$1,FALSE)&lt;&gt;0,(COUNTIF('Présences, Excuses, et Tx P G'!$P70:BH70,$C71)/VLOOKUP($D71,$J$9:$DP$16,2+BD$1,FALSE)),),)</f>
        <v>0.89655172413793105</v>
      </c>
      <c r="BE71" s="141">
        <f>IF(AND($D71&lt;&gt;0,BE$1&lt;&gt;0),IF(VLOOKUP($D71,$J$9:$DP$16,2+BE$1,FALSE)&lt;&gt;0,(COUNTIF('Présences, Excuses, et Tx P G'!$P70:BI70,$C71)/VLOOKUP($D71,$J$9:$DP$16,2+BE$1,FALSE)),),)</f>
        <v>0.9</v>
      </c>
      <c r="BF71" s="141">
        <f>IF(AND($D71&lt;&gt;0,BF$1&lt;&gt;0),IF(VLOOKUP($D71,$J$9:$DP$16,2+BF$1,FALSE)&lt;&gt;0,(COUNTIF('Présences, Excuses, et Tx P G'!$P70:BJ70,$C71)/VLOOKUP($D71,$J$9:$DP$16,2+BF$1,FALSE)),),)</f>
        <v>0.9</v>
      </c>
      <c r="BG71" s="141">
        <f>IF(AND($D71&lt;&gt;0,BG$1&lt;&gt;0),IF(VLOOKUP($D71,$J$9:$DP$16,2+BG$1,FALSE)&lt;&gt;0,(COUNTIF('Présences, Excuses, et Tx P G'!$P70:BK70,$C71)/VLOOKUP($D71,$J$9:$DP$16,2+BG$1,FALSE)),),)</f>
        <v>0.9</v>
      </c>
      <c r="BH71" s="141">
        <f>IF(AND($D71&lt;&gt;0,BH$1&lt;&gt;0),IF(VLOOKUP($D71,$J$9:$DP$16,2+BH$1,FALSE)&lt;&gt;0,(COUNTIF('Présences, Excuses, et Tx P G'!$P70:BL70,$C71)/VLOOKUP($D71,$J$9:$DP$16,2+BH$1,FALSE)),),)</f>
        <v>0.87096774193548387</v>
      </c>
      <c r="BI71" s="141">
        <f>IF(AND($D71&lt;&gt;0,BI$1&lt;&gt;0),IF(VLOOKUP($D71,$J$9:$DP$16,2+BI$1,FALSE)&lt;&gt;0,(COUNTIF('Présences, Excuses, et Tx P G'!$P70:BM70,$C71)/VLOOKUP($D71,$J$9:$DP$16,2+BI$1,FALSE)),),)</f>
        <v>0.875</v>
      </c>
      <c r="BJ71" s="141">
        <f>IF(AND($D71&lt;&gt;0,BJ$1&lt;&gt;0),IF(VLOOKUP($D71,$J$9:$DP$16,2+BJ$1,FALSE)&lt;&gt;0,(COUNTIF('Présences, Excuses, et Tx P G'!$P70:BN70,$C71)/VLOOKUP($D71,$J$9:$DP$16,2+BJ$1,FALSE)),),)</f>
        <v>0.875</v>
      </c>
      <c r="BK71" s="141">
        <f>IF(AND($D71&lt;&gt;0,BK$1&lt;&gt;0),IF(VLOOKUP($D71,$J$9:$DP$16,2+BK$1,FALSE)&lt;&gt;0,(COUNTIF('Présences, Excuses, et Tx P G'!$P70:BO70,$C71)/VLOOKUP($D71,$J$9:$DP$16,2+BK$1,FALSE)),),)</f>
        <v>0.84848484848484851</v>
      </c>
      <c r="BL71" s="141">
        <f>IF(AND($D71&lt;&gt;0,BL$1&lt;&gt;0),IF(VLOOKUP($D71,$J$9:$DP$16,2+BL$1,FALSE)&lt;&gt;0,(COUNTIF('Présences, Excuses, et Tx P G'!$P70:BP70,$C71)/VLOOKUP($D71,$J$9:$DP$16,2+BL$1,FALSE)),),)</f>
        <v>0.84848484848484851</v>
      </c>
      <c r="BM71" s="141">
        <f>IF(AND($D71&lt;&gt;0,BM$1&lt;&gt;0),IF(VLOOKUP($D71,$J$9:$DP$16,2+BM$1,FALSE)&lt;&gt;0,(COUNTIF('Présences, Excuses, et Tx P G'!$P70:BQ70,$C71)/VLOOKUP($D71,$J$9:$DP$16,2+BM$1,FALSE)),),)</f>
        <v>0.84848484848484851</v>
      </c>
      <c r="BN71" s="141">
        <f>IF(AND($D71&lt;&gt;0,BN$1&lt;&gt;0),IF(VLOOKUP($D71,$J$9:$DP$16,2+BN$1,FALSE)&lt;&gt;0,(COUNTIF('Présences, Excuses, et Tx P G'!$P70:BR70,$C71)/VLOOKUP($D71,$J$9:$DP$16,2+BN$1,FALSE)),),)</f>
        <v>0.8529411764705882</v>
      </c>
      <c r="BO71" s="141">
        <f>IF(AND($D71&lt;&gt;0,BO$1&lt;&gt;0),IF(VLOOKUP($D71,$J$9:$DP$16,2+BO$1,FALSE)&lt;&gt;0,(COUNTIF('Présences, Excuses, et Tx P G'!$P70:BS70,$C71)/VLOOKUP($D71,$J$9:$DP$16,2+BO$1,FALSE)),),)</f>
        <v>0.8571428571428571</v>
      </c>
      <c r="BP71" s="141">
        <f>IF(AND($D71&lt;&gt;0,BP$1&lt;&gt;0),IF(VLOOKUP($D71,$J$9:$DP$16,2+BP$1,FALSE)&lt;&gt;0,(COUNTIF('Présences, Excuses, et Tx P G'!$P70:BT70,$C71)/VLOOKUP($D71,$J$9:$DP$16,2+BP$1,FALSE)),),)</f>
        <v>0.86111111111111116</v>
      </c>
      <c r="BQ71" s="141">
        <f>IF(AND($D71&lt;&gt;0,BQ$1&lt;&gt;0),IF(VLOOKUP($D71,$J$9:$DP$16,2+BQ$1,FALSE)&lt;&gt;0,(COUNTIF('Présences, Excuses, et Tx P G'!$P70:BU70,$C71)/VLOOKUP($D71,$J$9:$DP$16,2+BQ$1,FALSE)),),)</f>
        <v>0.86111111111111116</v>
      </c>
      <c r="BR71" s="141">
        <f>IF(AND($D71&lt;&gt;0,BR$1&lt;&gt;0),IF(VLOOKUP($D71,$J$9:$DP$16,2+BR$1,FALSE)&lt;&gt;0,(COUNTIF('Présences, Excuses, et Tx P G'!$P70:BV70,$C71)/VLOOKUP($D71,$J$9:$DP$16,2+BR$1,FALSE)),),)</f>
        <v>0.86486486486486491</v>
      </c>
      <c r="BS71" s="141">
        <f>IF(AND($D71&lt;&gt;0,BS$1&lt;&gt;0),IF(VLOOKUP($D71,$J$9:$DP$16,2+BS$1,FALSE)&lt;&gt;0,(COUNTIF('Présences, Excuses, et Tx P G'!$P70:BW70,$C71)/VLOOKUP($D71,$J$9:$DP$16,2+BS$1,FALSE)),),)</f>
        <v>0.86486486486486491</v>
      </c>
      <c r="BT71" s="141">
        <f>IF(AND($D71&lt;&gt;0,BT$1&lt;&gt;0),IF(VLOOKUP($D71,$J$9:$DP$16,2+BT$1,FALSE)&lt;&gt;0,(COUNTIF('Présences, Excuses, et Tx P G'!$P70:BX70,$C71)/VLOOKUP($D71,$J$9:$DP$16,2+BT$1,FALSE)),),)</f>
        <v>0.86486486486486491</v>
      </c>
      <c r="BU71" s="141">
        <f>IF(AND($D71&lt;&gt;0,BU$1&lt;&gt;0),IF(VLOOKUP($D71,$J$9:$DP$16,2+BU$1,FALSE)&lt;&gt;0,(COUNTIF('Présences, Excuses, et Tx P G'!$P70:BY70,$C71)/VLOOKUP($D71,$J$9:$DP$16,2+BU$1,FALSE)),),)</f>
        <v>0.86842105263157898</v>
      </c>
      <c r="BV71" s="141">
        <f>IF(AND($D71&lt;&gt;0,BV$1&lt;&gt;0),IF(VLOOKUP($D71,$J$9:$DP$16,2+BV$1,FALSE)&lt;&gt;0,(COUNTIF('Présences, Excuses, et Tx P G'!$P70:BZ70,$C71)/VLOOKUP($D71,$J$9:$DP$16,2+BV$1,FALSE)),),)</f>
        <v>0.87179487179487181</v>
      </c>
      <c r="BW71" s="141">
        <f>IF(AND($D71&lt;&gt;0,BW$1&lt;&gt;0),IF(VLOOKUP($D71,$J$9:$DP$16,2+BW$1,FALSE)&lt;&gt;0,(COUNTIF('Présences, Excuses, et Tx P G'!$P70:CA70,$C71)/VLOOKUP($D71,$J$9:$DP$16,2+BW$1,FALSE)),),)</f>
        <v>0.875</v>
      </c>
      <c r="BX71" s="141">
        <f>IF(AND($D71&lt;&gt;0,BX$1&lt;&gt;0),IF(VLOOKUP($D71,$J$9:$DP$16,2+BX$1,FALSE)&lt;&gt;0,(COUNTIF('Présences, Excuses, et Tx P G'!$P70:CB70,$C71)/VLOOKUP($D71,$J$9:$DP$16,2+BX$1,FALSE)),),)</f>
        <v>0.875</v>
      </c>
      <c r="BY71" s="141">
        <f>IF(AND($D71&lt;&gt;0,BY$1&lt;&gt;0),IF(VLOOKUP($D71,$J$9:$DP$16,2+BY$1,FALSE)&lt;&gt;0,(COUNTIF('Présences, Excuses, et Tx P G'!$P70:CC70,$C71)/VLOOKUP($D71,$J$9:$DP$16,2+BY$1,FALSE)),),)</f>
        <v>0.87804878048780488</v>
      </c>
      <c r="BZ71" s="141">
        <f>IF(AND($D71&lt;&gt;0,BZ$1&lt;&gt;0),IF(VLOOKUP($D71,$J$9:$DP$16,2+BZ$1,FALSE)&lt;&gt;0,(COUNTIF('Présences, Excuses, et Tx P G'!$P70:CD70,$C71)/VLOOKUP($D71,$J$9:$DP$16,2+BZ$1,FALSE)),),)</f>
        <v>0.88095238095238093</v>
      </c>
      <c r="CA71" s="141">
        <f>IF(AND($D71&lt;&gt;0,CA$1&lt;&gt;0),IF(VLOOKUP($D71,$J$9:$DP$16,2+CA$1,FALSE)&lt;&gt;0,(COUNTIF('Présences, Excuses, et Tx P G'!$P70:CE70,$C71)/VLOOKUP($D71,$J$9:$DP$16,2+CA$1,FALSE)),),)</f>
        <v>0.86046511627906974</v>
      </c>
      <c r="CB71" s="141">
        <f>IF(AND($D71&lt;&gt;0,CB$1&lt;&gt;0),IF(VLOOKUP($D71,$J$9:$DP$16,2+CB$1,FALSE)&lt;&gt;0,(COUNTIF('Présences, Excuses, et Tx P G'!$P70:CF70,$C71)/VLOOKUP($D71,$J$9:$DP$16,2+CB$1,FALSE)),),)</f>
        <v>0</v>
      </c>
      <c r="CC71" s="141">
        <f>IF(AND($D71&lt;&gt;0,CC$1&lt;&gt;0),IF(VLOOKUP($D71,$J$9:$DP$16,2+CC$1,FALSE)&lt;&gt;0,(COUNTIF('Présences, Excuses, et Tx P G'!$P70:CG70,$C71)/VLOOKUP($D71,$J$9:$DP$16,2+CC$1,FALSE)),),)</f>
        <v>0</v>
      </c>
      <c r="CD71" s="141">
        <f>IF(AND($D71&lt;&gt;0,CD$1&lt;&gt;0),IF(VLOOKUP($D71,$J$9:$DP$16,2+CD$1,FALSE)&lt;&gt;0,(COUNTIF('Présences, Excuses, et Tx P G'!$P70:CH70,$C71)/VLOOKUP($D71,$J$9:$DP$16,2+CD$1,FALSE)),),)</f>
        <v>0</v>
      </c>
      <c r="CE71" s="141">
        <f>IF(AND($D71&lt;&gt;0,CE$1&lt;&gt;0),IF(VLOOKUP($D71,$J$9:$DP$16,2+CE$1,FALSE)&lt;&gt;0,(COUNTIF('Présences, Excuses, et Tx P G'!$P70:CI70,$C71)/VLOOKUP($D71,$J$9:$DP$16,2+CE$1,FALSE)),),)</f>
        <v>0</v>
      </c>
      <c r="CF71" s="141">
        <f>IF(AND($D71&lt;&gt;0,CF$1&lt;&gt;0),IF(VLOOKUP($D71,$J$9:$DP$16,2+CF$1,FALSE)&lt;&gt;0,(COUNTIF('Présences, Excuses, et Tx P G'!$P70:CJ70,$C71)/VLOOKUP($D71,$J$9:$DP$16,2+CF$1,FALSE)),),)</f>
        <v>0</v>
      </c>
      <c r="CG71" s="141">
        <f>IF(AND($D71&lt;&gt;0,CG$1&lt;&gt;0),IF(VLOOKUP($D71,$J$9:$DP$16,2+CG$1,FALSE)&lt;&gt;0,(COUNTIF('Présences, Excuses, et Tx P G'!$P70:CK70,$C71)/VLOOKUP($D71,$J$9:$DP$16,2+CG$1,FALSE)),),)</f>
        <v>0</v>
      </c>
      <c r="CH71" s="141">
        <f>IF(AND($D71&lt;&gt;0,CH$1&lt;&gt;0),IF(VLOOKUP($D71,$J$9:$DP$16,2+CH$1,FALSE)&lt;&gt;0,(COUNTIF('Présences, Excuses, et Tx P G'!$P70:CL70,$C71)/VLOOKUP($D71,$J$9:$DP$16,2+CH$1,FALSE)),),)</f>
        <v>0</v>
      </c>
      <c r="CI71" s="141">
        <f>IF(AND($D71&lt;&gt;0,CI$1&lt;&gt;0),IF(VLOOKUP($D71,$J$9:$DP$16,2+CI$1,FALSE)&lt;&gt;0,(COUNTIF('Présences, Excuses, et Tx P G'!$P70:CM70,$C71)/VLOOKUP($D71,$J$9:$DP$16,2+CI$1,FALSE)),),)</f>
        <v>0</v>
      </c>
      <c r="CJ71" s="141">
        <f>IF(AND($D71&lt;&gt;0,CJ$1&lt;&gt;0),IF(VLOOKUP($D71,$J$9:$DP$16,2+CJ$1,FALSE)&lt;&gt;0,(COUNTIF('Présences, Excuses, et Tx P G'!$P70:CO70,$C71)/VLOOKUP($D71,$J$9:$DP$16,2+CJ$1,FALSE)),),)</f>
        <v>0</v>
      </c>
      <c r="CK71" s="141">
        <f>IF(AND($D71&lt;&gt;0,CK$1&lt;&gt;0),IF(VLOOKUP($D71,$J$9:$DP$16,2+CK$1,FALSE)&lt;&gt;0,(COUNTIF('Présences, Excuses, et Tx P G'!$P70:CP70,$C71)/VLOOKUP($D71,$J$9:$DP$16,2+CK$1,FALSE)),),)</f>
        <v>0</v>
      </c>
      <c r="CL71" s="141">
        <f>IF(AND($D71&lt;&gt;0,CL$1&lt;&gt;0),IF(VLOOKUP($D71,$J$9:$DP$16,2+CL$1,FALSE)&lt;&gt;0,(COUNTIF('Présences, Excuses, et Tx P G'!$P70:CQ70,$C71)/VLOOKUP($D71,$J$9:$DP$16,2+CL$1,FALSE)),),)</f>
        <v>0</v>
      </c>
      <c r="CM71" s="141">
        <f>IF(AND($D71&lt;&gt;0,CM$1&lt;&gt;0),IF(VLOOKUP($D71,$J$9:$DP$16,2+CM$1,FALSE)&lt;&gt;0,(COUNTIF('Présences, Excuses, et Tx P G'!$P70:CR70,$C71)/VLOOKUP($D71,$J$9:$DP$16,2+CM$1,FALSE)),),)</f>
        <v>0</v>
      </c>
      <c r="CN71" s="141">
        <f>IF(AND($D71&lt;&gt;0,CN$1&lt;&gt;0),IF(VLOOKUP($D71,$J$9:$DP$16,2+CN$1,FALSE)&lt;&gt;0,(COUNTIF('Présences, Excuses, et Tx P G'!$P70:CS70,$C71)/VLOOKUP($D71,$J$9:$DP$16,2+CN$1,FALSE)),),)</f>
        <v>0</v>
      </c>
      <c r="CO71" s="141">
        <f>IF(AND($D71&lt;&gt;0,CO$1&lt;&gt;0),IF(VLOOKUP($D71,$J$9:$DP$16,2+CO$1,FALSE)&lt;&gt;0,(COUNTIF('Présences, Excuses, et Tx P G'!$P70:CT70,$C71)/VLOOKUP($D71,$J$9:$DP$16,2+CO$1,FALSE)),),)</f>
        <v>0</v>
      </c>
      <c r="CP71" s="141">
        <f>IF(AND($D71&lt;&gt;0,CP$1&lt;&gt;0),IF(VLOOKUP($D71,$J$9:$DP$16,2+CP$1,FALSE)&lt;&gt;0,(COUNTIF('Présences, Excuses, et Tx P G'!$P70:CU70,$C71)/VLOOKUP($D71,$J$9:$DP$16,2+CP$1,FALSE)),),)</f>
        <v>0</v>
      </c>
      <c r="CQ71" s="141">
        <f>IF(AND($D71&lt;&gt;0,CQ$1&lt;&gt;0),IF(VLOOKUP($D71,$J$9:$DP$16,2+CQ$1,FALSE)&lt;&gt;0,(COUNTIF('Présences, Excuses, et Tx P G'!$P70:CU70,$C71)/VLOOKUP($D71,$J$9:$DP$16,2+CQ$1,FALSE)),),)</f>
        <v>0</v>
      </c>
      <c r="CR71" s="141">
        <f>IF(AND($D71&lt;&gt;0,CR$1&lt;&gt;0),IF(VLOOKUP($D71,$J$9:$DP$16,2+CR$1,FALSE)&lt;&gt;0,(COUNTIF('Présences, Excuses, et Tx P G'!$P70:CV70,$C71)/VLOOKUP($D71,$J$9:$DP$16,2+CR$1,FALSE)),),)</f>
        <v>0</v>
      </c>
      <c r="CS71" s="141">
        <f>IF(AND($D71&lt;&gt;0,CS$1&lt;&gt;0),IF(VLOOKUP($D71,$J$9:$DP$16,2+CS$1,FALSE)&lt;&gt;0,(COUNTIF('Présences, Excuses, et Tx P G'!$P70:CW70,$C71)/VLOOKUP($D71,$J$9:$DP$16,2+CS$1,FALSE)),),)</f>
        <v>0</v>
      </c>
      <c r="CT71" s="141">
        <f>IF(AND($D71&lt;&gt;0,CT$1&lt;&gt;0),IF(VLOOKUP($D71,$J$9:$DP$16,2+CT$1,FALSE)&lt;&gt;0,(COUNTIF('Présences, Excuses, et Tx P G'!$P70:CX70,$C71)/VLOOKUP($D71,$J$9:$DP$16,2+CT$1,FALSE)),),)</f>
        <v>0</v>
      </c>
      <c r="CU71" s="141">
        <f>IF(AND($D71&lt;&gt;0,CU$1&lt;&gt;0),IF(VLOOKUP($D71,$J$9:$DP$16,2+CU$1,FALSE)&lt;&gt;0,(COUNTIF('Présences, Excuses, et Tx P G'!$P70:CY70,$C71)/VLOOKUP($D71,$J$9:$DP$16,2+CU$1,FALSE)),),)</f>
        <v>0</v>
      </c>
      <c r="CV71" s="141">
        <f>IF(AND($D71&lt;&gt;0,CV$1&lt;&gt;0),IF(VLOOKUP($D71,$J$9:$DP$16,2+CV$1,FALSE)&lt;&gt;0,(COUNTIF('Présences, Excuses, et Tx P G'!$P70:CZ70,$C71)/VLOOKUP($D71,$J$9:$DP$16,2+CV$1,FALSE)),),)</f>
        <v>0</v>
      </c>
      <c r="CW71" s="141">
        <f>IF(AND($D71&lt;&gt;0,CW$1&lt;&gt;0),IF(VLOOKUP($D71,$J$9:$DP$16,2+CW$1,FALSE)&lt;&gt;0,(COUNTIF('Présences, Excuses, et Tx P G'!$P70:DA70,$C71)/VLOOKUP($D71,$J$9:$DP$16,2+CW$1,FALSE)),),)</f>
        <v>0</v>
      </c>
      <c r="CX71" s="141">
        <f>IF(AND($D71&lt;&gt;0,CX$1&lt;&gt;0),IF(VLOOKUP($D71,$J$9:$DP$16,2+CX$1,FALSE)&lt;&gt;0,(COUNTIF('Présences, Excuses, et Tx P G'!$P70:DB70,$C71)/VLOOKUP($D71,$J$9:$DP$16,2+CX$1,FALSE)),),)</f>
        <v>0</v>
      </c>
      <c r="CY71" s="141">
        <f>IF(AND($D71&lt;&gt;0,CY$1&lt;&gt;0),IF(VLOOKUP($D71,$J$9:$DP$16,2+CY$1,FALSE)&lt;&gt;0,(COUNTIF('Présences, Excuses, et Tx P G'!$P70:DC70,$C71)/VLOOKUP($D71,$J$9:$DP$16,2+CY$1,FALSE)),),)</f>
        <v>0</v>
      </c>
      <c r="CZ71" s="141">
        <f>IF(AND($D71&lt;&gt;0,CZ$1&lt;&gt;0),IF(VLOOKUP($D71,$J$9:$DP$16,2+CZ$1,FALSE)&lt;&gt;0,(COUNTIF('Présences, Excuses, et Tx P G'!$P70:DD70,$C71)/VLOOKUP($D71,$J$9:$DP$16,2+CZ$1,FALSE)),),)</f>
        <v>0</v>
      </c>
      <c r="DA71" s="141">
        <f>IF(AND($D71&lt;&gt;0,DA$1&lt;&gt;0),IF(VLOOKUP($D71,$J$9:$DP$16,2+DA$1,FALSE)&lt;&gt;0,(COUNTIF('Présences, Excuses, et Tx P G'!$P70:DE70,$C71)/VLOOKUP($D71,$J$9:$DP$16,2+DA$1,FALSE)),),)</f>
        <v>0</v>
      </c>
      <c r="DB71" s="141">
        <f>IF(AND($D71&lt;&gt;0,DB$1&lt;&gt;0),IF(VLOOKUP($D71,$J$9:$DP$16,2+DB$1,FALSE)&lt;&gt;0,(COUNTIF('Présences, Excuses, et Tx P G'!$P70:DF70,$C71)/VLOOKUP($D71,$J$9:$DP$16,2+DB$1,FALSE)),),)</f>
        <v>0</v>
      </c>
      <c r="DC71" s="141">
        <f>IF(AND($D71&lt;&gt;0,DC$1&lt;&gt;0),IF(VLOOKUP($D71,$J$9:$DP$16,2+DC$1,FALSE)&lt;&gt;0,(COUNTIF('Présences, Excuses, et Tx P G'!$P70:DG70,$C71)/VLOOKUP($D71,$J$9:$DP$16,2+DC$1,FALSE)),),)</f>
        <v>0</v>
      </c>
      <c r="DD71" s="141">
        <f>IF(AND($D71&lt;&gt;0,DD$1&lt;&gt;0),IF(VLOOKUP($D71,$J$9:$DP$16,2+DD$1,FALSE)&lt;&gt;0,(COUNTIF('Présences, Excuses, et Tx P G'!$P70:DH70,$C71)/VLOOKUP($D71,$J$9:$DP$16,2+DD$1,FALSE)),),)</f>
        <v>0</v>
      </c>
      <c r="DE71" s="141">
        <f>IF(AND($D71&lt;&gt;0,DE$1&lt;&gt;0),IF(VLOOKUP($D71,$J$9:$DP$16,2+DE$1,FALSE)&lt;&gt;0,(COUNTIF('Présences, Excuses, et Tx P G'!$P70:DI70,$C71)/VLOOKUP($D71,$J$9:$DP$16,2+DE$1,FALSE)),),)</f>
        <v>0</v>
      </c>
      <c r="DF71" s="141">
        <f>IF(AND($D71&lt;&gt;0,DF$1&lt;&gt;0),IF(VLOOKUP($D71,$J$9:$DP$16,2+DF$1,FALSE)&lt;&gt;0,(COUNTIF('Présences, Excuses, et Tx P G'!$P70:DJ70,$C71)/VLOOKUP($D71,$J$9:$DP$16,2+DF$1,FALSE)),),)</f>
        <v>0</v>
      </c>
      <c r="DG71" s="141">
        <f>IF(AND($D71&lt;&gt;0,DG$1&lt;&gt;0),IF(VLOOKUP($D71,$J$9:$DP$16,2+DG$1,FALSE)&lt;&gt;0,(COUNTIF('Présences, Excuses, et Tx P G'!$P70:DK70,$C71)/VLOOKUP($D71,$J$9:$DP$16,2+DG$1,FALSE)),),)</f>
        <v>0</v>
      </c>
      <c r="DH71" s="141">
        <f>IF(AND($D71&lt;&gt;0,DH$1&lt;&gt;0),IF(VLOOKUP($D71,$J$9:$DP$16,2+DH$1,FALSE)&lt;&gt;0,(COUNTIF('Présences, Excuses, et Tx P G'!$P70:DL70,$C71)/VLOOKUP($D71,$J$9:$DP$16,2+DH$1,FALSE)),),)</f>
        <v>0</v>
      </c>
      <c r="DI71" s="141">
        <f>IF(AND($D71&lt;&gt;0,DI$1&lt;&gt;0),IF(VLOOKUP($D71,$J$9:$DP$16,2+DI$1,FALSE)&lt;&gt;0,(COUNTIF('Présences, Excuses, et Tx P G'!$P70:DM70,$C71)/VLOOKUP($D71,$J$9:$DP$16,2+DI$1,FALSE)),),)</f>
        <v>0</v>
      </c>
      <c r="DJ71" s="141">
        <f>IF(AND($D71&lt;&gt;0,DJ$1&lt;&gt;0),IF(VLOOKUP($D71,$J$9:$DP$16,2+DJ$1,FALSE)&lt;&gt;0,(COUNTIF('Présences, Excuses, et Tx P G'!$P70:DN70,$C71)/VLOOKUP($D71,$J$9:$DP$16,2+DJ$1,FALSE)),),)</f>
        <v>0</v>
      </c>
      <c r="DK71" s="141">
        <f>IF(AND($D71&lt;&gt;0,DK$1&lt;&gt;0),IF(VLOOKUP($D71,$J$9:$DP$16,2+DK$1,FALSE)&lt;&gt;0,(COUNTIF('Présences, Excuses, et Tx P G'!$P70:DO70,$C71)/VLOOKUP($D71,$J$9:$DP$16,2+DK$1,FALSE)),),)</f>
        <v>0</v>
      </c>
      <c r="DL71" s="141">
        <f>IF(AND($D71&lt;&gt;0,DL$1&lt;&gt;0),IF(VLOOKUP($D71,$J$9:$DP$16,2+DL$1,FALSE)&lt;&gt;0,(COUNTIF('Présences, Excuses, et Tx P G'!$P70:DP70,$C71)/VLOOKUP($D71,$J$9:$DP$16,2+DL$1,FALSE)),),)</f>
        <v>0</v>
      </c>
      <c r="DM71" s="141">
        <f>IF(AND($D71&lt;&gt;0,DM$1&lt;&gt;0),IF(VLOOKUP($D71,$J$9:$DP$16,2+DM$1,FALSE)&lt;&gt;0,(COUNTIF('Présences, Excuses, et Tx P G'!$P70:DQ70,$C71)/VLOOKUP($D71,$J$9:$DP$16,2+DM$1,FALSE)),),)</f>
        <v>0</v>
      </c>
      <c r="DN71" s="141">
        <f>IF(AND($D71&lt;&gt;0,DN$1&lt;&gt;0),IF(VLOOKUP($D71,$J$9:$DP$16,2+DN$1,FALSE)&lt;&gt;0,(COUNTIF('Présences, Excuses, et Tx P G'!$P70:DR70,$C71)/VLOOKUP($D71,$J$9:$DP$16,2+DN$1,FALSE)),),)</f>
        <v>0</v>
      </c>
      <c r="DO71" s="141">
        <f>IF(AND($D71&lt;&gt;0,DO$1&lt;&gt;0),IF(VLOOKUP($D71,$J$9:$DP$16,2+DO$1,FALSE)&lt;&gt;0,(COUNTIF('Présences, Excuses, et Tx P G'!$P70:DS70,$C71)/VLOOKUP($D71,$J$9:$DP$16,2+DO$1,FALSE)),),)</f>
        <v>0</v>
      </c>
      <c r="DP71" s="141">
        <f>IF(AND($D71&lt;&gt;0,DP$1&lt;&gt;0),IF(VLOOKUP($D71,$J$9:$DP$16,2+DP$1,FALSE)&lt;&gt;0,(COUNTIF('Présences, Excuses, et Tx P G'!$P70:DT70,$C71)/VLOOKUP($D71,$J$9:$DP$16,2+DP$1,FALSE)),),)</f>
        <v>0</v>
      </c>
      <c r="DR71" s="158" t="str">
        <f t="shared" si="34"/>
        <v>LHOSTE-BOUTIN Frédérique</v>
      </c>
      <c r="DS71" s="26" t="str">
        <f t="shared" si="35"/>
        <v>A</v>
      </c>
      <c r="DT71" s="23">
        <f t="shared" si="36"/>
        <v>0.87804878048780488</v>
      </c>
    </row>
    <row r="72" spans="1:124" ht="14.4" customHeight="1">
      <c r="A72" s="11">
        <v>55</v>
      </c>
      <c r="B72" s="158" t="str">
        <f>Choristes!B56</f>
        <v>MAGRENON  Françoise</v>
      </c>
      <c r="C72" s="26" t="str">
        <f>Choristes!C56</f>
        <v>S</v>
      </c>
      <c r="D72" s="26" t="str">
        <f>Choristes!G56</f>
        <v>FS</v>
      </c>
      <c r="E72" s="26"/>
      <c r="F72" s="26"/>
      <c r="G72" s="15"/>
      <c r="H72" s="15"/>
      <c r="I72" s="23">
        <f t="shared" si="32"/>
        <v>0.75609756097560976</v>
      </c>
      <c r="J72" s="23" t="str">
        <f t="shared" si="33"/>
        <v>B</v>
      </c>
      <c r="K72" s="60"/>
      <c r="L72" s="141">
        <f>IF(AND($D72&lt;&gt;0,L$1&lt;&gt;0),IF(VLOOKUP($D72,$J$9:$DP$16,2+L$1,FALSE)&lt;&gt;0,(COUNTIF('Présences, Excuses, et Tx P G'!$P71:P71,$C72)/VLOOKUP($D72,$J$9:$DP$16,2+L$1,FALSE)),),)</f>
        <v>0</v>
      </c>
      <c r="M72" s="141">
        <f>IF(AND($D72&lt;&gt;0,M$1&lt;&gt;0),IF(VLOOKUP($D72,$J$9:$DP$16,2+M$1,FALSE)&lt;&gt;0,(COUNTIF('Présences, Excuses, et Tx P G'!$P71:Q71,$C72)/VLOOKUP($D72,$J$9:$DP$16,2+M$1,FALSE)),),)</f>
        <v>0</v>
      </c>
      <c r="N72" s="141">
        <f>IF(AND($D72&lt;&gt;0,N$1&lt;&gt;0),IF(VLOOKUP($D72,$J$9:$DP$16,2+N$1,FALSE)&lt;&gt;0,(COUNTIF('Présences, Excuses, et Tx P G'!$P71:R71,$C72)/VLOOKUP($D72,$J$9:$DP$16,2+N$1,FALSE)),),)</f>
        <v>0</v>
      </c>
      <c r="O72" s="141">
        <f>IF(AND($D72&lt;&gt;0,O$1&lt;&gt;0),IF(VLOOKUP($D72,$J$9:$DP$16,2+O$1,FALSE)&lt;&gt;0,(COUNTIF('Présences, Excuses, et Tx P G'!$P71:S71,$C72)/VLOOKUP($D72,$J$9:$DP$16,2+O$1,FALSE)),),)</f>
        <v>0.33333333333333331</v>
      </c>
      <c r="P72" s="141">
        <f>IF(AND($D72&lt;&gt;0,P$1&lt;&gt;0),IF(VLOOKUP($D72,$J$9:$DP$16,2+P$1,FALSE)&lt;&gt;0,(COUNTIF('Présences, Excuses, et Tx P G'!$P71:T71,$C72)/VLOOKUP($D72,$J$9:$DP$16,2+P$1,FALSE)),),)</f>
        <v>0.33333333333333331</v>
      </c>
      <c r="Q72" s="141">
        <f>IF(AND($D72&lt;&gt;0,Q$1&lt;&gt;0),IF(VLOOKUP($D72,$J$9:$DP$16,2+Q$1,FALSE)&lt;&gt;0,(COUNTIF('Présences, Excuses, et Tx P G'!$P71:U71,$C72)/VLOOKUP($D72,$J$9:$DP$16,2+Q$1,FALSE)),),)</f>
        <v>0.5</v>
      </c>
      <c r="R72" s="141">
        <f>IF(AND($D72&lt;&gt;0,R$1&lt;&gt;0),IF(VLOOKUP($D72,$J$9:$DP$16,2+R$1,FALSE)&lt;&gt;0,(COUNTIF('Présences, Excuses, et Tx P G'!$P71:V71,$C72)/VLOOKUP($D72,$J$9:$DP$16,2+R$1,FALSE)),),)</f>
        <v>0.6</v>
      </c>
      <c r="S72" s="141">
        <f>IF(AND($D72&lt;&gt;0,S$1&lt;&gt;0),IF(VLOOKUP($D72,$J$9:$DP$16,2+S$1,FALSE)&lt;&gt;0,(COUNTIF('Présences, Excuses, et Tx P G'!$P71:W71,$C72)/VLOOKUP($D72,$J$9:$DP$16,2+S$1,FALSE)),),)</f>
        <v>0.66666666666666663</v>
      </c>
      <c r="T72" s="141">
        <f>IF(AND($D72&lt;&gt;0,T$1&lt;&gt;0),IF(VLOOKUP($D72,$J$9:$DP$16,2+T$1,FALSE)&lt;&gt;0,(COUNTIF('Présences, Excuses, et Tx P G'!$P71:X71,$C72)/VLOOKUP($D72,$J$9:$DP$16,2+T$1,FALSE)),),)</f>
        <v>0.5714285714285714</v>
      </c>
      <c r="U72" s="141">
        <f>IF(AND($D72&lt;&gt;0,U$1&lt;&gt;0),IF(VLOOKUP($D72,$J$9:$DP$16,2+U$1,FALSE)&lt;&gt;0,(COUNTIF('Présences, Excuses, et Tx P G'!$P71:Y71,$C72)/VLOOKUP($D72,$J$9:$DP$16,2+U$1,FALSE)),),)</f>
        <v>0.5714285714285714</v>
      </c>
      <c r="V72" s="141">
        <f>IF(AND($D72&lt;&gt;0,V$1&lt;&gt;0),IF(VLOOKUP($D72,$J$9:$DP$16,2+V$1,FALSE)&lt;&gt;0,(COUNTIF('Présences, Excuses, et Tx P G'!$P71:Z71,$C72)/VLOOKUP($D72,$J$9:$DP$16,2+V$1,FALSE)),),)</f>
        <v>0.625</v>
      </c>
      <c r="W72" s="141">
        <f>IF(AND($D72&lt;&gt;0,W$1&lt;&gt;0),IF(VLOOKUP($D72,$J$9:$DP$16,2+W$1,FALSE)&lt;&gt;0,(COUNTIF('Présences, Excuses, et Tx P G'!$P71:AA71,$C72)/VLOOKUP($D72,$J$9:$DP$16,2+W$1,FALSE)),),)</f>
        <v>0.625</v>
      </c>
      <c r="X72" s="141">
        <f>IF(AND($D72&lt;&gt;0,X$1&lt;&gt;0),IF(VLOOKUP($D72,$J$9:$DP$16,2+X$1,FALSE)&lt;&gt;0,(COUNTIF('Présences, Excuses, et Tx P G'!$P71:AB71,$C72)/VLOOKUP($D72,$J$9:$DP$16,2+X$1,FALSE)),),)</f>
        <v>0.66666666666666663</v>
      </c>
      <c r="Y72" s="141">
        <f>IF(AND($D72&lt;&gt;0,Y$1&lt;&gt;0),IF(VLOOKUP($D72,$J$9:$DP$16,2+Y$1,FALSE)&lt;&gt;0,(COUNTIF('Présences, Excuses, et Tx P G'!$P71:AC71,$C72)/VLOOKUP($D72,$J$9:$DP$16,2+Y$1,FALSE)),),)</f>
        <v>0.66666666666666663</v>
      </c>
      <c r="Z72" s="141">
        <f>IF(AND($D72&lt;&gt;0,Z$1&lt;&gt;0),IF(VLOOKUP($D72,$J$9:$DP$16,2+Z$1,FALSE)&lt;&gt;0,(COUNTIF('Présences, Excuses, et Tx P G'!$P71:AD71,$C72)/VLOOKUP($D72,$J$9:$DP$16,2+Z$1,FALSE)),),)</f>
        <v>0.7</v>
      </c>
      <c r="AA72" s="141">
        <f>IF(AND($D72&lt;&gt;0,AA$1&lt;&gt;0),IF(VLOOKUP($D72,$J$9:$DP$16,2+AA$1,FALSE)&lt;&gt;0,(COUNTIF('Présences, Excuses, et Tx P G'!$P71:AE71,$C72)/VLOOKUP($D72,$J$9:$DP$16,2+AA$1,FALSE)),),)</f>
        <v>0.7</v>
      </c>
      <c r="AB72" s="141">
        <f>IF(AND($D72&lt;&gt;0,AB$1&lt;&gt;0),IF(VLOOKUP($D72,$J$9:$DP$16,2+AB$1,FALSE)&lt;&gt;0,(COUNTIF('Présences, Excuses, et Tx P G'!$P71:AF71,$C72)/VLOOKUP($D72,$J$9:$DP$16,2+AB$1,FALSE)),),)</f>
        <v>0.72727272727272729</v>
      </c>
      <c r="AC72" s="141">
        <f>IF(AND($D72&lt;&gt;0,AC$1&lt;&gt;0),IF(VLOOKUP($D72,$J$9:$DP$16,2+AC$1,FALSE)&lt;&gt;0,(COUNTIF('Présences, Excuses, et Tx P G'!$P71:AG71,$C72)/VLOOKUP($D72,$J$9:$DP$16,2+AC$1,FALSE)),),)</f>
        <v>0.75</v>
      </c>
      <c r="AD72" s="141">
        <f>IF(AND($D72&lt;&gt;0,AD$1&lt;&gt;0),IF(VLOOKUP($D72,$J$9:$DP$16,2+AD$1,FALSE)&lt;&gt;0,(COUNTIF('Présences, Excuses, et Tx P G'!$P71:AH71,$C72)/VLOOKUP($D72,$J$9:$DP$16,2+AD$1,FALSE)),),)</f>
        <v>0.75</v>
      </c>
      <c r="AE72" s="141">
        <f>IF(AND($D72&lt;&gt;0,AE$1&lt;&gt;0),IF(VLOOKUP($D72,$J$9:$DP$16,2+AE$1,FALSE)&lt;&gt;0,(COUNTIF('Présences, Excuses, et Tx P G'!$P71:AI71,$C72)/VLOOKUP($D72,$J$9:$DP$16,2+AE$1,FALSE)),),)</f>
        <v>0.75</v>
      </c>
      <c r="AF72" s="141">
        <f>IF(AND($D72&lt;&gt;0,AF$1&lt;&gt;0),IF(VLOOKUP($D72,$J$9:$DP$16,2+AF$1,FALSE)&lt;&gt;0,(COUNTIF('Présences, Excuses, et Tx P G'!$P71:AJ71,$C72)/VLOOKUP($D72,$J$9:$DP$16,2+AF$1,FALSE)),),)</f>
        <v>0.69230769230769229</v>
      </c>
      <c r="AG72" s="141">
        <f>IF(AND($D72&lt;&gt;0,AG$1&lt;&gt;0),IF(VLOOKUP($D72,$J$9:$DP$16,2+AG$1,FALSE)&lt;&gt;0,(COUNTIF('Présences, Excuses, et Tx P G'!$P71:AK71,$C72)/VLOOKUP($D72,$J$9:$DP$16,2+AG$1,FALSE)),),)</f>
        <v>0.69230769230769229</v>
      </c>
      <c r="AH72" s="141">
        <f>IF(AND($D72&lt;&gt;0,AH$1&lt;&gt;0),IF(VLOOKUP($D72,$J$9:$DP$16,2+AH$1,FALSE)&lt;&gt;0,(COUNTIF('Présences, Excuses, et Tx P G'!$P71:AL71,$C72)/VLOOKUP($D72,$J$9:$DP$16,2+AH$1,FALSE)),),)</f>
        <v>0.6428571428571429</v>
      </c>
      <c r="AI72" s="141">
        <f>IF(AND($D72&lt;&gt;0,AI$1&lt;&gt;0),IF(VLOOKUP($D72,$J$9:$DP$16,2+AI$1,FALSE)&lt;&gt;0,(COUNTIF('Présences, Excuses, et Tx P G'!$P71:AM71,$C72)/VLOOKUP($D72,$J$9:$DP$16,2+AI$1,FALSE)),),)</f>
        <v>0.6</v>
      </c>
      <c r="AJ72" s="141">
        <f>IF(AND($D72&lt;&gt;0,AJ$1&lt;&gt;0),IF(VLOOKUP($D72,$J$9:$DP$16,2+AJ$1,FALSE)&lt;&gt;0,(COUNTIF('Présences, Excuses, et Tx P G'!$P71:AN71,$C72)/VLOOKUP($D72,$J$9:$DP$16,2+AJ$1,FALSE)),),)</f>
        <v>0.5625</v>
      </c>
      <c r="AK72" s="141">
        <f>IF(AND($D72&lt;&gt;0,AK$1&lt;&gt;0),IF(VLOOKUP($D72,$J$9:$DP$16,2+AK$1,FALSE)&lt;&gt;0,(COUNTIF('Présences, Excuses, et Tx P G'!$P71:AO71,$C72)/VLOOKUP($D72,$J$9:$DP$16,2+AK$1,FALSE)),),)</f>
        <v>0.5625</v>
      </c>
      <c r="AL72" s="141">
        <f>IF(AND($D72&lt;&gt;0,AL$1&lt;&gt;0),IF(VLOOKUP($D72,$J$9:$DP$16,2+AL$1,FALSE)&lt;&gt;0,(COUNTIF('Présences, Excuses, et Tx P G'!$P71:AP71,$C72)/VLOOKUP($D72,$J$9:$DP$16,2+AL$1,FALSE)),),)</f>
        <v>0.58823529411764708</v>
      </c>
      <c r="AM72" s="141">
        <f>IF(AND($D72&lt;&gt;0,AM$1&lt;&gt;0),IF(VLOOKUP($D72,$J$9:$DP$16,2+AM$1,FALSE)&lt;&gt;0,(COUNTIF('Présences, Excuses, et Tx P G'!$P71:AQ71,$C72)/VLOOKUP($D72,$J$9:$DP$16,2+AM$1,FALSE)),),)</f>
        <v>0.61111111111111116</v>
      </c>
      <c r="AN72" s="141">
        <f>IF(AND($D72&lt;&gt;0,AN$1&lt;&gt;0),IF(VLOOKUP($D72,$J$9:$DP$16,2+AN$1,FALSE)&lt;&gt;0,(COUNTIF('Présences, Excuses, et Tx P G'!$P71:AR71,$C72)/VLOOKUP($D72,$J$9:$DP$16,2+AN$1,FALSE)),),)</f>
        <v>0.63157894736842102</v>
      </c>
      <c r="AO72" s="141">
        <f>IF(AND($D72&lt;&gt;0,AO$1&lt;&gt;0),IF(VLOOKUP($D72,$J$9:$DP$16,2+AO$1,FALSE)&lt;&gt;0,(COUNTIF('Présences, Excuses, et Tx P G'!$P71:AS71,$C72)/VLOOKUP($D72,$J$9:$DP$16,2+AO$1,FALSE)),),)</f>
        <v>0.65</v>
      </c>
      <c r="AP72" s="141">
        <f>IF(AND($D72&lt;&gt;0,AP$1&lt;&gt;0),IF(VLOOKUP($D72,$J$9:$DP$16,2+AP$1,FALSE)&lt;&gt;0,(COUNTIF('Présences, Excuses, et Tx P G'!$P71:AT71,$C72)/VLOOKUP($D72,$J$9:$DP$16,2+AP$1,FALSE)),),)</f>
        <v>0.66666666666666663</v>
      </c>
      <c r="AQ72" s="141">
        <f>IF(AND($D72&lt;&gt;0,AQ$1&lt;&gt;0),IF(VLOOKUP($D72,$J$9:$DP$16,2+AQ$1,FALSE)&lt;&gt;0,(COUNTIF('Présences, Excuses, et Tx P G'!$P71:AU71,$C72)/VLOOKUP($D72,$J$9:$DP$16,2+AQ$1,FALSE)),),)</f>
        <v>0.66666666666666663</v>
      </c>
      <c r="AR72" s="141">
        <f>IF(AND($D72&lt;&gt;0,AR$1&lt;&gt;0),IF(VLOOKUP($D72,$J$9:$DP$16,2+AR$1,FALSE)&lt;&gt;0,(COUNTIF('Présences, Excuses, et Tx P G'!$P71:AV71,$C72)/VLOOKUP($D72,$J$9:$DP$16,2+AR$1,FALSE)),),)</f>
        <v>0.68181818181818177</v>
      </c>
      <c r="AS72" s="141">
        <f>IF(AND($D72&lt;&gt;0,AS$1&lt;&gt;0),IF(VLOOKUP($D72,$J$9:$DP$16,2+AS$1,FALSE)&lt;&gt;0,(COUNTIF('Présences, Excuses, et Tx P G'!$P71:AW71,$C72)/VLOOKUP($D72,$J$9:$DP$16,2+AS$1,FALSE)),),)</f>
        <v>0.68181818181818177</v>
      </c>
      <c r="AT72" s="141">
        <f>IF(AND($D72&lt;&gt;0,AT$1&lt;&gt;0),IF(VLOOKUP($D72,$J$9:$DP$16,2+AT$1,FALSE)&lt;&gt;0,(COUNTIF('Présences, Excuses, et Tx P G'!$P71:AX71,$C72)/VLOOKUP($D72,$J$9:$DP$16,2+AT$1,FALSE)),),)</f>
        <v>0.65217391304347827</v>
      </c>
      <c r="AU72" s="141">
        <f>IF(AND($D72&lt;&gt;0,AU$1&lt;&gt;0),IF(VLOOKUP($D72,$J$9:$DP$16,2+AU$1,FALSE)&lt;&gt;0,(COUNTIF('Présences, Excuses, et Tx P G'!$P71:AY71,$C72)/VLOOKUP($D72,$J$9:$DP$16,2+AU$1,FALSE)),),)</f>
        <v>0.65217391304347827</v>
      </c>
      <c r="AV72" s="141">
        <f>IF(AND($D72&lt;&gt;0,AV$1&lt;&gt;0),IF(VLOOKUP($D72,$J$9:$DP$16,2+AV$1,FALSE)&lt;&gt;0,(COUNTIF('Présences, Excuses, et Tx P G'!$P71:AZ71,$C72)/VLOOKUP($D72,$J$9:$DP$16,2+AV$1,FALSE)),),)</f>
        <v>0.66666666666666663</v>
      </c>
      <c r="AW72" s="141">
        <f>IF(AND($D72&lt;&gt;0,AW$1&lt;&gt;0),IF(VLOOKUP($D72,$J$9:$DP$16,2+AW$1,FALSE)&lt;&gt;0,(COUNTIF('Présences, Excuses, et Tx P G'!$P71:BA71,$C72)/VLOOKUP($D72,$J$9:$DP$16,2+AW$1,FALSE)),),)</f>
        <v>0.66666666666666663</v>
      </c>
      <c r="AX72" s="141">
        <f>IF(AND($D72&lt;&gt;0,AX$1&lt;&gt;0),IF(VLOOKUP($D72,$J$9:$DP$16,2+AX$1,FALSE)&lt;&gt;0,(COUNTIF('Présences, Excuses, et Tx P G'!$P71:BB71,$C72)/VLOOKUP($D72,$J$9:$DP$16,2+AX$1,FALSE)),),)</f>
        <v>0.66666666666666663</v>
      </c>
      <c r="AY72" s="141">
        <f>IF(AND($D72&lt;&gt;0,AY$1&lt;&gt;0),IF(VLOOKUP($D72,$J$9:$DP$16,2+AY$1,FALSE)&lt;&gt;0,(COUNTIF('Présences, Excuses, et Tx P G'!$P71:BC71,$C72)/VLOOKUP($D72,$J$9:$DP$16,2+AY$1,FALSE)),),)</f>
        <v>0.64</v>
      </c>
      <c r="AZ72" s="141">
        <f>IF(AND($D72&lt;&gt;0,AZ$1&lt;&gt;0),IF(VLOOKUP($D72,$J$9:$DP$16,2+AZ$1,FALSE)&lt;&gt;0,(COUNTIF('Présences, Excuses, et Tx P G'!$P71:BD71,$C72)/VLOOKUP($D72,$J$9:$DP$16,2+AZ$1,FALSE)),),)</f>
        <v>0.64</v>
      </c>
      <c r="BA72" s="141">
        <f>IF(AND($D72&lt;&gt;0,BA$1&lt;&gt;0),IF(VLOOKUP($D72,$J$9:$DP$16,2+BA$1,FALSE)&lt;&gt;0,(COUNTIF('Présences, Excuses, et Tx P G'!$P71:BE71,$C72)/VLOOKUP($D72,$J$9:$DP$16,2+BA$1,FALSE)),),)</f>
        <v>0.65384615384615385</v>
      </c>
      <c r="BB72" s="141">
        <f>IF(AND($D72&lt;&gt;0,BB$1&lt;&gt;0),IF(VLOOKUP($D72,$J$9:$DP$16,2+BB$1,FALSE)&lt;&gt;0,(COUNTIF('Présences, Excuses, et Tx P G'!$P71:BF71,$C72)/VLOOKUP($D72,$J$9:$DP$16,2+BB$1,FALSE)),),)</f>
        <v>0.66666666666666663</v>
      </c>
      <c r="BC72" s="141">
        <f>IF(AND($D72&lt;&gt;0,BC$1&lt;&gt;0),IF(VLOOKUP($D72,$J$9:$DP$16,2+BC$1,FALSE)&lt;&gt;0,(COUNTIF('Présences, Excuses, et Tx P G'!$P71:BG71,$C72)/VLOOKUP($D72,$J$9:$DP$16,2+BC$1,FALSE)),),)</f>
        <v>0.6785714285714286</v>
      </c>
      <c r="BD72" s="141">
        <f>IF(AND($D72&lt;&gt;0,BD$1&lt;&gt;0),IF(VLOOKUP($D72,$J$9:$DP$16,2+BD$1,FALSE)&lt;&gt;0,(COUNTIF('Présences, Excuses, et Tx P G'!$P71:BH71,$C72)/VLOOKUP($D72,$J$9:$DP$16,2+BD$1,FALSE)),),)</f>
        <v>0.68965517241379315</v>
      </c>
      <c r="BE72" s="141">
        <f>IF(AND($D72&lt;&gt;0,BE$1&lt;&gt;0),IF(VLOOKUP($D72,$J$9:$DP$16,2+BE$1,FALSE)&lt;&gt;0,(COUNTIF('Présences, Excuses, et Tx P G'!$P71:BI71,$C72)/VLOOKUP($D72,$J$9:$DP$16,2+BE$1,FALSE)),),)</f>
        <v>0.7</v>
      </c>
      <c r="BF72" s="141">
        <f>IF(AND($D72&lt;&gt;0,BF$1&lt;&gt;0),IF(VLOOKUP($D72,$J$9:$DP$16,2+BF$1,FALSE)&lt;&gt;0,(COUNTIF('Présences, Excuses, et Tx P G'!$P71:BJ71,$C72)/VLOOKUP($D72,$J$9:$DP$16,2+BF$1,FALSE)),),)</f>
        <v>0.7</v>
      </c>
      <c r="BG72" s="141">
        <f>IF(AND($D72&lt;&gt;0,BG$1&lt;&gt;0),IF(VLOOKUP($D72,$J$9:$DP$16,2+BG$1,FALSE)&lt;&gt;0,(COUNTIF('Présences, Excuses, et Tx P G'!$P71:BK71,$C72)/VLOOKUP($D72,$J$9:$DP$16,2+BG$1,FALSE)),),)</f>
        <v>0.7</v>
      </c>
      <c r="BH72" s="141">
        <f>IF(AND($D72&lt;&gt;0,BH$1&lt;&gt;0),IF(VLOOKUP($D72,$J$9:$DP$16,2+BH$1,FALSE)&lt;&gt;0,(COUNTIF('Présences, Excuses, et Tx P G'!$P71:BL71,$C72)/VLOOKUP($D72,$J$9:$DP$16,2+BH$1,FALSE)),),)</f>
        <v>0.70967741935483875</v>
      </c>
      <c r="BI72" s="141">
        <f>IF(AND($D72&lt;&gt;0,BI$1&lt;&gt;0),IF(VLOOKUP($D72,$J$9:$DP$16,2+BI$1,FALSE)&lt;&gt;0,(COUNTIF('Présences, Excuses, et Tx P G'!$P71:BM71,$C72)/VLOOKUP($D72,$J$9:$DP$16,2+BI$1,FALSE)),),)</f>
        <v>0.71875</v>
      </c>
      <c r="BJ72" s="141">
        <f>IF(AND($D72&lt;&gt;0,BJ$1&lt;&gt;0),IF(VLOOKUP($D72,$J$9:$DP$16,2+BJ$1,FALSE)&lt;&gt;0,(COUNTIF('Présences, Excuses, et Tx P G'!$P71:BN71,$C72)/VLOOKUP($D72,$J$9:$DP$16,2+BJ$1,FALSE)),),)</f>
        <v>0.71875</v>
      </c>
      <c r="BK72" s="141">
        <f>IF(AND($D72&lt;&gt;0,BK$1&lt;&gt;0),IF(VLOOKUP($D72,$J$9:$DP$16,2+BK$1,FALSE)&lt;&gt;0,(COUNTIF('Présences, Excuses, et Tx P G'!$P71:BO71,$C72)/VLOOKUP($D72,$J$9:$DP$16,2+BK$1,FALSE)),),)</f>
        <v>0.72727272727272729</v>
      </c>
      <c r="BL72" s="141">
        <f>IF(AND($D72&lt;&gt;0,BL$1&lt;&gt;0),IF(VLOOKUP($D72,$J$9:$DP$16,2+BL$1,FALSE)&lt;&gt;0,(COUNTIF('Présences, Excuses, et Tx P G'!$P71:BP71,$C72)/VLOOKUP($D72,$J$9:$DP$16,2+BL$1,FALSE)),),)</f>
        <v>0.72727272727272729</v>
      </c>
      <c r="BM72" s="141">
        <f>IF(AND($D72&lt;&gt;0,BM$1&lt;&gt;0),IF(VLOOKUP($D72,$J$9:$DP$16,2+BM$1,FALSE)&lt;&gt;0,(COUNTIF('Présences, Excuses, et Tx P G'!$P71:BQ71,$C72)/VLOOKUP($D72,$J$9:$DP$16,2+BM$1,FALSE)),),)</f>
        <v>0.72727272727272729</v>
      </c>
      <c r="BN72" s="141">
        <f>IF(AND($D72&lt;&gt;0,BN$1&lt;&gt;0),IF(VLOOKUP($D72,$J$9:$DP$16,2+BN$1,FALSE)&lt;&gt;0,(COUNTIF('Présences, Excuses, et Tx P G'!$P71:BR71,$C72)/VLOOKUP($D72,$J$9:$DP$16,2+BN$1,FALSE)),),)</f>
        <v>0.73529411764705888</v>
      </c>
      <c r="BO72" s="141">
        <f>IF(AND($D72&lt;&gt;0,BO$1&lt;&gt;0),IF(VLOOKUP($D72,$J$9:$DP$16,2+BO$1,FALSE)&lt;&gt;0,(COUNTIF('Présences, Excuses, et Tx P G'!$P71:BS71,$C72)/VLOOKUP($D72,$J$9:$DP$16,2+BO$1,FALSE)),),)</f>
        <v>0.74285714285714288</v>
      </c>
      <c r="BP72" s="141">
        <f>IF(AND($D72&lt;&gt;0,BP$1&lt;&gt;0),IF(VLOOKUP($D72,$J$9:$DP$16,2+BP$1,FALSE)&lt;&gt;0,(COUNTIF('Présences, Excuses, et Tx P G'!$P71:BT71,$C72)/VLOOKUP($D72,$J$9:$DP$16,2+BP$1,FALSE)),),)</f>
        <v>0.75</v>
      </c>
      <c r="BQ72" s="141">
        <f>IF(AND($D72&lt;&gt;0,BQ$1&lt;&gt;0),IF(VLOOKUP($D72,$J$9:$DP$16,2+BQ$1,FALSE)&lt;&gt;0,(COUNTIF('Présences, Excuses, et Tx P G'!$P71:BU71,$C72)/VLOOKUP($D72,$J$9:$DP$16,2+BQ$1,FALSE)),),)</f>
        <v>0.75</v>
      </c>
      <c r="BR72" s="141">
        <f>IF(AND($D72&lt;&gt;0,BR$1&lt;&gt;0),IF(VLOOKUP($D72,$J$9:$DP$16,2+BR$1,FALSE)&lt;&gt;0,(COUNTIF('Présences, Excuses, et Tx P G'!$P71:BV71,$C72)/VLOOKUP($D72,$J$9:$DP$16,2+BR$1,FALSE)),),)</f>
        <v>0.7567567567567568</v>
      </c>
      <c r="BS72" s="141">
        <f>IF(AND($D72&lt;&gt;0,BS$1&lt;&gt;0),IF(VLOOKUP($D72,$J$9:$DP$16,2+BS$1,FALSE)&lt;&gt;0,(COUNTIF('Présences, Excuses, et Tx P G'!$P71:BW71,$C72)/VLOOKUP($D72,$J$9:$DP$16,2+BS$1,FALSE)),),)</f>
        <v>0.7567567567567568</v>
      </c>
      <c r="BT72" s="141">
        <f>IF(AND($D72&lt;&gt;0,BT$1&lt;&gt;0),IF(VLOOKUP($D72,$J$9:$DP$16,2+BT$1,FALSE)&lt;&gt;0,(COUNTIF('Présences, Excuses, et Tx P G'!$P71:BX71,$C72)/VLOOKUP($D72,$J$9:$DP$16,2+BT$1,FALSE)),),)</f>
        <v>0.7567567567567568</v>
      </c>
      <c r="BU72" s="141">
        <f>IF(AND($D72&lt;&gt;0,BU$1&lt;&gt;0),IF(VLOOKUP($D72,$J$9:$DP$16,2+BU$1,FALSE)&lt;&gt;0,(COUNTIF('Présences, Excuses, et Tx P G'!$P71:BY71,$C72)/VLOOKUP($D72,$J$9:$DP$16,2+BU$1,FALSE)),),)</f>
        <v>0.76315789473684215</v>
      </c>
      <c r="BV72" s="141">
        <f>IF(AND($D72&lt;&gt;0,BV$1&lt;&gt;0),IF(VLOOKUP($D72,$J$9:$DP$16,2+BV$1,FALSE)&lt;&gt;0,(COUNTIF('Présences, Excuses, et Tx P G'!$P71:BZ71,$C72)/VLOOKUP($D72,$J$9:$DP$16,2+BV$1,FALSE)),),)</f>
        <v>0.76923076923076927</v>
      </c>
      <c r="BW72" s="141">
        <f>IF(AND($D72&lt;&gt;0,BW$1&lt;&gt;0),IF(VLOOKUP($D72,$J$9:$DP$16,2+BW$1,FALSE)&lt;&gt;0,(COUNTIF('Présences, Excuses, et Tx P G'!$P71:CA71,$C72)/VLOOKUP($D72,$J$9:$DP$16,2+BW$1,FALSE)),),)</f>
        <v>0.77500000000000002</v>
      </c>
      <c r="BX72" s="141">
        <f>IF(AND($D72&lt;&gt;0,BX$1&lt;&gt;0),IF(VLOOKUP($D72,$J$9:$DP$16,2+BX$1,FALSE)&lt;&gt;0,(COUNTIF('Présences, Excuses, et Tx P G'!$P71:CB71,$C72)/VLOOKUP($D72,$J$9:$DP$16,2+BX$1,FALSE)),),)</f>
        <v>0.77500000000000002</v>
      </c>
      <c r="BY72" s="141">
        <f>IF(AND($D72&lt;&gt;0,BY$1&lt;&gt;0),IF(VLOOKUP($D72,$J$9:$DP$16,2+BY$1,FALSE)&lt;&gt;0,(COUNTIF('Présences, Excuses, et Tx P G'!$P71:CC71,$C72)/VLOOKUP($D72,$J$9:$DP$16,2+BY$1,FALSE)),),)</f>
        <v>0.75609756097560976</v>
      </c>
      <c r="BZ72" s="141">
        <f>IF(AND($D72&lt;&gt;0,BZ$1&lt;&gt;0),IF(VLOOKUP($D72,$J$9:$DP$16,2+BZ$1,FALSE)&lt;&gt;0,(COUNTIF('Présences, Excuses, et Tx P G'!$P71:CD71,$C72)/VLOOKUP($D72,$J$9:$DP$16,2+BZ$1,FALSE)),),)</f>
        <v>0.76190476190476186</v>
      </c>
      <c r="CA72" s="141">
        <f>IF(AND($D72&lt;&gt;0,CA$1&lt;&gt;0),IF(VLOOKUP($D72,$J$9:$DP$16,2+CA$1,FALSE)&lt;&gt;0,(COUNTIF('Présences, Excuses, et Tx P G'!$P71:CE71,$C72)/VLOOKUP($D72,$J$9:$DP$16,2+CA$1,FALSE)),),)</f>
        <v>0.7441860465116279</v>
      </c>
      <c r="CB72" s="141">
        <f>IF(AND($D72&lt;&gt;0,CB$1&lt;&gt;0),IF(VLOOKUP($D72,$J$9:$DP$16,2+CB$1,FALSE)&lt;&gt;0,(COUNTIF('Présences, Excuses, et Tx P G'!$P71:CF71,$C72)/VLOOKUP($D72,$J$9:$DP$16,2+CB$1,FALSE)),),)</f>
        <v>0</v>
      </c>
      <c r="CC72" s="141">
        <f>IF(AND($D72&lt;&gt;0,CC$1&lt;&gt;0),IF(VLOOKUP($D72,$J$9:$DP$16,2+CC$1,FALSE)&lt;&gt;0,(COUNTIF('Présences, Excuses, et Tx P G'!$P71:CG71,$C72)/VLOOKUP($D72,$J$9:$DP$16,2+CC$1,FALSE)),),)</f>
        <v>0</v>
      </c>
      <c r="CD72" s="141">
        <f>IF(AND($D72&lt;&gt;0,CD$1&lt;&gt;0),IF(VLOOKUP($D72,$J$9:$DP$16,2+CD$1,FALSE)&lt;&gt;0,(COUNTIF('Présences, Excuses, et Tx P G'!$P71:CH71,$C72)/VLOOKUP($D72,$J$9:$DP$16,2+CD$1,FALSE)),),)</f>
        <v>0</v>
      </c>
      <c r="CE72" s="141">
        <f>IF(AND($D72&lt;&gt;0,CE$1&lt;&gt;0),IF(VLOOKUP($D72,$J$9:$DP$16,2+CE$1,FALSE)&lt;&gt;0,(COUNTIF('Présences, Excuses, et Tx P G'!$P71:CI71,$C72)/VLOOKUP($D72,$J$9:$DP$16,2+CE$1,FALSE)),),)</f>
        <v>0</v>
      </c>
      <c r="CF72" s="141">
        <f>IF(AND($D72&lt;&gt;0,CF$1&lt;&gt;0),IF(VLOOKUP($D72,$J$9:$DP$16,2+CF$1,FALSE)&lt;&gt;0,(COUNTIF('Présences, Excuses, et Tx P G'!$P71:CJ71,$C72)/VLOOKUP($D72,$J$9:$DP$16,2+CF$1,FALSE)),),)</f>
        <v>0</v>
      </c>
      <c r="CG72" s="141">
        <f>IF(AND($D72&lt;&gt;0,CG$1&lt;&gt;0),IF(VLOOKUP($D72,$J$9:$DP$16,2+CG$1,FALSE)&lt;&gt;0,(COUNTIF('Présences, Excuses, et Tx P G'!$P71:CK71,$C72)/VLOOKUP($D72,$J$9:$DP$16,2+CG$1,FALSE)),),)</f>
        <v>0</v>
      </c>
      <c r="CH72" s="141">
        <f>IF(AND($D72&lt;&gt;0,CH$1&lt;&gt;0),IF(VLOOKUP($D72,$J$9:$DP$16,2+CH$1,FALSE)&lt;&gt;0,(COUNTIF('Présences, Excuses, et Tx P G'!$P71:CL71,$C72)/VLOOKUP($D72,$J$9:$DP$16,2+CH$1,FALSE)),),)</f>
        <v>0</v>
      </c>
      <c r="CI72" s="141">
        <f>IF(AND($D72&lt;&gt;0,CI$1&lt;&gt;0),IF(VLOOKUP($D72,$J$9:$DP$16,2+CI$1,FALSE)&lt;&gt;0,(COUNTIF('Présences, Excuses, et Tx P G'!$P71:CM71,$C72)/VLOOKUP($D72,$J$9:$DP$16,2+CI$1,FALSE)),),)</f>
        <v>0</v>
      </c>
      <c r="CJ72" s="141">
        <f>IF(AND($D72&lt;&gt;0,CJ$1&lt;&gt;0),IF(VLOOKUP($D72,$J$9:$DP$16,2+CJ$1,FALSE)&lt;&gt;0,(COUNTIF('Présences, Excuses, et Tx P G'!$P71:CO71,$C72)/VLOOKUP($D72,$J$9:$DP$16,2+CJ$1,FALSE)),),)</f>
        <v>0</v>
      </c>
      <c r="CK72" s="141">
        <f>IF(AND($D72&lt;&gt;0,CK$1&lt;&gt;0),IF(VLOOKUP($D72,$J$9:$DP$16,2+CK$1,FALSE)&lt;&gt;0,(COUNTIF('Présences, Excuses, et Tx P G'!$P71:CP71,$C72)/VLOOKUP($D72,$J$9:$DP$16,2+CK$1,FALSE)),),)</f>
        <v>0</v>
      </c>
      <c r="CL72" s="141">
        <f>IF(AND($D72&lt;&gt;0,CL$1&lt;&gt;0),IF(VLOOKUP($D72,$J$9:$DP$16,2+CL$1,FALSE)&lt;&gt;0,(COUNTIF('Présences, Excuses, et Tx P G'!$P71:CQ71,$C72)/VLOOKUP($D72,$J$9:$DP$16,2+CL$1,FALSE)),),)</f>
        <v>0</v>
      </c>
      <c r="CM72" s="141">
        <f>IF(AND($D72&lt;&gt;0,CM$1&lt;&gt;0),IF(VLOOKUP($D72,$J$9:$DP$16,2+CM$1,FALSE)&lt;&gt;0,(COUNTIF('Présences, Excuses, et Tx P G'!$P71:CR71,$C72)/VLOOKUP($D72,$J$9:$DP$16,2+CM$1,FALSE)),),)</f>
        <v>0</v>
      </c>
      <c r="CN72" s="141">
        <f>IF(AND($D72&lt;&gt;0,CN$1&lt;&gt;0),IF(VLOOKUP($D72,$J$9:$DP$16,2+CN$1,FALSE)&lt;&gt;0,(COUNTIF('Présences, Excuses, et Tx P G'!$P71:CS71,$C72)/VLOOKUP($D72,$J$9:$DP$16,2+CN$1,FALSE)),),)</f>
        <v>0</v>
      </c>
      <c r="CO72" s="141">
        <f>IF(AND($D72&lt;&gt;0,CO$1&lt;&gt;0),IF(VLOOKUP($D72,$J$9:$DP$16,2+CO$1,FALSE)&lt;&gt;0,(COUNTIF('Présences, Excuses, et Tx P G'!$P71:CT71,$C72)/VLOOKUP($D72,$J$9:$DP$16,2+CO$1,FALSE)),),)</f>
        <v>0</v>
      </c>
      <c r="CP72" s="141">
        <f>IF(AND($D72&lt;&gt;0,CP$1&lt;&gt;0),IF(VLOOKUP($D72,$J$9:$DP$16,2+CP$1,FALSE)&lt;&gt;0,(COUNTIF('Présences, Excuses, et Tx P G'!$P71:CU71,$C72)/VLOOKUP($D72,$J$9:$DP$16,2+CP$1,FALSE)),),)</f>
        <v>0</v>
      </c>
      <c r="CQ72" s="141">
        <f>IF(AND($D72&lt;&gt;0,CQ$1&lt;&gt;0),IF(VLOOKUP($D72,$J$9:$DP$16,2+CQ$1,FALSE)&lt;&gt;0,(COUNTIF('Présences, Excuses, et Tx P G'!$P71:CU71,$C72)/VLOOKUP($D72,$J$9:$DP$16,2+CQ$1,FALSE)),),)</f>
        <v>0</v>
      </c>
      <c r="CR72" s="141">
        <f>IF(AND($D72&lt;&gt;0,CR$1&lt;&gt;0),IF(VLOOKUP($D72,$J$9:$DP$16,2+CR$1,FALSE)&lt;&gt;0,(COUNTIF('Présences, Excuses, et Tx P G'!$P71:CV71,$C72)/VLOOKUP($D72,$J$9:$DP$16,2+CR$1,FALSE)),),)</f>
        <v>0</v>
      </c>
      <c r="CS72" s="141">
        <f>IF(AND($D72&lt;&gt;0,CS$1&lt;&gt;0),IF(VLOOKUP($D72,$J$9:$DP$16,2+CS$1,FALSE)&lt;&gt;0,(COUNTIF('Présences, Excuses, et Tx P G'!$P71:CW71,$C72)/VLOOKUP($D72,$J$9:$DP$16,2+CS$1,FALSE)),),)</f>
        <v>0</v>
      </c>
      <c r="CT72" s="141">
        <f>IF(AND($D72&lt;&gt;0,CT$1&lt;&gt;0),IF(VLOOKUP($D72,$J$9:$DP$16,2+CT$1,FALSE)&lt;&gt;0,(COUNTIF('Présences, Excuses, et Tx P G'!$P71:CX71,$C72)/VLOOKUP($D72,$J$9:$DP$16,2+CT$1,FALSE)),),)</f>
        <v>0</v>
      </c>
      <c r="CU72" s="141">
        <f>IF(AND($D72&lt;&gt;0,CU$1&lt;&gt;0),IF(VLOOKUP($D72,$J$9:$DP$16,2+CU$1,FALSE)&lt;&gt;0,(COUNTIF('Présences, Excuses, et Tx P G'!$P71:CY71,$C72)/VLOOKUP($D72,$J$9:$DP$16,2+CU$1,FALSE)),),)</f>
        <v>0</v>
      </c>
      <c r="CV72" s="141">
        <f>IF(AND($D72&lt;&gt;0,CV$1&lt;&gt;0),IF(VLOOKUP($D72,$J$9:$DP$16,2+CV$1,FALSE)&lt;&gt;0,(COUNTIF('Présences, Excuses, et Tx P G'!$P71:CZ71,$C72)/VLOOKUP($D72,$J$9:$DP$16,2+CV$1,FALSE)),),)</f>
        <v>0</v>
      </c>
      <c r="CW72" s="141">
        <f>IF(AND($D72&lt;&gt;0,CW$1&lt;&gt;0),IF(VLOOKUP($D72,$J$9:$DP$16,2+CW$1,FALSE)&lt;&gt;0,(COUNTIF('Présences, Excuses, et Tx P G'!$P71:DA71,$C72)/VLOOKUP($D72,$J$9:$DP$16,2+CW$1,FALSE)),),)</f>
        <v>0</v>
      </c>
      <c r="CX72" s="141">
        <f>IF(AND($D72&lt;&gt;0,CX$1&lt;&gt;0),IF(VLOOKUP($D72,$J$9:$DP$16,2+CX$1,FALSE)&lt;&gt;0,(COUNTIF('Présences, Excuses, et Tx P G'!$P71:DB71,$C72)/VLOOKUP($D72,$J$9:$DP$16,2+CX$1,FALSE)),),)</f>
        <v>0</v>
      </c>
      <c r="CY72" s="141">
        <f>IF(AND($D72&lt;&gt;0,CY$1&lt;&gt;0),IF(VLOOKUP($D72,$J$9:$DP$16,2+CY$1,FALSE)&lt;&gt;0,(COUNTIF('Présences, Excuses, et Tx P G'!$P71:DC71,$C72)/VLOOKUP($D72,$J$9:$DP$16,2+CY$1,FALSE)),),)</f>
        <v>0</v>
      </c>
      <c r="CZ72" s="141">
        <f>IF(AND($D72&lt;&gt;0,CZ$1&lt;&gt;0),IF(VLOOKUP($D72,$J$9:$DP$16,2+CZ$1,FALSE)&lt;&gt;0,(COUNTIF('Présences, Excuses, et Tx P G'!$P71:DD71,$C72)/VLOOKUP($D72,$J$9:$DP$16,2+CZ$1,FALSE)),),)</f>
        <v>0</v>
      </c>
      <c r="DA72" s="141">
        <f>IF(AND($D72&lt;&gt;0,DA$1&lt;&gt;0),IF(VLOOKUP($D72,$J$9:$DP$16,2+DA$1,FALSE)&lt;&gt;0,(COUNTIF('Présences, Excuses, et Tx P G'!$P71:DE71,$C72)/VLOOKUP($D72,$J$9:$DP$16,2+DA$1,FALSE)),),)</f>
        <v>0</v>
      </c>
      <c r="DB72" s="141">
        <f>IF(AND($D72&lt;&gt;0,DB$1&lt;&gt;0),IF(VLOOKUP($D72,$J$9:$DP$16,2+DB$1,FALSE)&lt;&gt;0,(COUNTIF('Présences, Excuses, et Tx P G'!$P71:DF71,$C72)/VLOOKUP($D72,$J$9:$DP$16,2+DB$1,FALSE)),),)</f>
        <v>0</v>
      </c>
      <c r="DC72" s="141">
        <f>IF(AND($D72&lt;&gt;0,DC$1&lt;&gt;0),IF(VLOOKUP($D72,$J$9:$DP$16,2+DC$1,FALSE)&lt;&gt;0,(COUNTIF('Présences, Excuses, et Tx P G'!$P71:DG71,$C72)/VLOOKUP($D72,$J$9:$DP$16,2+DC$1,FALSE)),),)</f>
        <v>0</v>
      </c>
      <c r="DD72" s="141">
        <f>IF(AND($D72&lt;&gt;0,DD$1&lt;&gt;0),IF(VLOOKUP($D72,$J$9:$DP$16,2+DD$1,FALSE)&lt;&gt;0,(COUNTIF('Présences, Excuses, et Tx P G'!$P71:DH71,$C72)/VLOOKUP($D72,$J$9:$DP$16,2+DD$1,FALSE)),),)</f>
        <v>0</v>
      </c>
      <c r="DE72" s="141">
        <f>IF(AND($D72&lt;&gt;0,DE$1&lt;&gt;0),IF(VLOOKUP($D72,$J$9:$DP$16,2+DE$1,FALSE)&lt;&gt;0,(COUNTIF('Présences, Excuses, et Tx P G'!$P71:DI71,$C72)/VLOOKUP($D72,$J$9:$DP$16,2+DE$1,FALSE)),),)</f>
        <v>0</v>
      </c>
      <c r="DF72" s="141">
        <f>IF(AND($D72&lt;&gt;0,DF$1&lt;&gt;0),IF(VLOOKUP($D72,$J$9:$DP$16,2+DF$1,FALSE)&lt;&gt;0,(COUNTIF('Présences, Excuses, et Tx P G'!$P71:DJ71,$C72)/VLOOKUP($D72,$J$9:$DP$16,2+DF$1,FALSE)),),)</f>
        <v>0</v>
      </c>
      <c r="DG72" s="141">
        <f>IF(AND($D72&lt;&gt;0,DG$1&lt;&gt;0),IF(VLOOKUP($D72,$J$9:$DP$16,2+DG$1,FALSE)&lt;&gt;0,(COUNTIF('Présences, Excuses, et Tx P G'!$P71:DK71,$C72)/VLOOKUP($D72,$J$9:$DP$16,2+DG$1,FALSE)),),)</f>
        <v>0</v>
      </c>
      <c r="DH72" s="141">
        <f>IF(AND($D72&lt;&gt;0,DH$1&lt;&gt;0),IF(VLOOKUP($D72,$J$9:$DP$16,2+DH$1,FALSE)&lt;&gt;0,(COUNTIF('Présences, Excuses, et Tx P G'!$P71:DL71,$C72)/VLOOKUP($D72,$J$9:$DP$16,2+DH$1,FALSE)),),)</f>
        <v>0</v>
      </c>
      <c r="DI72" s="141">
        <f>IF(AND($D72&lt;&gt;0,DI$1&lt;&gt;0),IF(VLOOKUP($D72,$J$9:$DP$16,2+DI$1,FALSE)&lt;&gt;0,(COUNTIF('Présences, Excuses, et Tx P G'!$P71:DM71,$C72)/VLOOKUP($D72,$J$9:$DP$16,2+DI$1,FALSE)),),)</f>
        <v>0</v>
      </c>
      <c r="DJ72" s="141">
        <f>IF(AND($D72&lt;&gt;0,DJ$1&lt;&gt;0),IF(VLOOKUP($D72,$J$9:$DP$16,2+DJ$1,FALSE)&lt;&gt;0,(COUNTIF('Présences, Excuses, et Tx P G'!$P71:DN71,$C72)/VLOOKUP($D72,$J$9:$DP$16,2+DJ$1,FALSE)),),)</f>
        <v>0</v>
      </c>
      <c r="DK72" s="141">
        <f>IF(AND($D72&lt;&gt;0,DK$1&lt;&gt;0),IF(VLOOKUP($D72,$J$9:$DP$16,2+DK$1,FALSE)&lt;&gt;0,(COUNTIF('Présences, Excuses, et Tx P G'!$P71:DO71,$C72)/VLOOKUP($D72,$J$9:$DP$16,2+DK$1,FALSE)),),)</f>
        <v>0</v>
      </c>
      <c r="DL72" s="141">
        <f>IF(AND($D72&lt;&gt;0,DL$1&lt;&gt;0),IF(VLOOKUP($D72,$J$9:$DP$16,2+DL$1,FALSE)&lt;&gt;0,(COUNTIF('Présences, Excuses, et Tx P G'!$P71:DP71,$C72)/VLOOKUP($D72,$J$9:$DP$16,2+DL$1,FALSE)),),)</f>
        <v>0</v>
      </c>
      <c r="DM72" s="141">
        <f>IF(AND($D72&lt;&gt;0,DM$1&lt;&gt;0),IF(VLOOKUP($D72,$J$9:$DP$16,2+DM$1,FALSE)&lt;&gt;0,(COUNTIF('Présences, Excuses, et Tx P G'!$P71:DQ71,$C72)/VLOOKUP($D72,$J$9:$DP$16,2+DM$1,FALSE)),),)</f>
        <v>0</v>
      </c>
      <c r="DN72" s="141">
        <f>IF(AND($D72&lt;&gt;0,DN$1&lt;&gt;0),IF(VLOOKUP($D72,$J$9:$DP$16,2+DN$1,FALSE)&lt;&gt;0,(COUNTIF('Présences, Excuses, et Tx P G'!$P71:DR71,$C72)/VLOOKUP($D72,$J$9:$DP$16,2+DN$1,FALSE)),),)</f>
        <v>0</v>
      </c>
      <c r="DO72" s="141">
        <f>IF(AND($D72&lt;&gt;0,DO$1&lt;&gt;0),IF(VLOOKUP($D72,$J$9:$DP$16,2+DO$1,FALSE)&lt;&gt;0,(COUNTIF('Présences, Excuses, et Tx P G'!$P71:DS71,$C72)/VLOOKUP($D72,$J$9:$DP$16,2+DO$1,FALSE)),),)</f>
        <v>0</v>
      </c>
      <c r="DP72" s="141">
        <f>IF(AND($D72&lt;&gt;0,DP$1&lt;&gt;0),IF(VLOOKUP($D72,$J$9:$DP$16,2+DP$1,FALSE)&lt;&gt;0,(COUNTIF('Présences, Excuses, et Tx P G'!$P71:DT71,$C72)/VLOOKUP($D72,$J$9:$DP$16,2+DP$1,FALSE)),),)</f>
        <v>0</v>
      </c>
      <c r="DR72" s="158" t="str">
        <f t="shared" si="34"/>
        <v>MAGRENON  Françoise</v>
      </c>
      <c r="DS72" s="26" t="str">
        <f t="shared" si="35"/>
        <v>S</v>
      </c>
      <c r="DT72" s="23">
        <f t="shared" si="36"/>
        <v>0.75609756097560976</v>
      </c>
    </row>
    <row r="73" spans="1:124" ht="14.4" customHeight="1">
      <c r="A73" s="11">
        <v>56</v>
      </c>
      <c r="B73" s="158" t="str">
        <f>Choristes!B57</f>
        <v>MARCHAIS Marie-Noëlle</v>
      </c>
      <c r="C73" s="26" t="str">
        <f>Choristes!C57</f>
        <v>S</v>
      </c>
      <c r="D73" s="26" t="str">
        <f>Choristes!G57</f>
        <v>FR</v>
      </c>
      <c r="E73" s="26"/>
      <c r="F73" s="26"/>
      <c r="G73" s="15"/>
      <c r="H73" s="15"/>
      <c r="I73" s="23">
        <f t="shared" si="32"/>
        <v>0.92682926829268297</v>
      </c>
      <c r="J73" s="23" t="str">
        <f t="shared" si="33"/>
        <v>B</v>
      </c>
      <c r="K73" s="60"/>
      <c r="L73" s="141">
        <f>IF(AND($D73&lt;&gt;0,L$1&lt;&gt;0),IF(VLOOKUP($D73,$J$9:$DP$16,2+L$1,FALSE)&lt;&gt;0,(COUNTIF('Présences, Excuses, et Tx P G'!$P72:P72,$C73)/VLOOKUP($D73,$J$9:$DP$16,2+L$1,FALSE)),),)</f>
        <v>1</v>
      </c>
      <c r="M73" s="141">
        <f>IF(AND($D73&lt;&gt;0,M$1&lt;&gt;0),IF(VLOOKUP($D73,$J$9:$DP$16,2+M$1,FALSE)&lt;&gt;0,(COUNTIF('Présences, Excuses, et Tx P G'!$P72:Q72,$C73)/VLOOKUP($D73,$J$9:$DP$16,2+M$1,FALSE)),),)</f>
        <v>1</v>
      </c>
      <c r="N73" s="141">
        <f>IF(AND($D73&lt;&gt;0,N$1&lt;&gt;0),IF(VLOOKUP($D73,$J$9:$DP$16,2+N$1,FALSE)&lt;&gt;0,(COUNTIF('Présences, Excuses, et Tx P G'!$P72:R72,$C73)/VLOOKUP($D73,$J$9:$DP$16,2+N$1,FALSE)),),)</f>
        <v>1</v>
      </c>
      <c r="O73" s="141">
        <f>IF(AND($D73&lt;&gt;0,O$1&lt;&gt;0),IF(VLOOKUP($D73,$J$9:$DP$16,2+O$1,FALSE)&lt;&gt;0,(COUNTIF('Présences, Excuses, et Tx P G'!$P72:S72,$C73)/VLOOKUP($D73,$J$9:$DP$16,2+O$1,FALSE)),),)</f>
        <v>1</v>
      </c>
      <c r="P73" s="141">
        <f>IF(AND($D73&lt;&gt;0,P$1&lt;&gt;0),IF(VLOOKUP($D73,$J$9:$DP$16,2+P$1,FALSE)&lt;&gt;0,(COUNTIF('Présences, Excuses, et Tx P G'!$P72:T72,$C73)/VLOOKUP($D73,$J$9:$DP$16,2+P$1,FALSE)),),)</f>
        <v>1</v>
      </c>
      <c r="Q73" s="141">
        <f>IF(AND($D73&lt;&gt;0,Q$1&lt;&gt;0),IF(VLOOKUP($D73,$J$9:$DP$16,2+Q$1,FALSE)&lt;&gt;0,(COUNTIF('Présences, Excuses, et Tx P G'!$P72:U72,$C73)/VLOOKUP($D73,$J$9:$DP$16,2+Q$1,FALSE)),),)</f>
        <v>1</v>
      </c>
      <c r="R73" s="141">
        <f>IF(AND($D73&lt;&gt;0,R$1&lt;&gt;0),IF(VLOOKUP($D73,$J$9:$DP$16,2+R$1,FALSE)&lt;&gt;0,(COUNTIF('Présences, Excuses, et Tx P G'!$P72:V72,$C73)/VLOOKUP($D73,$J$9:$DP$16,2+R$1,FALSE)),),)</f>
        <v>1</v>
      </c>
      <c r="S73" s="141">
        <f>IF(AND($D73&lt;&gt;0,S$1&lt;&gt;0),IF(VLOOKUP($D73,$J$9:$DP$16,2+S$1,FALSE)&lt;&gt;0,(COUNTIF('Présences, Excuses, et Tx P G'!$P72:W72,$C73)/VLOOKUP($D73,$J$9:$DP$16,2+S$1,FALSE)),),)</f>
        <v>1</v>
      </c>
      <c r="T73" s="141">
        <f>IF(AND($D73&lt;&gt;0,T$1&lt;&gt;0),IF(VLOOKUP($D73,$J$9:$DP$16,2+T$1,FALSE)&lt;&gt;0,(COUNTIF('Présences, Excuses, et Tx P G'!$P72:X72,$C73)/VLOOKUP($D73,$J$9:$DP$16,2+T$1,FALSE)),),)</f>
        <v>1</v>
      </c>
      <c r="U73" s="141">
        <f>IF(AND($D73&lt;&gt;0,U$1&lt;&gt;0),IF(VLOOKUP($D73,$J$9:$DP$16,2+U$1,FALSE)&lt;&gt;0,(COUNTIF('Présences, Excuses, et Tx P G'!$P72:Y72,$C73)/VLOOKUP($D73,$J$9:$DP$16,2+U$1,FALSE)),),)</f>
        <v>0.875</v>
      </c>
      <c r="V73" s="141">
        <f>IF(AND($D73&lt;&gt;0,V$1&lt;&gt;0),IF(VLOOKUP($D73,$J$9:$DP$16,2+V$1,FALSE)&lt;&gt;0,(COUNTIF('Présences, Excuses, et Tx P G'!$P72:Z72,$C73)/VLOOKUP($D73,$J$9:$DP$16,2+V$1,FALSE)),),)</f>
        <v>0.875</v>
      </c>
      <c r="W73" s="141">
        <f>IF(AND($D73&lt;&gt;0,W$1&lt;&gt;0),IF(VLOOKUP($D73,$J$9:$DP$16,2+W$1,FALSE)&lt;&gt;0,(COUNTIF('Présences, Excuses, et Tx P G'!$P72:AA72,$C73)/VLOOKUP($D73,$J$9:$DP$16,2+W$1,FALSE)),),)</f>
        <v>0.77777777777777779</v>
      </c>
      <c r="X73" s="141">
        <f>IF(AND($D73&lt;&gt;0,X$1&lt;&gt;0),IF(VLOOKUP($D73,$J$9:$DP$16,2+X$1,FALSE)&lt;&gt;0,(COUNTIF('Présences, Excuses, et Tx P G'!$P72:AB72,$C73)/VLOOKUP($D73,$J$9:$DP$16,2+X$1,FALSE)),),)</f>
        <v>0.77777777777777779</v>
      </c>
      <c r="Y73" s="141">
        <f>IF(AND($D73&lt;&gt;0,Y$1&lt;&gt;0),IF(VLOOKUP($D73,$J$9:$DP$16,2+Y$1,FALSE)&lt;&gt;0,(COUNTIF('Présences, Excuses, et Tx P G'!$P72:AC72,$C73)/VLOOKUP($D73,$J$9:$DP$16,2+Y$1,FALSE)),),)</f>
        <v>0.8</v>
      </c>
      <c r="Z73" s="141">
        <f>IF(AND($D73&lt;&gt;0,Z$1&lt;&gt;0),IF(VLOOKUP($D73,$J$9:$DP$16,2+Z$1,FALSE)&lt;&gt;0,(COUNTIF('Présences, Excuses, et Tx P G'!$P72:AD72,$C73)/VLOOKUP($D73,$J$9:$DP$16,2+Z$1,FALSE)),),)</f>
        <v>0.8</v>
      </c>
      <c r="AA73" s="141">
        <f>IF(AND($D73&lt;&gt;0,AA$1&lt;&gt;0),IF(VLOOKUP($D73,$J$9:$DP$16,2+AA$1,FALSE)&lt;&gt;0,(COUNTIF('Présences, Excuses, et Tx P G'!$P72:AE72,$C73)/VLOOKUP($D73,$J$9:$DP$16,2+AA$1,FALSE)),),)</f>
        <v>0.8</v>
      </c>
      <c r="AB73" s="141">
        <f>IF(AND($D73&lt;&gt;0,AB$1&lt;&gt;0),IF(VLOOKUP($D73,$J$9:$DP$16,2+AB$1,FALSE)&lt;&gt;0,(COUNTIF('Présences, Excuses, et Tx P G'!$P72:AF72,$C73)/VLOOKUP($D73,$J$9:$DP$16,2+AB$1,FALSE)),),)</f>
        <v>0.81818181818181823</v>
      </c>
      <c r="AC73" s="141">
        <f>IF(AND($D73&lt;&gt;0,AC$1&lt;&gt;0),IF(VLOOKUP($D73,$J$9:$DP$16,2+AC$1,FALSE)&lt;&gt;0,(COUNTIF('Présences, Excuses, et Tx P G'!$P72:AG72,$C73)/VLOOKUP($D73,$J$9:$DP$16,2+AC$1,FALSE)),),)</f>
        <v>0.83333333333333337</v>
      </c>
      <c r="AD73" s="141">
        <f>IF(AND($D73&lt;&gt;0,AD$1&lt;&gt;0),IF(VLOOKUP($D73,$J$9:$DP$16,2+AD$1,FALSE)&lt;&gt;0,(COUNTIF('Présences, Excuses, et Tx P G'!$P72:AH72,$C73)/VLOOKUP($D73,$J$9:$DP$16,2+AD$1,FALSE)),),)</f>
        <v>0.83333333333333337</v>
      </c>
      <c r="AE73" s="141">
        <f>IF(AND($D73&lt;&gt;0,AE$1&lt;&gt;0),IF(VLOOKUP($D73,$J$9:$DP$16,2+AE$1,FALSE)&lt;&gt;0,(COUNTIF('Présences, Excuses, et Tx P G'!$P72:AI72,$C73)/VLOOKUP($D73,$J$9:$DP$16,2+AE$1,FALSE)),),)</f>
        <v>0.84615384615384615</v>
      </c>
      <c r="AF73" s="141">
        <f>IF(AND($D73&lt;&gt;0,AF$1&lt;&gt;0),IF(VLOOKUP($D73,$J$9:$DP$16,2+AF$1,FALSE)&lt;&gt;0,(COUNTIF('Présences, Excuses, et Tx P G'!$P72:AJ72,$C73)/VLOOKUP($D73,$J$9:$DP$16,2+AF$1,FALSE)),),)</f>
        <v>0.84615384615384615</v>
      </c>
      <c r="AG73" s="141">
        <f>IF(AND($D73&lt;&gt;0,AG$1&lt;&gt;0),IF(VLOOKUP($D73,$J$9:$DP$16,2+AG$1,FALSE)&lt;&gt;0,(COUNTIF('Présences, Excuses, et Tx P G'!$P72:AK72,$C73)/VLOOKUP($D73,$J$9:$DP$16,2+AG$1,FALSE)),),)</f>
        <v>0.84615384615384615</v>
      </c>
      <c r="AH73" s="141">
        <f>IF(AND($D73&lt;&gt;0,AH$1&lt;&gt;0),IF(VLOOKUP($D73,$J$9:$DP$16,2+AH$1,FALSE)&lt;&gt;0,(COUNTIF('Présences, Excuses, et Tx P G'!$P72:AL72,$C73)/VLOOKUP($D73,$J$9:$DP$16,2+AH$1,FALSE)),),)</f>
        <v>0.8571428571428571</v>
      </c>
      <c r="AI73" s="141">
        <f>IF(AND($D73&lt;&gt;0,AI$1&lt;&gt;0),IF(VLOOKUP($D73,$J$9:$DP$16,2+AI$1,FALSE)&lt;&gt;0,(COUNTIF('Présences, Excuses, et Tx P G'!$P72:AM72,$C73)/VLOOKUP($D73,$J$9:$DP$16,2+AI$1,FALSE)),),)</f>
        <v>0.8666666666666667</v>
      </c>
      <c r="AJ73" s="141">
        <f>IF(AND($D73&lt;&gt;0,AJ$1&lt;&gt;0),IF(VLOOKUP($D73,$J$9:$DP$16,2+AJ$1,FALSE)&lt;&gt;0,(COUNTIF('Présences, Excuses, et Tx P G'!$P72:AN72,$C73)/VLOOKUP($D73,$J$9:$DP$16,2+AJ$1,FALSE)),),)</f>
        <v>0.875</v>
      </c>
      <c r="AK73" s="141">
        <f>IF(AND($D73&lt;&gt;0,AK$1&lt;&gt;0),IF(VLOOKUP($D73,$J$9:$DP$16,2+AK$1,FALSE)&lt;&gt;0,(COUNTIF('Présences, Excuses, et Tx P G'!$P72:AO72,$C73)/VLOOKUP($D73,$J$9:$DP$16,2+AK$1,FALSE)),),)</f>
        <v>0.88235294117647056</v>
      </c>
      <c r="AL73" s="141">
        <f>IF(AND($D73&lt;&gt;0,AL$1&lt;&gt;0),IF(VLOOKUP($D73,$J$9:$DP$16,2+AL$1,FALSE)&lt;&gt;0,(COUNTIF('Présences, Excuses, et Tx P G'!$P72:AP72,$C73)/VLOOKUP($D73,$J$9:$DP$16,2+AL$1,FALSE)),),)</f>
        <v>0.88235294117647056</v>
      </c>
      <c r="AM73" s="141">
        <f>IF(AND($D73&lt;&gt;0,AM$1&lt;&gt;0),IF(VLOOKUP($D73,$J$9:$DP$16,2+AM$1,FALSE)&lt;&gt;0,(COUNTIF('Présences, Excuses, et Tx P G'!$P72:AQ72,$C73)/VLOOKUP($D73,$J$9:$DP$16,2+AM$1,FALSE)),),)</f>
        <v>0.88888888888888884</v>
      </c>
      <c r="AN73" s="141">
        <f>IF(AND($D73&lt;&gt;0,AN$1&lt;&gt;0),IF(VLOOKUP($D73,$J$9:$DP$16,2+AN$1,FALSE)&lt;&gt;0,(COUNTIF('Présences, Excuses, et Tx P G'!$P72:AR72,$C73)/VLOOKUP($D73,$J$9:$DP$16,2+AN$1,FALSE)),),)</f>
        <v>0.89473684210526316</v>
      </c>
      <c r="AO73" s="141">
        <f>IF(AND($D73&lt;&gt;0,AO$1&lt;&gt;0),IF(VLOOKUP($D73,$J$9:$DP$16,2+AO$1,FALSE)&lt;&gt;0,(COUNTIF('Présences, Excuses, et Tx P G'!$P72:AS72,$C73)/VLOOKUP($D73,$J$9:$DP$16,2+AO$1,FALSE)),),)</f>
        <v>0.9</v>
      </c>
      <c r="AP73" s="141">
        <f>IF(AND($D73&lt;&gt;0,AP$1&lt;&gt;0),IF(VLOOKUP($D73,$J$9:$DP$16,2+AP$1,FALSE)&lt;&gt;0,(COUNTIF('Présences, Excuses, et Tx P G'!$P72:AT72,$C73)/VLOOKUP($D73,$J$9:$DP$16,2+AP$1,FALSE)),),)</f>
        <v>0.90476190476190477</v>
      </c>
      <c r="AQ73" s="141">
        <f>IF(AND($D73&lt;&gt;0,AQ$1&lt;&gt;0),IF(VLOOKUP($D73,$J$9:$DP$16,2+AQ$1,FALSE)&lt;&gt;0,(COUNTIF('Présences, Excuses, et Tx P G'!$P72:AU72,$C73)/VLOOKUP($D73,$J$9:$DP$16,2+AQ$1,FALSE)),),)</f>
        <v>0.90909090909090906</v>
      </c>
      <c r="AR73" s="141">
        <f>IF(AND($D73&lt;&gt;0,AR$1&lt;&gt;0),IF(VLOOKUP($D73,$J$9:$DP$16,2+AR$1,FALSE)&lt;&gt;0,(COUNTIF('Présences, Excuses, et Tx P G'!$P72:AV72,$C73)/VLOOKUP($D73,$J$9:$DP$16,2+AR$1,FALSE)),),)</f>
        <v>0.90909090909090906</v>
      </c>
      <c r="AS73" s="141">
        <f>IF(AND($D73&lt;&gt;0,AS$1&lt;&gt;0),IF(VLOOKUP($D73,$J$9:$DP$16,2+AS$1,FALSE)&lt;&gt;0,(COUNTIF('Présences, Excuses, et Tx P G'!$P72:AW72,$C73)/VLOOKUP($D73,$J$9:$DP$16,2+AS$1,FALSE)),),)</f>
        <v>0.90909090909090906</v>
      </c>
      <c r="AT73" s="141">
        <f>IF(AND($D73&lt;&gt;0,AT$1&lt;&gt;0),IF(VLOOKUP($D73,$J$9:$DP$16,2+AT$1,FALSE)&lt;&gt;0,(COUNTIF('Présences, Excuses, et Tx P G'!$P72:AX72,$C73)/VLOOKUP($D73,$J$9:$DP$16,2+AT$1,FALSE)),),)</f>
        <v>0.91304347826086951</v>
      </c>
      <c r="AU73" s="141">
        <f>IF(AND($D73&lt;&gt;0,AU$1&lt;&gt;0),IF(VLOOKUP($D73,$J$9:$DP$16,2+AU$1,FALSE)&lt;&gt;0,(COUNTIF('Présences, Excuses, et Tx P G'!$P72:AY72,$C73)/VLOOKUP($D73,$J$9:$DP$16,2+AU$1,FALSE)),),)</f>
        <v>0.91304347826086951</v>
      </c>
      <c r="AV73" s="141">
        <f>IF(AND($D73&lt;&gt;0,AV$1&lt;&gt;0),IF(VLOOKUP($D73,$J$9:$DP$16,2+AV$1,FALSE)&lt;&gt;0,(COUNTIF('Présences, Excuses, et Tx P G'!$P72:AZ72,$C73)/VLOOKUP($D73,$J$9:$DP$16,2+AV$1,FALSE)),),)</f>
        <v>0.91666666666666663</v>
      </c>
      <c r="AW73" s="141">
        <f>IF(AND($D73&lt;&gt;0,AW$1&lt;&gt;0),IF(VLOOKUP($D73,$J$9:$DP$16,2+AW$1,FALSE)&lt;&gt;0,(COUNTIF('Présences, Excuses, et Tx P G'!$P72:BA72,$C73)/VLOOKUP($D73,$J$9:$DP$16,2+AW$1,FALSE)),),)</f>
        <v>0.91666666666666663</v>
      </c>
      <c r="AX73" s="141">
        <f>IF(AND($D73&lt;&gt;0,AX$1&lt;&gt;0),IF(VLOOKUP($D73,$J$9:$DP$16,2+AX$1,FALSE)&lt;&gt;0,(COUNTIF('Présences, Excuses, et Tx P G'!$P72:BB72,$C73)/VLOOKUP($D73,$J$9:$DP$16,2+AX$1,FALSE)),),)</f>
        <v>0.92</v>
      </c>
      <c r="AY73" s="141">
        <f>IF(AND($D73&lt;&gt;0,AY$1&lt;&gt;0),IF(VLOOKUP($D73,$J$9:$DP$16,2+AY$1,FALSE)&lt;&gt;0,(COUNTIF('Présences, Excuses, et Tx P G'!$P72:BC72,$C73)/VLOOKUP($D73,$J$9:$DP$16,2+AY$1,FALSE)),),)</f>
        <v>0.92</v>
      </c>
      <c r="AZ73" s="141">
        <f>IF(AND($D73&lt;&gt;0,AZ$1&lt;&gt;0),IF(VLOOKUP($D73,$J$9:$DP$16,2+AZ$1,FALSE)&lt;&gt;0,(COUNTIF('Présences, Excuses, et Tx P G'!$P72:BD72,$C73)/VLOOKUP($D73,$J$9:$DP$16,2+AZ$1,FALSE)),),)</f>
        <v>0.92307692307692313</v>
      </c>
      <c r="BA73" s="141">
        <f>IF(AND($D73&lt;&gt;0,BA$1&lt;&gt;0),IF(VLOOKUP($D73,$J$9:$DP$16,2+BA$1,FALSE)&lt;&gt;0,(COUNTIF('Présences, Excuses, et Tx P G'!$P72:BE72,$C73)/VLOOKUP($D73,$J$9:$DP$16,2+BA$1,FALSE)),),)</f>
        <v>0.92307692307692313</v>
      </c>
      <c r="BB73" s="141">
        <f>IF(AND($D73&lt;&gt;0,BB$1&lt;&gt;0),IF(VLOOKUP($D73,$J$9:$DP$16,2+BB$1,FALSE)&lt;&gt;0,(COUNTIF('Présences, Excuses, et Tx P G'!$P72:BF72,$C73)/VLOOKUP($D73,$J$9:$DP$16,2+BB$1,FALSE)),),)</f>
        <v>0.92592592592592593</v>
      </c>
      <c r="BC73" s="141">
        <f>IF(AND($D73&lt;&gt;0,BC$1&lt;&gt;0),IF(VLOOKUP($D73,$J$9:$DP$16,2+BC$1,FALSE)&lt;&gt;0,(COUNTIF('Présences, Excuses, et Tx P G'!$P72:BG72,$C73)/VLOOKUP($D73,$J$9:$DP$16,2+BC$1,FALSE)),),)</f>
        <v>0.8928571428571429</v>
      </c>
      <c r="BD73" s="141">
        <f>IF(AND($D73&lt;&gt;0,BD$1&lt;&gt;0),IF(VLOOKUP($D73,$J$9:$DP$16,2+BD$1,FALSE)&lt;&gt;0,(COUNTIF('Présences, Excuses, et Tx P G'!$P72:BH72,$C73)/VLOOKUP($D73,$J$9:$DP$16,2+BD$1,FALSE)),),)</f>
        <v>0.89655172413793105</v>
      </c>
      <c r="BE73" s="141">
        <f>IF(AND($D73&lt;&gt;0,BE$1&lt;&gt;0),IF(VLOOKUP($D73,$J$9:$DP$16,2+BE$1,FALSE)&lt;&gt;0,(COUNTIF('Présences, Excuses, et Tx P G'!$P72:BI72,$C73)/VLOOKUP($D73,$J$9:$DP$16,2+BE$1,FALSE)),),)</f>
        <v>0.9</v>
      </c>
      <c r="BF73" s="141">
        <f>IF(AND($D73&lt;&gt;0,BF$1&lt;&gt;0),IF(VLOOKUP($D73,$J$9:$DP$16,2+BF$1,FALSE)&lt;&gt;0,(COUNTIF('Présences, Excuses, et Tx P G'!$P72:BJ72,$C73)/VLOOKUP($D73,$J$9:$DP$16,2+BF$1,FALSE)),),)</f>
        <v>0.9</v>
      </c>
      <c r="BG73" s="141">
        <f>IF(AND($D73&lt;&gt;0,BG$1&lt;&gt;0),IF(VLOOKUP($D73,$J$9:$DP$16,2+BG$1,FALSE)&lt;&gt;0,(COUNTIF('Présences, Excuses, et Tx P G'!$P72:BK72,$C73)/VLOOKUP($D73,$J$9:$DP$16,2+BG$1,FALSE)),),)</f>
        <v>0.90322580645161288</v>
      </c>
      <c r="BH73" s="141">
        <f>IF(AND($D73&lt;&gt;0,BH$1&lt;&gt;0),IF(VLOOKUP($D73,$J$9:$DP$16,2+BH$1,FALSE)&lt;&gt;0,(COUNTIF('Présences, Excuses, et Tx P G'!$P72:BL72,$C73)/VLOOKUP($D73,$J$9:$DP$16,2+BH$1,FALSE)),),)</f>
        <v>0.90322580645161288</v>
      </c>
      <c r="BI73" s="141">
        <f>IF(AND($D73&lt;&gt;0,BI$1&lt;&gt;0),IF(VLOOKUP($D73,$J$9:$DP$16,2+BI$1,FALSE)&lt;&gt;0,(COUNTIF('Présences, Excuses, et Tx P G'!$P72:BM72,$C73)/VLOOKUP($D73,$J$9:$DP$16,2+BI$1,FALSE)),),)</f>
        <v>0.90625</v>
      </c>
      <c r="BJ73" s="141">
        <f>IF(AND($D73&lt;&gt;0,BJ$1&lt;&gt;0),IF(VLOOKUP($D73,$J$9:$DP$16,2+BJ$1,FALSE)&lt;&gt;0,(COUNTIF('Présences, Excuses, et Tx P G'!$P72:BN72,$C73)/VLOOKUP($D73,$J$9:$DP$16,2+BJ$1,FALSE)),),)</f>
        <v>0.90909090909090906</v>
      </c>
      <c r="BK73" s="141">
        <f>IF(AND($D73&lt;&gt;0,BK$1&lt;&gt;0),IF(VLOOKUP($D73,$J$9:$DP$16,2+BK$1,FALSE)&lt;&gt;0,(COUNTIF('Présences, Excuses, et Tx P G'!$P72:BO72,$C73)/VLOOKUP($D73,$J$9:$DP$16,2+BK$1,FALSE)),),)</f>
        <v>0.90909090909090906</v>
      </c>
      <c r="BL73" s="141">
        <f>IF(AND($D73&lt;&gt;0,BL$1&lt;&gt;0),IF(VLOOKUP($D73,$J$9:$DP$16,2+BL$1,FALSE)&lt;&gt;0,(COUNTIF('Présences, Excuses, et Tx P G'!$P72:BP72,$C73)/VLOOKUP($D73,$J$9:$DP$16,2+BL$1,FALSE)),),)</f>
        <v>0.90909090909090906</v>
      </c>
      <c r="BM73" s="141">
        <f>IF(AND($D73&lt;&gt;0,BM$1&lt;&gt;0),IF(VLOOKUP($D73,$J$9:$DP$16,2+BM$1,FALSE)&lt;&gt;0,(COUNTIF('Présences, Excuses, et Tx P G'!$P72:BQ72,$C73)/VLOOKUP($D73,$J$9:$DP$16,2+BM$1,FALSE)),),)</f>
        <v>0.90909090909090906</v>
      </c>
      <c r="BN73" s="141">
        <f>IF(AND($D73&lt;&gt;0,BN$1&lt;&gt;0),IF(VLOOKUP($D73,$J$9:$DP$16,2+BN$1,FALSE)&lt;&gt;0,(COUNTIF('Présences, Excuses, et Tx P G'!$P72:BR72,$C73)/VLOOKUP($D73,$J$9:$DP$16,2+BN$1,FALSE)),),)</f>
        <v>0.91176470588235292</v>
      </c>
      <c r="BO73" s="141">
        <f>IF(AND($D73&lt;&gt;0,BO$1&lt;&gt;0),IF(VLOOKUP($D73,$J$9:$DP$16,2+BO$1,FALSE)&lt;&gt;0,(COUNTIF('Présences, Excuses, et Tx P G'!$P72:BS72,$C73)/VLOOKUP($D73,$J$9:$DP$16,2+BO$1,FALSE)),),)</f>
        <v>0.91428571428571426</v>
      </c>
      <c r="BP73" s="141">
        <f>IF(AND($D73&lt;&gt;0,BP$1&lt;&gt;0),IF(VLOOKUP($D73,$J$9:$DP$16,2+BP$1,FALSE)&lt;&gt;0,(COUNTIF('Présences, Excuses, et Tx P G'!$P72:BT72,$C73)/VLOOKUP($D73,$J$9:$DP$16,2+BP$1,FALSE)),),)</f>
        <v>0.91666666666666663</v>
      </c>
      <c r="BQ73" s="141">
        <f>IF(AND($D73&lt;&gt;0,BQ$1&lt;&gt;0),IF(VLOOKUP($D73,$J$9:$DP$16,2+BQ$1,FALSE)&lt;&gt;0,(COUNTIF('Présences, Excuses, et Tx P G'!$P72:BU72,$C73)/VLOOKUP($D73,$J$9:$DP$16,2+BQ$1,FALSE)),),)</f>
        <v>0.91891891891891897</v>
      </c>
      <c r="BR73" s="141">
        <f>IF(AND($D73&lt;&gt;0,BR$1&lt;&gt;0),IF(VLOOKUP($D73,$J$9:$DP$16,2+BR$1,FALSE)&lt;&gt;0,(COUNTIF('Présences, Excuses, et Tx P G'!$P72:BV72,$C73)/VLOOKUP($D73,$J$9:$DP$16,2+BR$1,FALSE)),),)</f>
        <v>0.91891891891891897</v>
      </c>
      <c r="BS73" s="141">
        <f>IF(AND($D73&lt;&gt;0,BS$1&lt;&gt;0),IF(VLOOKUP($D73,$J$9:$DP$16,2+BS$1,FALSE)&lt;&gt;0,(COUNTIF('Présences, Excuses, et Tx P G'!$P72:BW72,$C73)/VLOOKUP($D73,$J$9:$DP$16,2+BS$1,FALSE)),),)</f>
        <v>0.91891891891891897</v>
      </c>
      <c r="BT73" s="141">
        <f>IF(AND($D73&lt;&gt;0,BT$1&lt;&gt;0),IF(VLOOKUP($D73,$J$9:$DP$16,2+BT$1,FALSE)&lt;&gt;0,(COUNTIF('Présences, Excuses, et Tx P G'!$P72:BX72,$C73)/VLOOKUP($D73,$J$9:$DP$16,2+BT$1,FALSE)),),)</f>
        <v>0.91891891891891897</v>
      </c>
      <c r="BU73" s="141">
        <f>IF(AND($D73&lt;&gt;0,BU$1&lt;&gt;0),IF(VLOOKUP($D73,$J$9:$DP$16,2+BU$1,FALSE)&lt;&gt;0,(COUNTIF('Présences, Excuses, et Tx P G'!$P72:BY72,$C73)/VLOOKUP($D73,$J$9:$DP$16,2+BU$1,FALSE)),),)</f>
        <v>0.92105263157894735</v>
      </c>
      <c r="BV73" s="141">
        <f>IF(AND($D73&lt;&gt;0,BV$1&lt;&gt;0),IF(VLOOKUP($D73,$J$9:$DP$16,2+BV$1,FALSE)&lt;&gt;0,(COUNTIF('Présences, Excuses, et Tx P G'!$P72:BZ72,$C73)/VLOOKUP($D73,$J$9:$DP$16,2+BV$1,FALSE)),),)</f>
        <v>0.92307692307692313</v>
      </c>
      <c r="BW73" s="141">
        <f>IF(AND($D73&lt;&gt;0,BW$1&lt;&gt;0),IF(VLOOKUP($D73,$J$9:$DP$16,2+BW$1,FALSE)&lt;&gt;0,(COUNTIF('Présences, Excuses, et Tx P G'!$P72:CA72,$C73)/VLOOKUP($D73,$J$9:$DP$16,2+BW$1,FALSE)),),)</f>
        <v>0.92500000000000004</v>
      </c>
      <c r="BX73" s="141">
        <f>IF(AND($D73&lt;&gt;0,BX$1&lt;&gt;0),IF(VLOOKUP($D73,$J$9:$DP$16,2+BX$1,FALSE)&lt;&gt;0,(COUNTIF('Présences, Excuses, et Tx P G'!$P72:CB72,$C73)/VLOOKUP($D73,$J$9:$DP$16,2+BX$1,FALSE)),),)</f>
        <v>0.92682926829268297</v>
      </c>
      <c r="BY73" s="141">
        <f>IF(AND($D73&lt;&gt;0,BY$1&lt;&gt;0),IF(VLOOKUP($D73,$J$9:$DP$16,2+BY$1,FALSE)&lt;&gt;0,(COUNTIF('Présences, Excuses, et Tx P G'!$P72:CC72,$C73)/VLOOKUP($D73,$J$9:$DP$16,2+BY$1,FALSE)),),)</f>
        <v>0.92682926829268297</v>
      </c>
      <c r="BZ73" s="141">
        <f>IF(AND($D73&lt;&gt;0,BZ$1&lt;&gt;0),IF(VLOOKUP($D73,$J$9:$DP$16,2+BZ$1,FALSE)&lt;&gt;0,(COUNTIF('Présences, Excuses, et Tx P G'!$P72:CD72,$C73)/VLOOKUP($D73,$J$9:$DP$16,2+BZ$1,FALSE)),),)</f>
        <v>0.9285714285714286</v>
      </c>
      <c r="CA73" s="141">
        <f>IF(AND($D73&lt;&gt;0,CA$1&lt;&gt;0),IF(VLOOKUP($D73,$J$9:$DP$16,2+CA$1,FALSE)&lt;&gt;0,(COUNTIF('Présences, Excuses, et Tx P G'!$P72:CE72,$C73)/VLOOKUP($D73,$J$9:$DP$16,2+CA$1,FALSE)),),)</f>
        <v>0.90697674418604646</v>
      </c>
      <c r="CB73" s="141">
        <f>IF(AND($D73&lt;&gt;0,CB$1&lt;&gt;0),IF(VLOOKUP($D73,$J$9:$DP$16,2+CB$1,FALSE)&lt;&gt;0,(COUNTIF('Présences, Excuses, et Tx P G'!$P72:CF72,$C73)/VLOOKUP($D73,$J$9:$DP$16,2+CB$1,FALSE)),),)</f>
        <v>0</v>
      </c>
      <c r="CC73" s="141">
        <f>IF(AND($D73&lt;&gt;0,CC$1&lt;&gt;0),IF(VLOOKUP($D73,$J$9:$DP$16,2+CC$1,FALSE)&lt;&gt;0,(COUNTIF('Présences, Excuses, et Tx P G'!$P72:CG72,$C73)/VLOOKUP($D73,$J$9:$DP$16,2+CC$1,FALSE)),),)</f>
        <v>0</v>
      </c>
      <c r="CD73" s="141">
        <f>IF(AND($D73&lt;&gt;0,CD$1&lt;&gt;0),IF(VLOOKUP($D73,$J$9:$DP$16,2+CD$1,FALSE)&lt;&gt;0,(COUNTIF('Présences, Excuses, et Tx P G'!$P72:CH72,$C73)/VLOOKUP($D73,$J$9:$DP$16,2+CD$1,FALSE)),),)</f>
        <v>0</v>
      </c>
      <c r="CE73" s="141">
        <f>IF(AND($D73&lt;&gt;0,CE$1&lt;&gt;0),IF(VLOOKUP($D73,$J$9:$DP$16,2+CE$1,FALSE)&lt;&gt;0,(COUNTIF('Présences, Excuses, et Tx P G'!$P72:CI72,$C73)/VLOOKUP($D73,$J$9:$DP$16,2+CE$1,FALSE)),),)</f>
        <v>0</v>
      </c>
      <c r="CF73" s="141">
        <f>IF(AND($D73&lt;&gt;0,CF$1&lt;&gt;0),IF(VLOOKUP($D73,$J$9:$DP$16,2+CF$1,FALSE)&lt;&gt;0,(COUNTIF('Présences, Excuses, et Tx P G'!$P72:CJ72,$C73)/VLOOKUP($D73,$J$9:$DP$16,2+CF$1,FALSE)),),)</f>
        <v>0</v>
      </c>
      <c r="CG73" s="141">
        <f>IF(AND($D73&lt;&gt;0,CG$1&lt;&gt;0),IF(VLOOKUP($D73,$J$9:$DP$16,2+CG$1,FALSE)&lt;&gt;0,(COUNTIF('Présences, Excuses, et Tx P G'!$P72:CK72,$C73)/VLOOKUP($D73,$J$9:$DP$16,2+CG$1,FALSE)),),)</f>
        <v>0</v>
      </c>
      <c r="CH73" s="141">
        <f>IF(AND($D73&lt;&gt;0,CH$1&lt;&gt;0),IF(VLOOKUP($D73,$J$9:$DP$16,2+CH$1,FALSE)&lt;&gt;0,(COUNTIF('Présences, Excuses, et Tx P G'!$P72:CL72,$C73)/VLOOKUP($D73,$J$9:$DP$16,2+CH$1,FALSE)),),)</f>
        <v>0</v>
      </c>
      <c r="CI73" s="141">
        <f>IF(AND($D73&lt;&gt;0,CI$1&lt;&gt;0),IF(VLOOKUP($D73,$J$9:$DP$16,2+CI$1,FALSE)&lt;&gt;0,(COUNTIF('Présences, Excuses, et Tx P G'!$P72:CM72,$C73)/VLOOKUP($D73,$J$9:$DP$16,2+CI$1,FALSE)),),)</f>
        <v>0</v>
      </c>
      <c r="CJ73" s="141">
        <f>IF(AND($D73&lt;&gt;0,CJ$1&lt;&gt;0),IF(VLOOKUP($D73,$J$9:$DP$16,2+CJ$1,FALSE)&lt;&gt;0,(COUNTIF('Présences, Excuses, et Tx P G'!$P72:CO72,$C73)/VLOOKUP($D73,$J$9:$DP$16,2+CJ$1,FALSE)),),)</f>
        <v>0</v>
      </c>
      <c r="CK73" s="141">
        <f>IF(AND($D73&lt;&gt;0,CK$1&lt;&gt;0),IF(VLOOKUP($D73,$J$9:$DP$16,2+CK$1,FALSE)&lt;&gt;0,(COUNTIF('Présences, Excuses, et Tx P G'!$P72:CP72,$C73)/VLOOKUP($D73,$J$9:$DP$16,2+CK$1,FALSE)),),)</f>
        <v>0</v>
      </c>
      <c r="CL73" s="141">
        <f>IF(AND($D73&lt;&gt;0,CL$1&lt;&gt;0),IF(VLOOKUP($D73,$J$9:$DP$16,2+CL$1,FALSE)&lt;&gt;0,(COUNTIF('Présences, Excuses, et Tx P G'!$P72:CQ72,$C73)/VLOOKUP($D73,$J$9:$DP$16,2+CL$1,FALSE)),),)</f>
        <v>0</v>
      </c>
      <c r="CM73" s="141">
        <f>IF(AND($D73&lt;&gt;0,CM$1&lt;&gt;0),IF(VLOOKUP($D73,$J$9:$DP$16,2+CM$1,FALSE)&lt;&gt;0,(COUNTIF('Présences, Excuses, et Tx P G'!$P72:CR72,$C73)/VLOOKUP($D73,$J$9:$DP$16,2+CM$1,FALSE)),),)</f>
        <v>0</v>
      </c>
      <c r="CN73" s="141">
        <f>IF(AND($D73&lt;&gt;0,CN$1&lt;&gt;0),IF(VLOOKUP($D73,$J$9:$DP$16,2+CN$1,FALSE)&lt;&gt;0,(COUNTIF('Présences, Excuses, et Tx P G'!$P72:CS72,$C73)/VLOOKUP($D73,$J$9:$DP$16,2+CN$1,FALSE)),),)</f>
        <v>0</v>
      </c>
      <c r="CO73" s="141">
        <f>IF(AND($D73&lt;&gt;0,CO$1&lt;&gt;0),IF(VLOOKUP($D73,$J$9:$DP$16,2+CO$1,FALSE)&lt;&gt;0,(COUNTIF('Présences, Excuses, et Tx P G'!$P72:CT72,$C73)/VLOOKUP($D73,$J$9:$DP$16,2+CO$1,FALSE)),),)</f>
        <v>0</v>
      </c>
      <c r="CP73" s="141">
        <f>IF(AND($D73&lt;&gt;0,CP$1&lt;&gt;0),IF(VLOOKUP($D73,$J$9:$DP$16,2+CP$1,FALSE)&lt;&gt;0,(COUNTIF('Présences, Excuses, et Tx P G'!$P72:CU72,$C73)/VLOOKUP($D73,$J$9:$DP$16,2+CP$1,FALSE)),),)</f>
        <v>0</v>
      </c>
      <c r="CQ73" s="141">
        <f>IF(AND($D73&lt;&gt;0,CQ$1&lt;&gt;0),IF(VLOOKUP($D73,$J$9:$DP$16,2+CQ$1,FALSE)&lt;&gt;0,(COUNTIF('Présences, Excuses, et Tx P G'!$P72:CU72,$C73)/VLOOKUP($D73,$J$9:$DP$16,2+CQ$1,FALSE)),),)</f>
        <v>0</v>
      </c>
      <c r="CR73" s="141">
        <f>IF(AND($D73&lt;&gt;0,CR$1&lt;&gt;0),IF(VLOOKUP($D73,$J$9:$DP$16,2+CR$1,FALSE)&lt;&gt;0,(COUNTIF('Présences, Excuses, et Tx P G'!$P72:CV72,$C73)/VLOOKUP($D73,$J$9:$DP$16,2+CR$1,FALSE)),),)</f>
        <v>0</v>
      </c>
      <c r="CS73" s="141">
        <f>IF(AND($D73&lt;&gt;0,CS$1&lt;&gt;0),IF(VLOOKUP($D73,$J$9:$DP$16,2+CS$1,FALSE)&lt;&gt;0,(COUNTIF('Présences, Excuses, et Tx P G'!$P72:CW72,$C73)/VLOOKUP($D73,$J$9:$DP$16,2+CS$1,FALSE)),),)</f>
        <v>0</v>
      </c>
      <c r="CT73" s="141">
        <f>IF(AND($D73&lt;&gt;0,CT$1&lt;&gt;0),IF(VLOOKUP($D73,$J$9:$DP$16,2+CT$1,FALSE)&lt;&gt;0,(COUNTIF('Présences, Excuses, et Tx P G'!$P72:CX72,$C73)/VLOOKUP($D73,$J$9:$DP$16,2+CT$1,FALSE)),),)</f>
        <v>0</v>
      </c>
      <c r="CU73" s="141">
        <f>IF(AND($D73&lt;&gt;0,CU$1&lt;&gt;0),IF(VLOOKUP($D73,$J$9:$DP$16,2+CU$1,FALSE)&lt;&gt;0,(COUNTIF('Présences, Excuses, et Tx P G'!$P72:CY72,$C73)/VLOOKUP($D73,$J$9:$DP$16,2+CU$1,FALSE)),),)</f>
        <v>0</v>
      </c>
      <c r="CV73" s="141">
        <f>IF(AND($D73&lt;&gt;0,CV$1&lt;&gt;0),IF(VLOOKUP($D73,$J$9:$DP$16,2+CV$1,FALSE)&lt;&gt;0,(COUNTIF('Présences, Excuses, et Tx P G'!$P72:CZ72,$C73)/VLOOKUP($D73,$J$9:$DP$16,2+CV$1,FALSE)),),)</f>
        <v>0</v>
      </c>
      <c r="CW73" s="141">
        <f>IF(AND($D73&lt;&gt;0,CW$1&lt;&gt;0),IF(VLOOKUP($D73,$J$9:$DP$16,2+CW$1,FALSE)&lt;&gt;0,(COUNTIF('Présences, Excuses, et Tx P G'!$P72:DA72,$C73)/VLOOKUP($D73,$J$9:$DP$16,2+CW$1,FALSE)),),)</f>
        <v>0</v>
      </c>
      <c r="CX73" s="141">
        <f>IF(AND($D73&lt;&gt;0,CX$1&lt;&gt;0),IF(VLOOKUP($D73,$J$9:$DP$16,2+CX$1,FALSE)&lt;&gt;0,(COUNTIF('Présences, Excuses, et Tx P G'!$P72:DB72,$C73)/VLOOKUP($D73,$J$9:$DP$16,2+CX$1,FALSE)),),)</f>
        <v>0</v>
      </c>
      <c r="CY73" s="141">
        <f>IF(AND($D73&lt;&gt;0,CY$1&lt;&gt;0),IF(VLOOKUP($D73,$J$9:$DP$16,2+CY$1,FALSE)&lt;&gt;0,(COUNTIF('Présences, Excuses, et Tx P G'!$P72:DC72,$C73)/VLOOKUP($D73,$J$9:$DP$16,2+CY$1,FALSE)),),)</f>
        <v>0</v>
      </c>
      <c r="CZ73" s="141">
        <f>IF(AND($D73&lt;&gt;0,CZ$1&lt;&gt;0),IF(VLOOKUP($D73,$J$9:$DP$16,2+CZ$1,FALSE)&lt;&gt;0,(COUNTIF('Présences, Excuses, et Tx P G'!$P72:DD72,$C73)/VLOOKUP($D73,$J$9:$DP$16,2+CZ$1,FALSE)),),)</f>
        <v>0</v>
      </c>
      <c r="DA73" s="141">
        <f>IF(AND($D73&lt;&gt;0,DA$1&lt;&gt;0),IF(VLOOKUP($D73,$J$9:$DP$16,2+DA$1,FALSE)&lt;&gt;0,(COUNTIF('Présences, Excuses, et Tx P G'!$P72:DE72,$C73)/VLOOKUP($D73,$J$9:$DP$16,2+DA$1,FALSE)),),)</f>
        <v>0</v>
      </c>
      <c r="DB73" s="141">
        <f>IF(AND($D73&lt;&gt;0,DB$1&lt;&gt;0),IF(VLOOKUP($D73,$J$9:$DP$16,2+DB$1,FALSE)&lt;&gt;0,(COUNTIF('Présences, Excuses, et Tx P G'!$P72:DF72,$C73)/VLOOKUP($D73,$J$9:$DP$16,2+DB$1,FALSE)),),)</f>
        <v>0</v>
      </c>
      <c r="DC73" s="141">
        <f>IF(AND($D73&lt;&gt;0,DC$1&lt;&gt;0),IF(VLOOKUP($D73,$J$9:$DP$16,2+DC$1,FALSE)&lt;&gt;0,(COUNTIF('Présences, Excuses, et Tx P G'!$P72:DG72,$C73)/VLOOKUP($D73,$J$9:$DP$16,2+DC$1,FALSE)),),)</f>
        <v>0</v>
      </c>
      <c r="DD73" s="141">
        <f>IF(AND($D73&lt;&gt;0,DD$1&lt;&gt;0),IF(VLOOKUP($D73,$J$9:$DP$16,2+DD$1,FALSE)&lt;&gt;0,(COUNTIF('Présences, Excuses, et Tx P G'!$P72:DH72,$C73)/VLOOKUP($D73,$J$9:$DP$16,2+DD$1,FALSE)),),)</f>
        <v>0</v>
      </c>
      <c r="DE73" s="141">
        <f>IF(AND($D73&lt;&gt;0,DE$1&lt;&gt;0),IF(VLOOKUP($D73,$J$9:$DP$16,2+DE$1,FALSE)&lt;&gt;0,(COUNTIF('Présences, Excuses, et Tx P G'!$P72:DI72,$C73)/VLOOKUP($D73,$J$9:$DP$16,2+DE$1,FALSE)),),)</f>
        <v>0</v>
      </c>
      <c r="DF73" s="141">
        <f>IF(AND($D73&lt;&gt;0,DF$1&lt;&gt;0),IF(VLOOKUP($D73,$J$9:$DP$16,2+DF$1,FALSE)&lt;&gt;0,(COUNTIF('Présences, Excuses, et Tx P G'!$P72:DJ72,$C73)/VLOOKUP($D73,$J$9:$DP$16,2+DF$1,FALSE)),),)</f>
        <v>0</v>
      </c>
      <c r="DG73" s="141">
        <f>IF(AND($D73&lt;&gt;0,DG$1&lt;&gt;0),IF(VLOOKUP($D73,$J$9:$DP$16,2+DG$1,FALSE)&lt;&gt;0,(COUNTIF('Présences, Excuses, et Tx P G'!$P72:DK72,$C73)/VLOOKUP($D73,$J$9:$DP$16,2+DG$1,FALSE)),),)</f>
        <v>0</v>
      </c>
      <c r="DH73" s="141">
        <f>IF(AND($D73&lt;&gt;0,DH$1&lt;&gt;0),IF(VLOOKUP($D73,$J$9:$DP$16,2+DH$1,FALSE)&lt;&gt;0,(COUNTIF('Présences, Excuses, et Tx P G'!$P72:DL72,$C73)/VLOOKUP($D73,$J$9:$DP$16,2+DH$1,FALSE)),),)</f>
        <v>0</v>
      </c>
      <c r="DI73" s="141">
        <f>IF(AND($D73&lt;&gt;0,DI$1&lt;&gt;0),IF(VLOOKUP($D73,$J$9:$DP$16,2+DI$1,FALSE)&lt;&gt;0,(COUNTIF('Présences, Excuses, et Tx P G'!$P72:DM72,$C73)/VLOOKUP($D73,$J$9:$DP$16,2+DI$1,FALSE)),),)</f>
        <v>0</v>
      </c>
      <c r="DJ73" s="141">
        <f>IF(AND($D73&lt;&gt;0,DJ$1&lt;&gt;0),IF(VLOOKUP($D73,$J$9:$DP$16,2+DJ$1,FALSE)&lt;&gt;0,(COUNTIF('Présences, Excuses, et Tx P G'!$P72:DN72,$C73)/VLOOKUP($D73,$J$9:$DP$16,2+DJ$1,FALSE)),),)</f>
        <v>0</v>
      </c>
      <c r="DK73" s="141">
        <f>IF(AND($D73&lt;&gt;0,DK$1&lt;&gt;0),IF(VLOOKUP($D73,$J$9:$DP$16,2+DK$1,FALSE)&lt;&gt;0,(COUNTIF('Présences, Excuses, et Tx P G'!$P72:DO72,$C73)/VLOOKUP($D73,$J$9:$DP$16,2+DK$1,FALSE)),),)</f>
        <v>0</v>
      </c>
      <c r="DL73" s="141">
        <f>IF(AND($D73&lt;&gt;0,DL$1&lt;&gt;0),IF(VLOOKUP($D73,$J$9:$DP$16,2+DL$1,FALSE)&lt;&gt;0,(COUNTIF('Présences, Excuses, et Tx P G'!$P72:DP72,$C73)/VLOOKUP($D73,$J$9:$DP$16,2+DL$1,FALSE)),),)</f>
        <v>0</v>
      </c>
      <c r="DM73" s="141">
        <f>IF(AND($D73&lt;&gt;0,DM$1&lt;&gt;0),IF(VLOOKUP($D73,$J$9:$DP$16,2+DM$1,FALSE)&lt;&gt;0,(COUNTIF('Présences, Excuses, et Tx P G'!$P72:DQ72,$C73)/VLOOKUP($D73,$J$9:$DP$16,2+DM$1,FALSE)),),)</f>
        <v>0</v>
      </c>
      <c r="DN73" s="141">
        <f>IF(AND($D73&lt;&gt;0,DN$1&lt;&gt;0),IF(VLOOKUP($D73,$J$9:$DP$16,2+DN$1,FALSE)&lt;&gt;0,(COUNTIF('Présences, Excuses, et Tx P G'!$P72:DR72,$C73)/VLOOKUP($D73,$J$9:$DP$16,2+DN$1,FALSE)),),)</f>
        <v>0</v>
      </c>
      <c r="DO73" s="141">
        <f>IF(AND($D73&lt;&gt;0,DO$1&lt;&gt;0),IF(VLOOKUP($D73,$J$9:$DP$16,2+DO$1,FALSE)&lt;&gt;0,(COUNTIF('Présences, Excuses, et Tx P G'!$P72:DS72,$C73)/VLOOKUP($D73,$J$9:$DP$16,2+DO$1,FALSE)),),)</f>
        <v>0</v>
      </c>
      <c r="DP73" s="141">
        <f>IF(AND($D73&lt;&gt;0,DP$1&lt;&gt;0),IF(VLOOKUP($D73,$J$9:$DP$16,2+DP$1,FALSE)&lt;&gt;0,(COUNTIF('Présences, Excuses, et Tx P G'!$P72:DT72,$C73)/VLOOKUP($D73,$J$9:$DP$16,2+DP$1,FALSE)),),)</f>
        <v>0</v>
      </c>
      <c r="DR73" s="80" t="str">
        <f t="shared" si="34"/>
        <v>MARCHAIS Marie-Noëlle</v>
      </c>
      <c r="DS73" s="26" t="str">
        <f t="shared" si="35"/>
        <v>S</v>
      </c>
      <c r="DT73" s="23">
        <f t="shared" si="36"/>
        <v>0.92682926829268297</v>
      </c>
    </row>
    <row r="74" spans="1:124" ht="14.4" customHeight="1">
      <c r="A74" s="11">
        <v>57</v>
      </c>
      <c r="B74" s="158" t="str">
        <f>Choristes!B58</f>
        <v>MATHIEU Patricia</v>
      </c>
      <c r="C74" s="26" t="str">
        <f>Choristes!C58</f>
        <v>A</v>
      </c>
      <c r="D74" s="26" t="str">
        <f>Choristes!G58</f>
        <v>FS</v>
      </c>
      <c r="E74" s="26"/>
      <c r="F74" s="26"/>
      <c r="G74" s="15"/>
      <c r="H74" s="15"/>
      <c r="I74" s="23">
        <f t="shared" si="32"/>
        <v>0.95121951219512191</v>
      </c>
      <c r="J74" s="23" t="str">
        <f t="shared" si="33"/>
        <v>B</v>
      </c>
      <c r="K74" s="60"/>
      <c r="L74" s="141">
        <f>IF(AND($D74&lt;&gt;0,L$1&lt;&gt;0),IF(VLOOKUP($D74,$J$9:$DP$16,2+L$1,FALSE)&lt;&gt;0,(COUNTIF('Présences, Excuses, et Tx P G'!$P73:P73,$C74)/VLOOKUP($D74,$J$9:$DP$16,2+L$1,FALSE)),),)</f>
        <v>1</v>
      </c>
      <c r="M74" s="141">
        <f>IF(AND($D74&lt;&gt;0,M$1&lt;&gt;0),IF(VLOOKUP($D74,$J$9:$DP$16,2+M$1,FALSE)&lt;&gt;0,(COUNTIF('Présences, Excuses, et Tx P G'!$P73:Q73,$C74)/VLOOKUP($D74,$J$9:$DP$16,2+M$1,FALSE)),),)</f>
        <v>1</v>
      </c>
      <c r="N74" s="141">
        <f>IF(AND($D74&lt;&gt;0,N$1&lt;&gt;0),IF(VLOOKUP($D74,$J$9:$DP$16,2+N$1,FALSE)&lt;&gt;0,(COUNTIF('Présences, Excuses, et Tx P G'!$P73:R73,$C74)/VLOOKUP($D74,$J$9:$DP$16,2+N$1,FALSE)),),)</f>
        <v>1</v>
      </c>
      <c r="O74" s="141">
        <f>IF(AND($D74&lt;&gt;0,O$1&lt;&gt;0),IF(VLOOKUP($D74,$J$9:$DP$16,2+O$1,FALSE)&lt;&gt;0,(COUNTIF('Présences, Excuses, et Tx P G'!$P73:S73,$C74)/VLOOKUP($D74,$J$9:$DP$16,2+O$1,FALSE)),),)</f>
        <v>0.66666666666666663</v>
      </c>
      <c r="P74" s="141">
        <f>IF(AND($D74&lt;&gt;0,P$1&lt;&gt;0),IF(VLOOKUP($D74,$J$9:$DP$16,2+P$1,FALSE)&lt;&gt;0,(COUNTIF('Présences, Excuses, et Tx P G'!$P73:T73,$C74)/VLOOKUP($D74,$J$9:$DP$16,2+P$1,FALSE)),),)</f>
        <v>0.66666666666666663</v>
      </c>
      <c r="Q74" s="141">
        <f>IF(AND($D74&lt;&gt;0,Q$1&lt;&gt;0),IF(VLOOKUP($D74,$J$9:$DP$16,2+Q$1,FALSE)&lt;&gt;0,(COUNTIF('Présences, Excuses, et Tx P G'!$P73:U73,$C74)/VLOOKUP($D74,$J$9:$DP$16,2+Q$1,FALSE)),),)</f>
        <v>0.75</v>
      </c>
      <c r="R74" s="141">
        <f>IF(AND($D74&lt;&gt;0,R$1&lt;&gt;0),IF(VLOOKUP($D74,$J$9:$DP$16,2+R$1,FALSE)&lt;&gt;0,(COUNTIF('Présences, Excuses, et Tx P G'!$P73:V73,$C74)/VLOOKUP($D74,$J$9:$DP$16,2+R$1,FALSE)),),)</f>
        <v>0.8</v>
      </c>
      <c r="S74" s="141">
        <f>IF(AND($D74&lt;&gt;0,S$1&lt;&gt;0),IF(VLOOKUP($D74,$J$9:$DP$16,2+S$1,FALSE)&lt;&gt;0,(COUNTIF('Présences, Excuses, et Tx P G'!$P73:W73,$C74)/VLOOKUP($D74,$J$9:$DP$16,2+S$1,FALSE)),),)</f>
        <v>0.83333333333333337</v>
      </c>
      <c r="T74" s="141">
        <f>IF(AND($D74&lt;&gt;0,T$1&lt;&gt;0),IF(VLOOKUP($D74,$J$9:$DP$16,2+T$1,FALSE)&lt;&gt;0,(COUNTIF('Présences, Excuses, et Tx P G'!$P73:X73,$C74)/VLOOKUP($D74,$J$9:$DP$16,2+T$1,FALSE)),),)</f>
        <v>0.8571428571428571</v>
      </c>
      <c r="U74" s="141">
        <f>IF(AND($D74&lt;&gt;0,U$1&lt;&gt;0),IF(VLOOKUP($D74,$J$9:$DP$16,2+U$1,FALSE)&lt;&gt;0,(COUNTIF('Présences, Excuses, et Tx P G'!$P73:Y73,$C74)/VLOOKUP($D74,$J$9:$DP$16,2+U$1,FALSE)),),)</f>
        <v>0.8571428571428571</v>
      </c>
      <c r="V74" s="141">
        <f>IF(AND($D74&lt;&gt;0,V$1&lt;&gt;0),IF(VLOOKUP($D74,$J$9:$DP$16,2+V$1,FALSE)&lt;&gt;0,(COUNTIF('Présences, Excuses, et Tx P G'!$P73:Z73,$C74)/VLOOKUP($D74,$J$9:$DP$16,2+V$1,FALSE)),),)</f>
        <v>0.875</v>
      </c>
      <c r="W74" s="141">
        <f>IF(AND($D74&lt;&gt;0,W$1&lt;&gt;0),IF(VLOOKUP($D74,$J$9:$DP$16,2+W$1,FALSE)&lt;&gt;0,(COUNTIF('Présences, Excuses, et Tx P G'!$P73:AA73,$C74)/VLOOKUP($D74,$J$9:$DP$16,2+W$1,FALSE)),),)</f>
        <v>0.875</v>
      </c>
      <c r="X74" s="141">
        <f>IF(AND($D74&lt;&gt;0,X$1&lt;&gt;0),IF(VLOOKUP($D74,$J$9:$DP$16,2+X$1,FALSE)&lt;&gt;0,(COUNTIF('Présences, Excuses, et Tx P G'!$P73:AB73,$C74)/VLOOKUP($D74,$J$9:$DP$16,2+X$1,FALSE)),),)</f>
        <v>0.88888888888888884</v>
      </c>
      <c r="Y74" s="141">
        <f>IF(AND($D74&lt;&gt;0,Y$1&lt;&gt;0),IF(VLOOKUP($D74,$J$9:$DP$16,2+Y$1,FALSE)&lt;&gt;0,(COUNTIF('Présences, Excuses, et Tx P G'!$P73:AC73,$C74)/VLOOKUP($D74,$J$9:$DP$16,2+Y$1,FALSE)),),)</f>
        <v>0.88888888888888884</v>
      </c>
      <c r="Z74" s="141">
        <f>IF(AND($D74&lt;&gt;0,Z$1&lt;&gt;0),IF(VLOOKUP($D74,$J$9:$DP$16,2+Z$1,FALSE)&lt;&gt;0,(COUNTIF('Présences, Excuses, et Tx P G'!$P73:AD73,$C74)/VLOOKUP($D74,$J$9:$DP$16,2+Z$1,FALSE)),),)</f>
        <v>0.9</v>
      </c>
      <c r="AA74" s="141">
        <f>IF(AND($D74&lt;&gt;0,AA$1&lt;&gt;0),IF(VLOOKUP($D74,$J$9:$DP$16,2+AA$1,FALSE)&lt;&gt;0,(COUNTIF('Présences, Excuses, et Tx P G'!$P73:AE73,$C74)/VLOOKUP($D74,$J$9:$DP$16,2+AA$1,FALSE)),),)</f>
        <v>0.9</v>
      </c>
      <c r="AB74" s="141">
        <f>IF(AND($D74&lt;&gt;0,AB$1&lt;&gt;0),IF(VLOOKUP($D74,$J$9:$DP$16,2+AB$1,FALSE)&lt;&gt;0,(COUNTIF('Présences, Excuses, et Tx P G'!$P73:AF73,$C74)/VLOOKUP($D74,$J$9:$DP$16,2+AB$1,FALSE)),),)</f>
        <v>0.90909090909090906</v>
      </c>
      <c r="AC74" s="141">
        <f>IF(AND($D74&lt;&gt;0,AC$1&lt;&gt;0),IF(VLOOKUP($D74,$J$9:$DP$16,2+AC$1,FALSE)&lt;&gt;0,(COUNTIF('Présences, Excuses, et Tx P G'!$P73:AG73,$C74)/VLOOKUP($D74,$J$9:$DP$16,2+AC$1,FALSE)),),)</f>
        <v>0.91666666666666663</v>
      </c>
      <c r="AD74" s="141">
        <f>IF(AND($D74&lt;&gt;0,AD$1&lt;&gt;0),IF(VLOOKUP($D74,$J$9:$DP$16,2+AD$1,FALSE)&lt;&gt;0,(COUNTIF('Présences, Excuses, et Tx P G'!$P73:AH73,$C74)/VLOOKUP($D74,$J$9:$DP$16,2+AD$1,FALSE)),),)</f>
        <v>0.91666666666666663</v>
      </c>
      <c r="AE74" s="141">
        <f>IF(AND($D74&lt;&gt;0,AE$1&lt;&gt;0),IF(VLOOKUP($D74,$J$9:$DP$16,2+AE$1,FALSE)&lt;&gt;0,(COUNTIF('Présences, Excuses, et Tx P G'!$P73:AI73,$C74)/VLOOKUP($D74,$J$9:$DP$16,2+AE$1,FALSE)),),)</f>
        <v>0.91666666666666663</v>
      </c>
      <c r="AF74" s="141">
        <f>IF(AND($D74&lt;&gt;0,AF$1&lt;&gt;0),IF(VLOOKUP($D74,$J$9:$DP$16,2+AF$1,FALSE)&lt;&gt;0,(COUNTIF('Présences, Excuses, et Tx P G'!$P73:AJ73,$C74)/VLOOKUP($D74,$J$9:$DP$16,2+AF$1,FALSE)),),)</f>
        <v>0.92307692307692313</v>
      </c>
      <c r="AG74" s="141">
        <f>IF(AND($D74&lt;&gt;0,AG$1&lt;&gt;0),IF(VLOOKUP($D74,$J$9:$DP$16,2+AG$1,FALSE)&lt;&gt;0,(COUNTIF('Présences, Excuses, et Tx P G'!$P73:AK73,$C74)/VLOOKUP($D74,$J$9:$DP$16,2+AG$1,FALSE)),),)</f>
        <v>0.92307692307692313</v>
      </c>
      <c r="AH74" s="141">
        <f>IF(AND($D74&lt;&gt;0,AH$1&lt;&gt;0),IF(VLOOKUP($D74,$J$9:$DP$16,2+AH$1,FALSE)&lt;&gt;0,(COUNTIF('Présences, Excuses, et Tx P G'!$P73:AL73,$C74)/VLOOKUP($D74,$J$9:$DP$16,2+AH$1,FALSE)),),)</f>
        <v>0.9285714285714286</v>
      </c>
      <c r="AI74" s="141">
        <f>IF(AND($D74&lt;&gt;0,AI$1&lt;&gt;0),IF(VLOOKUP($D74,$J$9:$DP$16,2+AI$1,FALSE)&lt;&gt;0,(COUNTIF('Présences, Excuses, et Tx P G'!$P73:AM73,$C74)/VLOOKUP($D74,$J$9:$DP$16,2+AI$1,FALSE)),),)</f>
        <v>0.93333333333333335</v>
      </c>
      <c r="AJ74" s="141">
        <f>IF(AND($D74&lt;&gt;0,AJ$1&lt;&gt;0),IF(VLOOKUP($D74,$J$9:$DP$16,2+AJ$1,FALSE)&lt;&gt;0,(COUNTIF('Présences, Excuses, et Tx P G'!$P73:AN73,$C74)/VLOOKUP($D74,$J$9:$DP$16,2+AJ$1,FALSE)),),)</f>
        <v>0.9375</v>
      </c>
      <c r="AK74" s="141">
        <f>IF(AND($D74&lt;&gt;0,AK$1&lt;&gt;0),IF(VLOOKUP($D74,$J$9:$DP$16,2+AK$1,FALSE)&lt;&gt;0,(COUNTIF('Présences, Excuses, et Tx P G'!$P73:AO73,$C74)/VLOOKUP($D74,$J$9:$DP$16,2+AK$1,FALSE)),),)</f>
        <v>0.9375</v>
      </c>
      <c r="AL74" s="141">
        <f>IF(AND($D74&lt;&gt;0,AL$1&lt;&gt;0),IF(VLOOKUP($D74,$J$9:$DP$16,2+AL$1,FALSE)&lt;&gt;0,(COUNTIF('Présences, Excuses, et Tx P G'!$P73:AP73,$C74)/VLOOKUP($D74,$J$9:$DP$16,2+AL$1,FALSE)),),)</f>
        <v>0.94117647058823528</v>
      </c>
      <c r="AM74" s="141">
        <f>IF(AND($D74&lt;&gt;0,AM$1&lt;&gt;0),IF(VLOOKUP($D74,$J$9:$DP$16,2+AM$1,FALSE)&lt;&gt;0,(COUNTIF('Présences, Excuses, et Tx P G'!$P73:AQ73,$C74)/VLOOKUP($D74,$J$9:$DP$16,2+AM$1,FALSE)),),)</f>
        <v>0.94444444444444442</v>
      </c>
      <c r="AN74" s="141">
        <f>IF(AND($D74&lt;&gt;0,AN$1&lt;&gt;0),IF(VLOOKUP($D74,$J$9:$DP$16,2+AN$1,FALSE)&lt;&gt;0,(COUNTIF('Présences, Excuses, et Tx P G'!$P73:AR73,$C74)/VLOOKUP($D74,$J$9:$DP$16,2+AN$1,FALSE)),),)</f>
        <v>0.94736842105263153</v>
      </c>
      <c r="AO74" s="141">
        <f>IF(AND($D74&lt;&gt;0,AO$1&lt;&gt;0),IF(VLOOKUP($D74,$J$9:$DP$16,2+AO$1,FALSE)&lt;&gt;0,(COUNTIF('Présences, Excuses, et Tx P G'!$P73:AS73,$C74)/VLOOKUP($D74,$J$9:$DP$16,2+AO$1,FALSE)),),)</f>
        <v>0.95</v>
      </c>
      <c r="AP74" s="141">
        <f>IF(AND($D74&lt;&gt;0,AP$1&lt;&gt;0),IF(VLOOKUP($D74,$J$9:$DP$16,2+AP$1,FALSE)&lt;&gt;0,(COUNTIF('Présences, Excuses, et Tx P G'!$P73:AT73,$C74)/VLOOKUP($D74,$J$9:$DP$16,2+AP$1,FALSE)),),)</f>
        <v>0.95238095238095233</v>
      </c>
      <c r="AQ74" s="141">
        <f>IF(AND($D74&lt;&gt;0,AQ$1&lt;&gt;0),IF(VLOOKUP($D74,$J$9:$DP$16,2+AQ$1,FALSE)&lt;&gt;0,(COUNTIF('Présences, Excuses, et Tx P G'!$P73:AU73,$C74)/VLOOKUP($D74,$J$9:$DP$16,2+AQ$1,FALSE)),),)</f>
        <v>0.95238095238095233</v>
      </c>
      <c r="AR74" s="141">
        <f>IF(AND($D74&lt;&gt;0,AR$1&lt;&gt;0),IF(VLOOKUP($D74,$J$9:$DP$16,2+AR$1,FALSE)&lt;&gt;0,(COUNTIF('Présences, Excuses, et Tx P G'!$P73:AV73,$C74)/VLOOKUP($D74,$J$9:$DP$16,2+AR$1,FALSE)),),)</f>
        <v>0.95454545454545459</v>
      </c>
      <c r="AS74" s="141">
        <f>IF(AND($D74&lt;&gt;0,AS$1&lt;&gt;0),IF(VLOOKUP($D74,$J$9:$DP$16,2+AS$1,FALSE)&lt;&gt;0,(COUNTIF('Présences, Excuses, et Tx P G'!$P73:AW73,$C74)/VLOOKUP($D74,$J$9:$DP$16,2+AS$1,FALSE)),),)</f>
        <v>0.95454545454545459</v>
      </c>
      <c r="AT74" s="141">
        <f>IF(AND($D74&lt;&gt;0,AT$1&lt;&gt;0),IF(VLOOKUP($D74,$J$9:$DP$16,2+AT$1,FALSE)&lt;&gt;0,(COUNTIF('Présences, Excuses, et Tx P G'!$P73:AX73,$C74)/VLOOKUP($D74,$J$9:$DP$16,2+AT$1,FALSE)),),)</f>
        <v>0.95652173913043481</v>
      </c>
      <c r="AU74" s="141">
        <f>IF(AND($D74&lt;&gt;0,AU$1&lt;&gt;0),IF(VLOOKUP($D74,$J$9:$DP$16,2+AU$1,FALSE)&lt;&gt;0,(COUNTIF('Présences, Excuses, et Tx P G'!$P73:AY73,$C74)/VLOOKUP($D74,$J$9:$DP$16,2+AU$1,FALSE)),),)</f>
        <v>0.95652173913043481</v>
      </c>
      <c r="AV74" s="141">
        <f>IF(AND($D74&lt;&gt;0,AV$1&lt;&gt;0),IF(VLOOKUP($D74,$J$9:$DP$16,2+AV$1,FALSE)&lt;&gt;0,(COUNTIF('Présences, Excuses, et Tx P G'!$P73:AZ73,$C74)/VLOOKUP($D74,$J$9:$DP$16,2+AV$1,FALSE)),),)</f>
        <v>0.95833333333333337</v>
      </c>
      <c r="AW74" s="141">
        <f>IF(AND($D74&lt;&gt;0,AW$1&lt;&gt;0),IF(VLOOKUP($D74,$J$9:$DP$16,2+AW$1,FALSE)&lt;&gt;0,(COUNTIF('Présences, Excuses, et Tx P G'!$P73:BA73,$C74)/VLOOKUP($D74,$J$9:$DP$16,2+AW$1,FALSE)),),)</f>
        <v>0.95833333333333337</v>
      </c>
      <c r="AX74" s="141">
        <f>IF(AND($D74&lt;&gt;0,AX$1&lt;&gt;0),IF(VLOOKUP($D74,$J$9:$DP$16,2+AX$1,FALSE)&lt;&gt;0,(COUNTIF('Présences, Excuses, et Tx P G'!$P73:BB73,$C74)/VLOOKUP($D74,$J$9:$DP$16,2+AX$1,FALSE)),),)</f>
        <v>0.95833333333333337</v>
      </c>
      <c r="AY74" s="141">
        <f>IF(AND($D74&lt;&gt;0,AY$1&lt;&gt;0),IF(VLOOKUP($D74,$J$9:$DP$16,2+AY$1,FALSE)&lt;&gt;0,(COUNTIF('Présences, Excuses, et Tx P G'!$P73:BC73,$C74)/VLOOKUP($D74,$J$9:$DP$16,2+AY$1,FALSE)),),)</f>
        <v>0.96</v>
      </c>
      <c r="AZ74" s="141">
        <f>IF(AND($D74&lt;&gt;0,AZ$1&lt;&gt;0),IF(VLOOKUP($D74,$J$9:$DP$16,2+AZ$1,FALSE)&lt;&gt;0,(COUNTIF('Présences, Excuses, et Tx P G'!$P73:BD73,$C74)/VLOOKUP($D74,$J$9:$DP$16,2+AZ$1,FALSE)),),)</f>
        <v>0.96</v>
      </c>
      <c r="BA74" s="141">
        <f>IF(AND($D74&lt;&gt;0,BA$1&lt;&gt;0),IF(VLOOKUP($D74,$J$9:$DP$16,2+BA$1,FALSE)&lt;&gt;0,(COUNTIF('Présences, Excuses, et Tx P G'!$P73:BE73,$C74)/VLOOKUP($D74,$J$9:$DP$16,2+BA$1,FALSE)),),)</f>
        <v>0.96153846153846156</v>
      </c>
      <c r="BB74" s="141">
        <f>IF(AND($D74&lt;&gt;0,BB$1&lt;&gt;0),IF(VLOOKUP($D74,$J$9:$DP$16,2+BB$1,FALSE)&lt;&gt;0,(COUNTIF('Présences, Excuses, et Tx P G'!$P73:BF73,$C74)/VLOOKUP($D74,$J$9:$DP$16,2+BB$1,FALSE)),),)</f>
        <v>0.96296296296296291</v>
      </c>
      <c r="BC74" s="141">
        <f>IF(AND($D74&lt;&gt;0,BC$1&lt;&gt;0),IF(VLOOKUP($D74,$J$9:$DP$16,2+BC$1,FALSE)&lt;&gt;0,(COUNTIF('Présences, Excuses, et Tx P G'!$P73:BG73,$C74)/VLOOKUP($D74,$J$9:$DP$16,2+BC$1,FALSE)),),)</f>
        <v>0.9642857142857143</v>
      </c>
      <c r="BD74" s="141">
        <f>IF(AND($D74&lt;&gt;0,BD$1&lt;&gt;0),IF(VLOOKUP($D74,$J$9:$DP$16,2+BD$1,FALSE)&lt;&gt;0,(COUNTIF('Présences, Excuses, et Tx P G'!$P73:BH73,$C74)/VLOOKUP($D74,$J$9:$DP$16,2+BD$1,FALSE)),),)</f>
        <v>0.96551724137931039</v>
      </c>
      <c r="BE74" s="141">
        <f>IF(AND($D74&lt;&gt;0,BE$1&lt;&gt;0),IF(VLOOKUP($D74,$J$9:$DP$16,2+BE$1,FALSE)&lt;&gt;0,(COUNTIF('Présences, Excuses, et Tx P G'!$P73:BI73,$C74)/VLOOKUP($D74,$J$9:$DP$16,2+BE$1,FALSE)),),)</f>
        <v>0.96666666666666667</v>
      </c>
      <c r="BF74" s="141">
        <f>IF(AND($D74&lt;&gt;0,BF$1&lt;&gt;0),IF(VLOOKUP($D74,$J$9:$DP$16,2+BF$1,FALSE)&lt;&gt;0,(COUNTIF('Présences, Excuses, et Tx P G'!$P73:BJ73,$C74)/VLOOKUP($D74,$J$9:$DP$16,2+BF$1,FALSE)),),)</f>
        <v>0.96666666666666667</v>
      </c>
      <c r="BG74" s="141">
        <f>IF(AND($D74&lt;&gt;0,BG$1&lt;&gt;0),IF(VLOOKUP($D74,$J$9:$DP$16,2+BG$1,FALSE)&lt;&gt;0,(COUNTIF('Présences, Excuses, et Tx P G'!$P73:BK73,$C74)/VLOOKUP($D74,$J$9:$DP$16,2+BG$1,FALSE)),),)</f>
        <v>0.96666666666666667</v>
      </c>
      <c r="BH74" s="141">
        <f>IF(AND($D74&lt;&gt;0,BH$1&lt;&gt;0),IF(VLOOKUP($D74,$J$9:$DP$16,2+BH$1,FALSE)&lt;&gt;0,(COUNTIF('Présences, Excuses, et Tx P G'!$P73:BL73,$C74)/VLOOKUP($D74,$J$9:$DP$16,2+BH$1,FALSE)),),)</f>
        <v>0.967741935483871</v>
      </c>
      <c r="BI74" s="141">
        <f>IF(AND($D74&lt;&gt;0,BI$1&lt;&gt;0),IF(VLOOKUP($D74,$J$9:$DP$16,2+BI$1,FALSE)&lt;&gt;0,(COUNTIF('Présences, Excuses, et Tx P G'!$P73:BM73,$C74)/VLOOKUP($D74,$J$9:$DP$16,2+BI$1,FALSE)),),)</f>
        <v>0.96875</v>
      </c>
      <c r="BJ74" s="141">
        <f>IF(AND($D74&lt;&gt;0,BJ$1&lt;&gt;0),IF(VLOOKUP($D74,$J$9:$DP$16,2+BJ$1,FALSE)&lt;&gt;0,(COUNTIF('Présences, Excuses, et Tx P G'!$P73:BN73,$C74)/VLOOKUP($D74,$J$9:$DP$16,2+BJ$1,FALSE)),),)</f>
        <v>0.96875</v>
      </c>
      <c r="BK74" s="141">
        <f>IF(AND($D74&lt;&gt;0,BK$1&lt;&gt;0),IF(VLOOKUP($D74,$J$9:$DP$16,2+BK$1,FALSE)&lt;&gt;0,(COUNTIF('Présences, Excuses, et Tx P G'!$P73:BO73,$C74)/VLOOKUP($D74,$J$9:$DP$16,2+BK$1,FALSE)),),)</f>
        <v>0.96969696969696972</v>
      </c>
      <c r="BL74" s="141">
        <f>IF(AND($D74&lt;&gt;0,BL$1&lt;&gt;0),IF(VLOOKUP($D74,$J$9:$DP$16,2+BL$1,FALSE)&lt;&gt;0,(COUNTIF('Présences, Excuses, et Tx P G'!$P73:BP73,$C74)/VLOOKUP($D74,$J$9:$DP$16,2+BL$1,FALSE)),),)</f>
        <v>0.96969696969696972</v>
      </c>
      <c r="BM74" s="141">
        <f>IF(AND($D74&lt;&gt;0,BM$1&lt;&gt;0),IF(VLOOKUP($D74,$J$9:$DP$16,2+BM$1,FALSE)&lt;&gt;0,(COUNTIF('Présences, Excuses, et Tx P G'!$P73:BQ73,$C74)/VLOOKUP($D74,$J$9:$DP$16,2+BM$1,FALSE)),),)</f>
        <v>0.96969696969696972</v>
      </c>
      <c r="BN74" s="141">
        <f>IF(AND($D74&lt;&gt;0,BN$1&lt;&gt;0),IF(VLOOKUP($D74,$J$9:$DP$16,2+BN$1,FALSE)&lt;&gt;0,(COUNTIF('Présences, Excuses, et Tx P G'!$P73:BR73,$C74)/VLOOKUP($D74,$J$9:$DP$16,2+BN$1,FALSE)),),)</f>
        <v>0.94117647058823528</v>
      </c>
      <c r="BO74" s="141">
        <f>IF(AND($D74&lt;&gt;0,BO$1&lt;&gt;0),IF(VLOOKUP($D74,$J$9:$DP$16,2+BO$1,FALSE)&lt;&gt;0,(COUNTIF('Présences, Excuses, et Tx P G'!$P73:BS73,$C74)/VLOOKUP($D74,$J$9:$DP$16,2+BO$1,FALSE)),),)</f>
        <v>0.94285714285714284</v>
      </c>
      <c r="BP74" s="141">
        <f>IF(AND($D74&lt;&gt;0,BP$1&lt;&gt;0),IF(VLOOKUP($D74,$J$9:$DP$16,2+BP$1,FALSE)&lt;&gt;0,(COUNTIF('Présences, Excuses, et Tx P G'!$P73:BT73,$C74)/VLOOKUP($D74,$J$9:$DP$16,2+BP$1,FALSE)),),)</f>
        <v>0.94444444444444442</v>
      </c>
      <c r="BQ74" s="141">
        <f>IF(AND($D74&lt;&gt;0,BQ$1&lt;&gt;0),IF(VLOOKUP($D74,$J$9:$DP$16,2+BQ$1,FALSE)&lt;&gt;0,(COUNTIF('Présences, Excuses, et Tx P G'!$P73:BU73,$C74)/VLOOKUP($D74,$J$9:$DP$16,2+BQ$1,FALSE)),),)</f>
        <v>0.94444444444444442</v>
      </c>
      <c r="BR74" s="141">
        <f>IF(AND($D74&lt;&gt;0,BR$1&lt;&gt;0),IF(VLOOKUP($D74,$J$9:$DP$16,2+BR$1,FALSE)&lt;&gt;0,(COUNTIF('Présences, Excuses, et Tx P G'!$P73:BV73,$C74)/VLOOKUP($D74,$J$9:$DP$16,2+BR$1,FALSE)),),)</f>
        <v>0.94594594594594594</v>
      </c>
      <c r="BS74" s="141">
        <f>IF(AND($D74&lt;&gt;0,BS$1&lt;&gt;0),IF(VLOOKUP($D74,$J$9:$DP$16,2+BS$1,FALSE)&lt;&gt;0,(COUNTIF('Présences, Excuses, et Tx P G'!$P73:BW73,$C74)/VLOOKUP($D74,$J$9:$DP$16,2+BS$1,FALSE)),),)</f>
        <v>0.94594594594594594</v>
      </c>
      <c r="BT74" s="141">
        <f>IF(AND($D74&lt;&gt;0,BT$1&lt;&gt;0),IF(VLOOKUP($D74,$J$9:$DP$16,2+BT$1,FALSE)&lt;&gt;0,(COUNTIF('Présences, Excuses, et Tx P G'!$P73:BX73,$C74)/VLOOKUP($D74,$J$9:$DP$16,2+BT$1,FALSE)),),)</f>
        <v>0.94594594594594594</v>
      </c>
      <c r="BU74" s="141">
        <f>IF(AND($D74&lt;&gt;0,BU$1&lt;&gt;0),IF(VLOOKUP($D74,$J$9:$DP$16,2+BU$1,FALSE)&lt;&gt;0,(COUNTIF('Présences, Excuses, et Tx P G'!$P73:BY73,$C74)/VLOOKUP($D74,$J$9:$DP$16,2+BU$1,FALSE)),),)</f>
        <v>0.94736842105263153</v>
      </c>
      <c r="BV74" s="141">
        <f>IF(AND($D74&lt;&gt;0,BV$1&lt;&gt;0),IF(VLOOKUP($D74,$J$9:$DP$16,2+BV$1,FALSE)&lt;&gt;0,(COUNTIF('Présences, Excuses, et Tx P G'!$P73:BZ73,$C74)/VLOOKUP($D74,$J$9:$DP$16,2+BV$1,FALSE)),),)</f>
        <v>0.94871794871794868</v>
      </c>
      <c r="BW74" s="141">
        <f>IF(AND($D74&lt;&gt;0,BW$1&lt;&gt;0),IF(VLOOKUP($D74,$J$9:$DP$16,2+BW$1,FALSE)&lt;&gt;0,(COUNTIF('Présences, Excuses, et Tx P G'!$P73:CA73,$C74)/VLOOKUP($D74,$J$9:$DP$16,2+BW$1,FALSE)),),)</f>
        <v>0.95</v>
      </c>
      <c r="BX74" s="141">
        <f>IF(AND($D74&lt;&gt;0,BX$1&lt;&gt;0),IF(VLOOKUP($D74,$J$9:$DP$16,2+BX$1,FALSE)&lt;&gt;0,(COUNTIF('Présences, Excuses, et Tx P G'!$P73:CB73,$C74)/VLOOKUP($D74,$J$9:$DP$16,2+BX$1,FALSE)),),)</f>
        <v>0.95</v>
      </c>
      <c r="BY74" s="141">
        <f>IF(AND($D74&lt;&gt;0,BY$1&lt;&gt;0),IF(VLOOKUP($D74,$J$9:$DP$16,2+BY$1,FALSE)&lt;&gt;0,(COUNTIF('Présences, Excuses, et Tx P G'!$P73:CC73,$C74)/VLOOKUP($D74,$J$9:$DP$16,2+BY$1,FALSE)),),)</f>
        <v>0.95121951219512191</v>
      </c>
      <c r="BZ74" s="141">
        <f>IF(AND($D74&lt;&gt;0,BZ$1&lt;&gt;0),IF(VLOOKUP($D74,$J$9:$DP$16,2+BZ$1,FALSE)&lt;&gt;0,(COUNTIF('Présences, Excuses, et Tx P G'!$P73:CD73,$C74)/VLOOKUP($D74,$J$9:$DP$16,2+BZ$1,FALSE)),),)</f>
        <v>0.95238095238095233</v>
      </c>
      <c r="CA74" s="141">
        <f>IF(AND($D74&lt;&gt;0,CA$1&lt;&gt;0),IF(VLOOKUP($D74,$J$9:$DP$16,2+CA$1,FALSE)&lt;&gt;0,(COUNTIF('Présences, Excuses, et Tx P G'!$P73:CE73,$C74)/VLOOKUP($D74,$J$9:$DP$16,2+CA$1,FALSE)),),)</f>
        <v>0.93023255813953487</v>
      </c>
      <c r="CB74" s="141">
        <f>IF(AND($D74&lt;&gt;0,CB$1&lt;&gt;0),IF(VLOOKUP($D74,$J$9:$DP$16,2+CB$1,FALSE)&lt;&gt;0,(COUNTIF('Présences, Excuses, et Tx P G'!$P73:CF73,$C74)/VLOOKUP($D74,$J$9:$DP$16,2+CB$1,FALSE)),),)</f>
        <v>0</v>
      </c>
      <c r="CC74" s="141">
        <f>IF(AND($D74&lt;&gt;0,CC$1&lt;&gt;0),IF(VLOOKUP($D74,$J$9:$DP$16,2+CC$1,FALSE)&lt;&gt;0,(COUNTIF('Présences, Excuses, et Tx P G'!$P73:CG73,$C74)/VLOOKUP($D74,$J$9:$DP$16,2+CC$1,FALSE)),),)</f>
        <v>0</v>
      </c>
      <c r="CD74" s="141">
        <f>IF(AND($D74&lt;&gt;0,CD$1&lt;&gt;0),IF(VLOOKUP($D74,$J$9:$DP$16,2+CD$1,FALSE)&lt;&gt;0,(COUNTIF('Présences, Excuses, et Tx P G'!$P73:CH73,$C74)/VLOOKUP($D74,$J$9:$DP$16,2+CD$1,FALSE)),),)</f>
        <v>0</v>
      </c>
      <c r="CE74" s="141">
        <f>IF(AND($D74&lt;&gt;0,CE$1&lt;&gt;0),IF(VLOOKUP($D74,$J$9:$DP$16,2+CE$1,FALSE)&lt;&gt;0,(COUNTIF('Présences, Excuses, et Tx P G'!$P73:CI73,$C74)/VLOOKUP($D74,$J$9:$DP$16,2+CE$1,FALSE)),),)</f>
        <v>0</v>
      </c>
      <c r="CF74" s="141">
        <f>IF(AND($D74&lt;&gt;0,CF$1&lt;&gt;0),IF(VLOOKUP($D74,$J$9:$DP$16,2+CF$1,FALSE)&lt;&gt;0,(COUNTIF('Présences, Excuses, et Tx P G'!$P73:CJ73,$C74)/VLOOKUP($D74,$J$9:$DP$16,2+CF$1,FALSE)),),)</f>
        <v>0</v>
      </c>
      <c r="CG74" s="141">
        <f>IF(AND($D74&lt;&gt;0,CG$1&lt;&gt;0),IF(VLOOKUP($D74,$J$9:$DP$16,2+CG$1,FALSE)&lt;&gt;0,(COUNTIF('Présences, Excuses, et Tx P G'!$P73:CK73,$C74)/VLOOKUP($D74,$J$9:$DP$16,2+CG$1,FALSE)),),)</f>
        <v>0</v>
      </c>
      <c r="CH74" s="141">
        <f>IF(AND($D74&lt;&gt;0,CH$1&lt;&gt;0),IF(VLOOKUP($D74,$J$9:$DP$16,2+CH$1,FALSE)&lt;&gt;0,(COUNTIF('Présences, Excuses, et Tx P G'!$P73:CL73,$C74)/VLOOKUP($D74,$J$9:$DP$16,2+CH$1,FALSE)),),)</f>
        <v>0</v>
      </c>
      <c r="CI74" s="141">
        <f>IF(AND($D74&lt;&gt;0,CI$1&lt;&gt;0),IF(VLOOKUP($D74,$J$9:$DP$16,2+CI$1,FALSE)&lt;&gt;0,(COUNTIF('Présences, Excuses, et Tx P G'!$P73:CM73,$C74)/VLOOKUP($D74,$J$9:$DP$16,2+CI$1,FALSE)),),)</f>
        <v>0</v>
      </c>
      <c r="CJ74" s="141">
        <f>IF(AND($D74&lt;&gt;0,CJ$1&lt;&gt;0),IF(VLOOKUP($D74,$J$9:$DP$16,2+CJ$1,FALSE)&lt;&gt;0,(COUNTIF('Présences, Excuses, et Tx P G'!$P73:CO73,$C74)/VLOOKUP($D74,$J$9:$DP$16,2+CJ$1,FALSE)),),)</f>
        <v>0</v>
      </c>
      <c r="CK74" s="141">
        <f>IF(AND($D74&lt;&gt;0,CK$1&lt;&gt;0),IF(VLOOKUP($D74,$J$9:$DP$16,2+CK$1,FALSE)&lt;&gt;0,(COUNTIF('Présences, Excuses, et Tx P G'!$P73:CP73,$C74)/VLOOKUP($D74,$J$9:$DP$16,2+CK$1,FALSE)),),)</f>
        <v>0</v>
      </c>
      <c r="CL74" s="141">
        <f>IF(AND($D74&lt;&gt;0,CL$1&lt;&gt;0),IF(VLOOKUP($D74,$J$9:$DP$16,2+CL$1,FALSE)&lt;&gt;0,(COUNTIF('Présences, Excuses, et Tx P G'!$P73:CQ73,$C74)/VLOOKUP($D74,$J$9:$DP$16,2+CL$1,FALSE)),),)</f>
        <v>0</v>
      </c>
      <c r="CM74" s="141">
        <f>IF(AND($D74&lt;&gt;0,CM$1&lt;&gt;0),IF(VLOOKUP($D74,$J$9:$DP$16,2+CM$1,FALSE)&lt;&gt;0,(COUNTIF('Présences, Excuses, et Tx P G'!$P73:CR73,$C74)/VLOOKUP($D74,$J$9:$DP$16,2+CM$1,FALSE)),),)</f>
        <v>0</v>
      </c>
      <c r="CN74" s="141">
        <f>IF(AND($D74&lt;&gt;0,CN$1&lt;&gt;0),IF(VLOOKUP($D74,$J$9:$DP$16,2+CN$1,FALSE)&lt;&gt;0,(COUNTIF('Présences, Excuses, et Tx P G'!$P73:CS73,$C74)/VLOOKUP($D74,$J$9:$DP$16,2+CN$1,FALSE)),),)</f>
        <v>0</v>
      </c>
      <c r="CO74" s="141">
        <f>IF(AND($D74&lt;&gt;0,CO$1&lt;&gt;0),IF(VLOOKUP($D74,$J$9:$DP$16,2+CO$1,FALSE)&lt;&gt;0,(COUNTIF('Présences, Excuses, et Tx P G'!$P73:CT73,$C74)/VLOOKUP($D74,$J$9:$DP$16,2+CO$1,FALSE)),),)</f>
        <v>0</v>
      </c>
      <c r="CP74" s="141">
        <f>IF(AND($D74&lt;&gt;0,CP$1&lt;&gt;0),IF(VLOOKUP($D74,$J$9:$DP$16,2+CP$1,FALSE)&lt;&gt;0,(COUNTIF('Présences, Excuses, et Tx P G'!$P73:CU73,$C74)/VLOOKUP($D74,$J$9:$DP$16,2+CP$1,FALSE)),),)</f>
        <v>0</v>
      </c>
      <c r="CQ74" s="141">
        <f>IF(AND($D74&lt;&gt;0,CQ$1&lt;&gt;0),IF(VLOOKUP($D74,$J$9:$DP$16,2+CQ$1,FALSE)&lt;&gt;0,(COUNTIF('Présences, Excuses, et Tx P G'!$P73:CU73,$C74)/VLOOKUP($D74,$J$9:$DP$16,2+CQ$1,FALSE)),),)</f>
        <v>0</v>
      </c>
      <c r="CR74" s="141">
        <f>IF(AND($D74&lt;&gt;0,CR$1&lt;&gt;0),IF(VLOOKUP($D74,$J$9:$DP$16,2+CR$1,FALSE)&lt;&gt;0,(COUNTIF('Présences, Excuses, et Tx P G'!$P73:CV73,$C74)/VLOOKUP($D74,$J$9:$DP$16,2+CR$1,FALSE)),),)</f>
        <v>0</v>
      </c>
      <c r="CS74" s="141">
        <f>IF(AND($D74&lt;&gt;0,CS$1&lt;&gt;0),IF(VLOOKUP($D74,$J$9:$DP$16,2+CS$1,FALSE)&lt;&gt;0,(COUNTIF('Présences, Excuses, et Tx P G'!$P73:CW73,$C74)/VLOOKUP($D74,$J$9:$DP$16,2+CS$1,FALSE)),),)</f>
        <v>0</v>
      </c>
      <c r="CT74" s="141">
        <f>IF(AND($D74&lt;&gt;0,CT$1&lt;&gt;0),IF(VLOOKUP($D74,$J$9:$DP$16,2+CT$1,FALSE)&lt;&gt;0,(COUNTIF('Présences, Excuses, et Tx P G'!$P73:CX73,$C74)/VLOOKUP($D74,$J$9:$DP$16,2+CT$1,FALSE)),),)</f>
        <v>0</v>
      </c>
      <c r="CU74" s="141">
        <f>IF(AND($D74&lt;&gt;0,CU$1&lt;&gt;0),IF(VLOOKUP($D74,$J$9:$DP$16,2+CU$1,FALSE)&lt;&gt;0,(COUNTIF('Présences, Excuses, et Tx P G'!$P73:CY73,$C74)/VLOOKUP($D74,$J$9:$DP$16,2+CU$1,FALSE)),),)</f>
        <v>0</v>
      </c>
      <c r="CV74" s="141">
        <f>IF(AND($D74&lt;&gt;0,CV$1&lt;&gt;0),IF(VLOOKUP($D74,$J$9:$DP$16,2+CV$1,FALSE)&lt;&gt;0,(COUNTIF('Présences, Excuses, et Tx P G'!$P73:CZ73,$C74)/VLOOKUP($D74,$J$9:$DP$16,2+CV$1,FALSE)),),)</f>
        <v>0</v>
      </c>
      <c r="CW74" s="141">
        <f>IF(AND($D74&lt;&gt;0,CW$1&lt;&gt;0),IF(VLOOKUP($D74,$J$9:$DP$16,2+CW$1,FALSE)&lt;&gt;0,(COUNTIF('Présences, Excuses, et Tx P G'!$P73:DA73,$C74)/VLOOKUP($D74,$J$9:$DP$16,2+CW$1,FALSE)),),)</f>
        <v>0</v>
      </c>
      <c r="CX74" s="141">
        <f>IF(AND($D74&lt;&gt;0,CX$1&lt;&gt;0),IF(VLOOKUP($D74,$J$9:$DP$16,2+CX$1,FALSE)&lt;&gt;0,(COUNTIF('Présences, Excuses, et Tx P G'!$P73:DB73,$C74)/VLOOKUP($D74,$J$9:$DP$16,2+CX$1,FALSE)),),)</f>
        <v>0</v>
      </c>
      <c r="CY74" s="141">
        <f>IF(AND($D74&lt;&gt;0,CY$1&lt;&gt;0),IF(VLOOKUP($D74,$J$9:$DP$16,2+CY$1,FALSE)&lt;&gt;0,(COUNTIF('Présences, Excuses, et Tx P G'!$P73:DC73,$C74)/VLOOKUP($D74,$J$9:$DP$16,2+CY$1,FALSE)),),)</f>
        <v>0</v>
      </c>
      <c r="CZ74" s="141">
        <f>IF(AND($D74&lt;&gt;0,CZ$1&lt;&gt;0),IF(VLOOKUP($D74,$J$9:$DP$16,2+CZ$1,FALSE)&lt;&gt;0,(COUNTIF('Présences, Excuses, et Tx P G'!$P73:DD73,$C74)/VLOOKUP($D74,$J$9:$DP$16,2+CZ$1,FALSE)),),)</f>
        <v>0</v>
      </c>
      <c r="DA74" s="141">
        <f>IF(AND($D74&lt;&gt;0,DA$1&lt;&gt;0),IF(VLOOKUP($D74,$J$9:$DP$16,2+DA$1,FALSE)&lt;&gt;0,(COUNTIF('Présences, Excuses, et Tx P G'!$P73:DE73,$C74)/VLOOKUP($D74,$J$9:$DP$16,2+DA$1,FALSE)),),)</f>
        <v>0</v>
      </c>
      <c r="DB74" s="141">
        <f>IF(AND($D74&lt;&gt;0,DB$1&lt;&gt;0),IF(VLOOKUP($D74,$J$9:$DP$16,2+DB$1,FALSE)&lt;&gt;0,(COUNTIF('Présences, Excuses, et Tx P G'!$P73:DF73,$C74)/VLOOKUP($D74,$J$9:$DP$16,2+DB$1,FALSE)),),)</f>
        <v>0</v>
      </c>
      <c r="DC74" s="141">
        <f>IF(AND($D74&lt;&gt;0,DC$1&lt;&gt;0),IF(VLOOKUP($D74,$J$9:$DP$16,2+DC$1,FALSE)&lt;&gt;0,(COUNTIF('Présences, Excuses, et Tx P G'!$P73:DG73,$C74)/VLOOKUP($D74,$J$9:$DP$16,2+DC$1,FALSE)),),)</f>
        <v>0</v>
      </c>
      <c r="DD74" s="141">
        <f>IF(AND($D74&lt;&gt;0,DD$1&lt;&gt;0),IF(VLOOKUP($D74,$J$9:$DP$16,2+DD$1,FALSE)&lt;&gt;0,(COUNTIF('Présences, Excuses, et Tx P G'!$P73:DH73,$C74)/VLOOKUP($D74,$J$9:$DP$16,2+DD$1,FALSE)),),)</f>
        <v>0</v>
      </c>
      <c r="DE74" s="141">
        <f>IF(AND($D74&lt;&gt;0,DE$1&lt;&gt;0),IF(VLOOKUP($D74,$J$9:$DP$16,2+DE$1,FALSE)&lt;&gt;0,(COUNTIF('Présences, Excuses, et Tx P G'!$P73:DI73,$C74)/VLOOKUP($D74,$J$9:$DP$16,2+DE$1,FALSE)),),)</f>
        <v>0</v>
      </c>
      <c r="DF74" s="141">
        <f>IF(AND($D74&lt;&gt;0,DF$1&lt;&gt;0),IF(VLOOKUP($D74,$J$9:$DP$16,2+DF$1,FALSE)&lt;&gt;0,(COUNTIF('Présences, Excuses, et Tx P G'!$P73:DJ73,$C74)/VLOOKUP($D74,$J$9:$DP$16,2+DF$1,FALSE)),),)</f>
        <v>0</v>
      </c>
      <c r="DG74" s="141">
        <f>IF(AND($D74&lt;&gt;0,DG$1&lt;&gt;0),IF(VLOOKUP($D74,$J$9:$DP$16,2+DG$1,FALSE)&lt;&gt;0,(COUNTIF('Présences, Excuses, et Tx P G'!$P73:DK73,$C74)/VLOOKUP($D74,$J$9:$DP$16,2+DG$1,FALSE)),),)</f>
        <v>0</v>
      </c>
      <c r="DH74" s="141">
        <f>IF(AND($D74&lt;&gt;0,DH$1&lt;&gt;0),IF(VLOOKUP($D74,$J$9:$DP$16,2+DH$1,FALSE)&lt;&gt;0,(COUNTIF('Présences, Excuses, et Tx P G'!$P73:DL73,$C74)/VLOOKUP($D74,$J$9:$DP$16,2+DH$1,FALSE)),),)</f>
        <v>0</v>
      </c>
      <c r="DI74" s="141">
        <f>IF(AND($D74&lt;&gt;0,DI$1&lt;&gt;0),IF(VLOOKUP($D74,$J$9:$DP$16,2+DI$1,FALSE)&lt;&gt;0,(COUNTIF('Présences, Excuses, et Tx P G'!$P73:DM73,$C74)/VLOOKUP($D74,$J$9:$DP$16,2+DI$1,FALSE)),),)</f>
        <v>0</v>
      </c>
      <c r="DJ74" s="141">
        <f>IF(AND($D74&lt;&gt;0,DJ$1&lt;&gt;0),IF(VLOOKUP($D74,$J$9:$DP$16,2+DJ$1,FALSE)&lt;&gt;0,(COUNTIF('Présences, Excuses, et Tx P G'!$P73:DN73,$C74)/VLOOKUP($D74,$J$9:$DP$16,2+DJ$1,FALSE)),),)</f>
        <v>0</v>
      </c>
      <c r="DK74" s="141">
        <f>IF(AND($D74&lt;&gt;0,DK$1&lt;&gt;0),IF(VLOOKUP($D74,$J$9:$DP$16,2+DK$1,FALSE)&lt;&gt;0,(COUNTIF('Présences, Excuses, et Tx P G'!$P73:DO73,$C74)/VLOOKUP($D74,$J$9:$DP$16,2+DK$1,FALSE)),),)</f>
        <v>0</v>
      </c>
      <c r="DL74" s="141">
        <f>IF(AND($D74&lt;&gt;0,DL$1&lt;&gt;0),IF(VLOOKUP($D74,$J$9:$DP$16,2+DL$1,FALSE)&lt;&gt;0,(COUNTIF('Présences, Excuses, et Tx P G'!$P73:DP73,$C74)/VLOOKUP($D74,$J$9:$DP$16,2+DL$1,FALSE)),),)</f>
        <v>0</v>
      </c>
      <c r="DM74" s="141">
        <f>IF(AND($D74&lt;&gt;0,DM$1&lt;&gt;0),IF(VLOOKUP($D74,$J$9:$DP$16,2+DM$1,FALSE)&lt;&gt;0,(COUNTIF('Présences, Excuses, et Tx P G'!$P73:DQ73,$C74)/VLOOKUP($D74,$J$9:$DP$16,2+DM$1,FALSE)),),)</f>
        <v>0</v>
      </c>
      <c r="DN74" s="141">
        <f>IF(AND($D74&lt;&gt;0,DN$1&lt;&gt;0),IF(VLOOKUP($D74,$J$9:$DP$16,2+DN$1,FALSE)&lt;&gt;0,(COUNTIF('Présences, Excuses, et Tx P G'!$P73:DR73,$C74)/VLOOKUP($D74,$J$9:$DP$16,2+DN$1,FALSE)),),)</f>
        <v>0</v>
      </c>
      <c r="DO74" s="141">
        <f>IF(AND($D74&lt;&gt;0,DO$1&lt;&gt;0),IF(VLOOKUP($D74,$J$9:$DP$16,2+DO$1,FALSE)&lt;&gt;0,(COUNTIF('Présences, Excuses, et Tx P G'!$P73:DS73,$C74)/VLOOKUP($D74,$J$9:$DP$16,2+DO$1,FALSE)),),)</f>
        <v>0</v>
      </c>
      <c r="DP74" s="141">
        <f>IF(AND($D74&lt;&gt;0,DP$1&lt;&gt;0),IF(VLOOKUP($D74,$J$9:$DP$16,2+DP$1,FALSE)&lt;&gt;0,(COUNTIF('Présences, Excuses, et Tx P G'!$P73:DT73,$C74)/VLOOKUP($D74,$J$9:$DP$16,2+DP$1,FALSE)),),)</f>
        <v>0</v>
      </c>
      <c r="DR74" s="80" t="str">
        <f t="shared" si="34"/>
        <v>MATHIEU Patricia</v>
      </c>
      <c r="DS74" s="26" t="str">
        <f t="shared" si="35"/>
        <v>A</v>
      </c>
      <c r="DT74" s="23">
        <f t="shared" si="36"/>
        <v>0.95121951219512191</v>
      </c>
    </row>
    <row r="75" spans="1:124" ht="14.4" customHeight="1">
      <c r="A75" s="11">
        <v>58</v>
      </c>
      <c r="B75" s="158" t="str">
        <f>Choristes!B59</f>
        <v>MATRAT Georges</v>
      </c>
      <c r="C75" s="26" t="str">
        <f>Choristes!C59</f>
        <v>B</v>
      </c>
      <c r="D75" s="26" t="str">
        <f>Choristes!G59</f>
        <v>HS</v>
      </c>
      <c r="E75" s="26"/>
      <c r="F75" s="26"/>
      <c r="G75" s="15"/>
      <c r="H75" s="15"/>
      <c r="I75" s="23">
        <f t="shared" si="32"/>
        <v>0.90697674418604646</v>
      </c>
      <c r="J75" s="23" t="str">
        <f t="shared" si="33"/>
        <v>B</v>
      </c>
      <c r="K75" s="60"/>
      <c r="L75" s="141">
        <f>IF(AND($D75&lt;&gt;0,L$1&lt;&gt;0),IF(VLOOKUP($D75,$J$9:$DP$16,2+L$1,FALSE)&lt;&gt;0,(COUNTIF('Présences, Excuses, et Tx P G'!$P74:P74,$C75)/VLOOKUP($D75,$J$9:$DP$16,2+L$1,FALSE)),),)</f>
        <v>1</v>
      </c>
      <c r="M75" s="141">
        <f>IF(AND($D75&lt;&gt;0,M$1&lt;&gt;0),IF(VLOOKUP($D75,$J$9:$DP$16,2+M$1,FALSE)&lt;&gt;0,(COUNTIF('Présences, Excuses, et Tx P G'!$P74:Q74,$C75)/VLOOKUP($D75,$J$9:$DP$16,2+M$1,FALSE)),),)</f>
        <v>1</v>
      </c>
      <c r="N75" s="141">
        <f>IF(AND($D75&lt;&gt;0,N$1&lt;&gt;0),IF(VLOOKUP($D75,$J$9:$DP$16,2+N$1,FALSE)&lt;&gt;0,(COUNTIF('Présences, Excuses, et Tx P G'!$P74:R74,$C75)/VLOOKUP($D75,$J$9:$DP$16,2+N$1,FALSE)),),)</f>
        <v>1</v>
      </c>
      <c r="O75" s="141">
        <f>IF(AND($D75&lt;&gt;0,O$1&lt;&gt;0),IF(VLOOKUP($D75,$J$9:$DP$16,2+O$1,FALSE)&lt;&gt;0,(COUNTIF('Présences, Excuses, et Tx P G'!$P74:S74,$C75)/VLOOKUP($D75,$J$9:$DP$16,2+O$1,FALSE)),),)</f>
        <v>1</v>
      </c>
      <c r="P75" s="141">
        <f>IF(AND($D75&lt;&gt;0,P$1&lt;&gt;0),IF(VLOOKUP($D75,$J$9:$DP$16,2+P$1,FALSE)&lt;&gt;0,(COUNTIF('Présences, Excuses, et Tx P G'!$P74:T74,$C75)/VLOOKUP($D75,$J$9:$DP$16,2+P$1,FALSE)),),)</f>
        <v>1</v>
      </c>
      <c r="Q75" s="141">
        <f>IF(AND($D75&lt;&gt;0,Q$1&lt;&gt;0),IF(VLOOKUP($D75,$J$9:$DP$16,2+Q$1,FALSE)&lt;&gt;0,(COUNTIF('Présences, Excuses, et Tx P G'!$P74:U74,$C75)/VLOOKUP($D75,$J$9:$DP$16,2+Q$1,FALSE)),),)</f>
        <v>1</v>
      </c>
      <c r="R75" s="141">
        <f>IF(AND($D75&lt;&gt;0,R$1&lt;&gt;0),IF(VLOOKUP($D75,$J$9:$DP$16,2+R$1,FALSE)&lt;&gt;0,(COUNTIF('Présences, Excuses, et Tx P G'!$P74:V74,$C75)/VLOOKUP($D75,$J$9:$DP$16,2+R$1,FALSE)),),)</f>
        <v>1</v>
      </c>
      <c r="S75" s="141">
        <f>IF(AND($D75&lt;&gt;0,S$1&lt;&gt;0),IF(VLOOKUP($D75,$J$9:$DP$16,2+S$1,FALSE)&lt;&gt;0,(COUNTIF('Présences, Excuses, et Tx P G'!$P74:W74,$C75)/VLOOKUP($D75,$J$9:$DP$16,2+S$1,FALSE)),),)</f>
        <v>1</v>
      </c>
      <c r="T75" s="141">
        <f>IF(AND($D75&lt;&gt;0,T$1&lt;&gt;0),IF(VLOOKUP($D75,$J$9:$DP$16,2+T$1,FALSE)&lt;&gt;0,(COUNTIF('Présences, Excuses, et Tx P G'!$P74:X74,$C75)/VLOOKUP($D75,$J$9:$DP$16,2+T$1,FALSE)),),)</f>
        <v>1</v>
      </c>
      <c r="U75" s="141">
        <f>IF(AND($D75&lt;&gt;0,U$1&lt;&gt;0),IF(VLOOKUP($D75,$J$9:$DP$16,2+U$1,FALSE)&lt;&gt;0,(COUNTIF('Présences, Excuses, et Tx P G'!$P74:Y74,$C75)/VLOOKUP($D75,$J$9:$DP$16,2+U$1,FALSE)),),)</f>
        <v>1</v>
      </c>
      <c r="V75" s="141">
        <f>IF(AND($D75&lt;&gt;0,V$1&lt;&gt;0),IF(VLOOKUP($D75,$J$9:$DP$16,2+V$1,FALSE)&lt;&gt;0,(COUNTIF('Présences, Excuses, et Tx P G'!$P74:Z74,$C75)/VLOOKUP($D75,$J$9:$DP$16,2+V$1,FALSE)),),)</f>
        <v>1</v>
      </c>
      <c r="W75" s="141">
        <f>IF(AND($D75&lt;&gt;0,W$1&lt;&gt;0),IF(VLOOKUP($D75,$J$9:$DP$16,2+W$1,FALSE)&lt;&gt;0,(COUNTIF('Présences, Excuses, et Tx P G'!$P74:AA74,$C75)/VLOOKUP($D75,$J$9:$DP$16,2+W$1,FALSE)),),)</f>
        <v>1</v>
      </c>
      <c r="X75" s="141">
        <f>IF(AND($D75&lt;&gt;0,X$1&lt;&gt;0),IF(VLOOKUP($D75,$J$9:$DP$16,2+X$1,FALSE)&lt;&gt;0,(COUNTIF('Présences, Excuses, et Tx P G'!$P74:AB74,$C75)/VLOOKUP($D75,$J$9:$DP$16,2+X$1,FALSE)),),)</f>
        <v>1</v>
      </c>
      <c r="Y75" s="141">
        <f>IF(AND($D75&lt;&gt;0,Y$1&lt;&gt;0),IF(VLOOKUP($D75,$J$9:$DP$16,2+Y$1,FALSE)&lt;&gt;0,(COUNTIF('Présences, Excuses, et Tx P G'!$P74:AC74,$C75)/VLOOKUP($D75,$J$9:$DP$16,2+Y$1,FALSE)),),)</f>
        <v>1</v>
      </c>
      <c r="Z75" s="141">
        <f>IF(AND($D75&lt;&gt;0,Z$1&lt;&gt;0),IF(VLOOKUP($D75,$J$9:$DP$16,2+Z$1,FALSE)&lt;&gt;0,(COUNTIF('Présences, Excuses, et Tx P G'!$P74:AD74,$C75)/VLOOKUP($D75,$J$9:$DP$16,2+Z$1,FALSE)),),)</f>
        <v>1</v>
      </c>
      <c r="AA75" s="141">
        <f>IF(AND($D75&lt;&gt;0,AA$1&lt;&gt;0),IF(VLOOKUP($D75,$J$9:$DP$16,2+AA$1,FALSE)&lt;&gt;0,(COUNTIF('Présences, Excuses, et Tx P G'!$P74:AE74,$C75)/VLOOKUP($D75,$J$9:$DP$16,2+AA$1,FALSE)),),)</f>
        <v>1</v>
      </c>
      <c r="AB75" s="141">
        <f>IF(AND($D75&lt;&gt;0,AB$1&lt;&gt;0),IF(VLOOKUP($D75,$J$9:$DP$16,2+AB$1,FALSE)&lt;&gt;0,(COUNTIF('Présences, Excuses, et Tx P G'!$P74:AF74,$C75)/VLOOKUP($D75,$J$9:$DP$16,2+AB$1,FALSE)),),)</f>
        <v>1</v>
      </c>
      <c r="AC75" s="141">
        <f>IF(AND($D75&lt;&gt;0,AC$1&lt;&gt;0),IF(VLOOKUP($D75,$J$9:$DP$16,2+AC$1,FALSE)&lt;&gt;0,(COUNTIF('Présences, Excuses, et Tx P G'!$P74:AG74,$C75)/VLOOKUP($D75,$J$9:$DP$16,2+AC$1,FALSE)),),)</f>
        <v>1</v>
      </c>
      <c r="AD75" s="141">
        <f>IF(AND($D75&lt;&gt;0,AD$1&lt;&gt;0),IF(VLOOKUP($D75,$J$9:$DP$16,2+AD$1,FALSE)&lt;&gt;0,(COUNTIF('Présences, Excuses, et Tx P G'!$P74:AH74,$C75)/VLOOKUP($D75,$J$9:$DP$16,2+AD$1,FALSE)),),)</f>
        <v>0.92307692307692313</v>
      </c>
      <c r="AE75" s="141">
        <f>IF(AND($D75&lt;&gt;0,AE$1&lt;&gt;0),IF(VLOOKUP($D75,$J$9:$DP$16,2+AE$1,FALSE)&lt;&gt;0,(COUNTIF('Présences, Excuses, et Tx P G'!$P74:AI74,$C75)/VLOOKUP($D75,$J$9:$DP$16,2+AE$1,FALSE)),),)</f>
        <v>0.92307692307692313</v>
      </c>
      <c r="AF75" s="141">
        <f>IF(AND($D75&lt;&gt;0,AF$1&lt;&gt;0),IF(VLOOKUP($D75,$J$9:$DP$16,2+AF$1,FALSE)&lt;&gt;0,(COUNTIF('Présences, Excuses, et Tx P G'!$P74:AJ74,$C75)/VLOOKUP($D75,$J$9:$DP$16,2+AF$1,FALSE)),),)</f>
        <v>0.9285714285714286</v>
      </c>
      <c r="AG75" s="141">
        <f>IF(AND($D75&lt;&gt;0,AG$1&lt;&gt;0),IF(VLOOKUP($D75,$J$9:$DP$16,2+AG$1,FALSE)&lt;&gt;0,(COUNTIF('Présences, Excuses, et Tx P G'!$P74:AK74,$C75)/VLOOKUP($D75,$J$9:$DP$16,2+AG$1,FALSE)),),)</f>
        <v>0.8666666666666667</v>
      </c>
      <c r="AH75" s="141">
        <f>IF(AND($D75&lt;&gt;0,AH$1&lt;&gt;0),IF(VLOOKUP($D75,$J$9:$DP$16,2+AH$1,FALSE)&lt;&gt;0,(COUNTIF('Présences, Excuses, et Tx P G'!$P74:AL74,$C75)/VLOOKUP($D75,$J$9:$DP$16,2+AH$1,FALSE)),),)</f>
        <v>0.875</v>
      </c>
      <c r="AI75" s="141">
        <f>IF(AND($D75&lt;&gt;0,AI$1&lt;&gt;0),IF(VLOOKUP($D75,$J$9:$DP$16,2+AI$1,FALSE)&lt;&gt;0,(COUNTIF('Présences, Excuses, et Tx P G'!$P74:AM74,$C75)/VLOOKUP($D75,$J$9:$DP$16,2+AI$1,FALSE)),),)</f>
        <v>0.88235294117647056</v>
      </c>
      <c r="AJ75" s="141">
        <f>IF(AND($D75&lt;&gt;0,AJ$1&lt;&gt;0),IF(VLOOKUP($D75,$J$9:$DP$16,2+AJ$1,FALSE)&lt;&gt;0,(COUNTIF('Présences, Excuses, et Tx P G'!$P74:AN74,$C75)/VLOOKUP($D75,$J$9:$DP$16,2+AJ$1,FALSE)),),)</f>
        <v>0.88888888888888884</v>
      </c>
      <c r="AK75" s="141">
        <f>IF(AND($D75&lt;&gt;0,AK$1&lt;&gt;0),IF(VLOOKUP($D75,$J$9:$DP$16,2+AK$1,FALSE)&lt;&gt;0,(COUNTIF('Présences, Excuses, et Tx P G'!$P74:AO74,$C75)/VLOOKUP($D75,$J$9:$DP$16,2+AK$1,FALSE)),),)</f>
        <v>0.88888888888888884</v>
      </c>
      <c r="AL75" s="141">
        <f>IF(AND($D75&lt;&gt;0,AL$1&lt;&gt;0),IF(VLOOKUP($D75,$J$9:$DP$16,2+AL$1,FALSE)&lt;&gt;0,(COUNTIF('Présences, Excuses, et Tx P G'!$P74:AP74,$C75)/VLOOKUP($D75,$J$9:$DP$16,2+AL$1,FALSE)),),)</f>
        <v>0.89473684210526316</v>
      </c>
      <c r="AM75" s="141">
        <f>IF(AND($D75&lt;&gt;0,AM$1&lt;&gt;0),IF(VLOOKUP($D75,$J$9:$DP$16,2+AM$1,FALSE)&lt;&gt;0,(COUNTIF('Présences, Excuses, et Tx P G'!$P74:AQ74,$C75)/VLOOKUP($D75,$J$9:$DP$16,2+AM$1,FALSE)),),)</f>
        <v>0.85</v>
      </c>
      <c r="AN75" s="141">
        <f>IF(AND($D75&lt;&gt;0,AN$1&lt;&gt;0),IF(VLOOKUP($D75,$J$9:$DP$16,2+AN$1,FALSE)&lt;&gt;0,(COUNTIF('Présences, Excuses, et Tx P G'!$P74:AR74,$C75)/VLOOKUP($D75,$J$9:$DP$16,2+AN$1,FALSE)),),)</f>
        <v>0.8571428571428571</v>
      </c>
      <c r="AO75" s="141">
        <f>IF(AND($D75&lt;&gt;0,AO$1&lt;&gt;0),IF(VLOOKUP($D75,$J$9:$DP$16,2+AO$1,FALSE)&lt;&gt;0,(COUNTIF('Présences, Excuses, et Tx P G'!$P74:AS74,$C75)/VLOOKUP($D75,$J$9:$DP$16,2+AO$1,FALSE)),),)</f>
        <v>0.86363636363636365</v>
      </c>
      <c r="AP75" s="141">
        <f>IF(AND($D75&lt;&gt;0,AP$1&lt;&gt;0),IF(VLOOKUP($D75,$J$9:$DP$16,2+AP$1,FALSE)&lt;&gt;0,(COUNTIF('Présences, Excuses, et Tx P G'!$P74:AT74,$C75)/VLOOKUP($D75,$J$9:$DP$16,2+AP$1,FALSE)),),)</f>
        <v>0.86956521739130432</v>
      </c>
      <c r="AQ75" s="141">
        <f>IF(AND($D75&lt;&gt;0,AQ$1&lt;&gt;0),IF(VLOOKUP($D75,$J$9:$DP$16,2+AQ$1,FALSE)&lt;&gt;0,(COUNTIF('Présences, Excuses, et Tx P G'!$P74:AU74,$C75)/VLOOKUP($D75,$J$9:$DP$16,2+AQ$1,FALSE)),),)</f>
        <v>0.86956521739130432</v>
      </c>
      <c r="AR75" s="141">
        <f>IF(AND($D75&lt;&gt;0,AR$1&lt;&gt;0),IF(VLOOKUP($D75,$J$9:$DP$16,2+AR$1,FALSE)&lt;&gt;0,(COUNTIF('Présences, Excuses, et Tx P G'!$P74:AV74,$C75)/VLOOKUP($D75,$J$9:$DP$16,2+AR$1,FALSE)),),)</f>
        <v>0.875</v>
      </c>
      <c r="AS75" s="141">
        <f>IF(AND($D75&lt;&gt;0,AS$1&lt;&gt;0),IF(VLOOKUP($D75,$J$9:$DP$16,2+AS$1,FALSE)&lt;&gt;0,(COUNTIF('Présences, Excuses, et Tx P G'!$P74:AW74,$C75)/VLOOKUP($D75,$J$9:$DP$16,2+AS$1,FALSE)),),)</f>
        <v>0.875</v>
      </c>
      <c r="AT75" s="141">
        <f>IF(AND($D75&lt;&gt;0,AT$1&lt;&gt;0),IF(VLOOKUP($D75,$J$9:$DP$16,2+AT$1,FALSE)&lt;&gt;0,(COUNTIF('Présences, Excuses, et Tx P G'!$P74:AX74,$C75)/VLOOKUP($D75,$J$9:$DP$16,2+AT$1,FALSE)),),)</f>
        <v>0.88</v>
      </c>
      <c r="AU75" s="141">
        <f>IF(AND($D75&lt;&gt;0,AU$1&lt;&gt;0),IF(VLOOKUP($D75,$J$9:$DP$16,2+AU$1,FALSE)&lt;&gt;0,(COUNTIF('Présences, Excuses, et Tx P G'!$P74:AY74,$C75)/VLOOKUP($D75,$J$9:$DP$16,2+AU$1,FALSE)),),)</f>
        <v>0.88</v>
      </c>
      <c r="AV75" s="141">
        <f>IF(AND($D75&lt;&gt;0,AV$1&lt;&gt;0),IF(VLOOKUP($D75,$J$9:$DP$16,2+AV$1,FALSE)&lt;&gt;0,(COUNTIF('Présences, Excuses, et Tx P G'!$P74:AZ74,$C75)/VLOOKUP($D75,$J$9:$DP$16,2+AV$1,FALSE)),),)</f>
        <v>0.88461538461538458</v>
      </c>
      <c r="AW75" s="141">
        <f>IF(AND($D75&lt;&gt;0,AW$1&lt;&gt;0),IF(VLOOKUP($D75,$J$9:$DP$16,2+AW$1,FALSE)&lt;&gt;0,(COUNTIF('Présences, Excuses, et Tx P G'!$P74:BA74,$C75)/VLOOKUP($D75,$J$9:$DP$16,2+AW$1,FALSE)),),)</f>
        <v>0.88461538461538458</v>
      </c>
      <c r="AX75" s="141">
        <f>IF(AND($D75&lt;&gt;0,AX$1&lt;&gt;0),IF(VLOOKUP($D75,$J$9:$DP$16,2+AX$1,FALSE)&lt;&gt;0,(COUNTIF('Présences, Excuses, et Tx P G'!$P74:BB74,$C75)/VLOOKUP($D75,$J$9:$DP$16,2+AX$1,FALSE)),),)</f>
        <v>0.88461538461538458</v>
      </c>
      <c r="AY75" s="141">
        <f>IF(AND($D75&lt;&gt;0,AY$1&lt;&gt;0),IF(VLOOKUP($D75,$J$9:$DP$16,2+AY$1,FALSE)&lt;&gt;0,(COUNTIF('Présences, Excuses, et Tx P G'!$P74:BC74,$C75)/VLOOKUP($D75,$J$9:$DP$16,2+AY$1,FALSE)),),)</f>
        <v>0.88888888888888884</v>
      </c>
      <c r="AZ75" s="141">
        <f>IF(AND($D75&lt;&gt;0,AZ$1&lt;&gt;0),IF(VLOOKUP($D75,$J$9:$DP$16,2+AZ$1,FALSE)&lt;&gt;0,(COUNTIF('Présences, Excuses, et Tx P G'!$P74:BD74,$C75)/VLOOKUP($D75,$J$9:$DP$16,2+AZ$1,FALSE)),),)</f>
        <v>0.88888888888888884</v>
      </c>
      <c r="BA75" s="141">
        <f>IF(AND($D75&lt;&gt;0,BA$1&lt;&gt;0),IF(VLOOKUP($D75,$J$9:$DP$16,2+BA$1,FALSE)&lt;&gt;0,(COUNTIF('Présences, Excuses, et Tx P G'!$P74:BE74,$C75)/VLOOKUP($D75,$J$9:$DP$16,2+BA$1,FALSE)),),)</f>
        <v>0.8928571428571429</v>
      </c>
      <c r="BB75" s="141">
        <f>IF(AND($D75&lt;&gt;0,BB$1&lt;&gt;0),IF(VLOOKUP($D75,$J$9:$DP$16,2+BB$1,FALSE)&lt;&gt;0,(COUNTIF('Présences, Excuses, et Tx P G'!$P74:BF74,$C75)/VLOOKUP($D75,$J$9:$DP$16,2+BB$1,FALSE)),),)</f>
        <v>0.89655172413793105</v>
      </c>
      <c r="BC75" s="141">
        <f>IF(AND($D75&lt;&gt;0,BC$1&lt;&gt;0),IF(VLOOKUP($D75,$J$9:$DP$16,2+BC$1,FALSE)&lt;&gt;0,(COUNTIF('Présences, Excuses, et Tx P G'!$P74:BG74,$C75)/VLOOKUP($D75,$J$9:$DP$16,2+BC$1,FALSE)),),)</f>
        <v>0.9</v>
      </c>
      <c r="BD75" s="141">
        <f>IF(AND($D75&lt;&gt;0,BD$1&lt;&gt;0),IF(VLOOKUP($D75,$J$9:$DP$16,2+BD$1,FALSE)&lt;&gt;0,(COUNTIF('Présences, Excuses, et Tx P G'!$P74:BH74,$C75)/VLOOKUP($D75,$J$9:$DP$16,2+BD$1,FALSE)),),)</f>
        <v>0.90322580645161288</v>
      </c>
      <c r="BE75" s="141">
        <f>IF(AND($D75&lt;&gt;0,BE$1&lt;&gt;0),IF(VLOOKUP($D75,$J$9:$DP$16,2+BE$1,FALSE)&lt;&gt;0,(COUNTIF('Présences, Excuses, et Tx P G'!$P74:BI74,$C75)/VLOOKUP($D75,$J$9:$DP$16,2+BE$1,FALSE)),),)</f>
        <v>0.90625</v>
      </c>
      <c r="BF75" s="141">
        <f>IF(AND($D75&lt;&gt;0,BF$1&lt;&gt;0),IF(VLOOKUP($D75,$J$9:$DP$16,2+BF$1,FALSE)&lt;&gt;0,(COUNTIF('Présences, Excuses, et Tx P G'!$P74:BJ74,$C75)/VLOOKUP($D75,$J$9:$DP$16,2+BF$1,FALSE)),),)</f>
        <v>0.90625</v>
      </c>
      <c r="BG75" s="141">
        <f>IF(AND($D75&lt;&gt;0,BG$1&lt;&gt;0),IF(VLOOKUP($D75,$J$9:$DP$16,2+BG$1,FALSE)&lt;&gt;0,(COUNTIF('Présences, Excuses, et Tx P G'!$P74:BK74,$C75)/VLOOKUP($D75,$J$9:$DP$16,2+BG$1,FALSE)),),)</f>
        <v>0.90625</v>
      </c>
      <c r="BH75" s="141">
        <f>IF(AND($D75&lt;&gt;0,BH$1&lt;&gt;0),IF(VLOOKUP($D75,$J$9:$DP$16,2+BH$1,FALSE)&lt;&gt;0,(COUNTIF('Présences, Excuses, et Tx P G'!$P74:BL74,$C75)/VLOOKUP($D75,$J$9:$DP$16,2+BH$1,FALSE)),),)</f>
        <v>0.87878787878787878</v>
      </c>
      <c r="BI75" s="141">
        <f>IF(AND($D75&lt;&gt;0,BI$1&lt;&gt;0),IF(VLOOKUP($D75,$J$9:$DP$16,2+BI$1,FALSE)&lt;&gt;0,(COUNTIF('Présences, Excuses, et Tx P G'!$P74:BM74,$C75)/VLOOKUP($D75,$J$9:$DP$16,2+BI$1,FALSE)),),)</f>
        <v>0.88235294117647056</v>
      </c>
      <c r="BJ75" s="141">
        <f>IF(AND($D75&lt;&gt;0,BJ$1&lt;&gt;0),IF(VLOOKUP($D75,$J$9:$DP$16,2+BJ$1,FALSE)&lt;&gt;0,(COUNTIF('Présences, Excuses, et Tx P G'!$P74:BN74,$C75)/VLOOKUP($D75,$J$9:$DP$16,2+BJ$1,FALSE)),),)</f>
        <v>0.88235294117647056</v>
      </c>
      <c r="BK75" s="141">
        <f>IF(AND($D75&lt;&gt;0,BK$1&lt;&gt;0),IF(VLOOKUP($D75,$J$9:$DP$16,2+BK$1,FALSE)&lt;&gt;0,(COUNTIF('Présences, Excuses, et Tx P G'!$P74:BO74,$C75)/VLOOKUP($D75,$J$9:$DP$16,2+BK$1,FALSE)),),)</f>
        <v>0.88571428571428568</v>
      </c>
      <c r="BL75" s="141">
        <f>IF(AND($D75&lt;&gt;0,BL$1&lt;&gt;0),IF(VLOOKUP($D75,$J$9:$DP$16,2+BL$1,FALSE)&lt;&gt;0,(COUNTIF('Présences, Excuses, et Tx P G'!$P74:BP74,$C75)/VLOOKUP($D75,$J$9:$DP$16,2+BL$1,FALSE)),),)</f>
        <v>0.88571428571428568</v>
      </c>
      <c r="BM75" s="141">
        <f>IF(AND($D75&lt;&gt;0,BM$1&lt;&gt;0),IF(VLOOKUP($D75,$J$9:$DP$16,2+BM$1,FALSE)&lt;&gt;0,(COUNTIF('Présences, Excuses, et Tx P G'!$P74:BQ74,$C75)/VLOOKUP($D75,$J$9:$DP$16,2+BM$1,FALSE)),),)</f>
        <v>0.88571428571428568</v>
      </c>
      <c r="BN75" s="141">
        <f>IF(AND($D75&lt;&gt;0,BN$1&lt;&gt;0),IF(VLOOKUP($D75,$J$9:$DP$16,2+BN$1,FALSE)&lt;&gt;0,(COUNTIF('Présences, Excuses, et Tx P G'!$P74:BR74,$C75)/VLOOKUP($D75,$J$9:$DP$16,2+BN$1,FALSE)),),)</f>
        <v>0.88888888888888884</v>
      </c>
      <c r="BO75" s="141">
        <f>IF(AND($D75&lt;&gt;0,BO$1&lt;&gt;0),IF(VLOOKUP($D75,$J$9:$DP$16,2+BO$1,FALSE)&lt;&gt;0,(COUNTIF('Présences, Excuses, et Tx P G'!$P74:BS74,$C75)/VLOOKUP($D75,$J$9:$DP$16,2+BO$1,FALSE)),),)</f>
        <v>0.89189189189189189</v>
      </c>
      <c r="BP75" s="141">
        <f>IF(AND($D75&lt;&gt;0,BP$1&lt;&gt;0),IF(VLOOKUP($D75,$J$9:$DP$16,2+BP$1,FALSE)&lt;&gt;0,(COUNTIF('Présences, Excuses, et Tx P G'!$P74:BT74,$C75)/VLOOKUP($D75,$J$9:$DP$16,2+BP$1,FALSE)),),)</f>
        <v>0.89473684210526316</v>
      </c>
      <c r="BQ75" s="141">
        <f>IF(AND($D75&lt;&gt;0,BQ$1&lt;&gt;0),IF(VLOOKUP($D75,$J$9:$DP$16,2+BQ$1,FALSE)&lt;&gt;0,(COUNTIF('Présences, Excuses, et Tx P G'!$P74:BU74,$C75)/VLOOKUP($D75,$J$9:$DP$16,2+BQ$1,FALSE)),),)</f>
        <v>0.89473684210526316</v>
      </c>
      <c r="BR75" s="141">
        <f>IF(AND($D75&lt;&gt;0,BR$1&lt;&gt;0),IF(VLOOKUP($D75,$J$9:$DP$16,2+BR$1,FALSE)&lt;&gt;0,(COUNTIF('Présences, Excuses, et Tx P G'!$P74:BV74,$C75)/VLOOKUP($D75,$J$9:$DP$16,2+BR$1,FALSE)),),)</f>
        <v>0.89743589743589747</v>
      </c>
      <c r="BS75" s="141">
        <f>IF(AND($D75&lt;&gt;0,BS$1&lt;&gt;0),IF(VLOOKUP($D75,$J$9:$DP$16,2+BS$1,FALSE)&lt;&gt;0,(COUNTIF('Présences, Excuses, et Tx P G'!$P74:BW74,$C75)/VLOOKUP($D75,$J$9:$DP$16,2+BS$1,FALSE)),),)</f>
        <v>0.89743589743589747</v>
      </c>
      <c r="BT75" s="141">
        <f>IF(AND($D75&lt;&gt;0,BT$1&lt;&gt;0),IF(VLOOKUP($D75,$J$9:$DP$16,2+BT$1,FALSE)&lt;&gt;0,(COUNTIF('Présences, Excuses, et Tx P G'!$P74:BX74,$C75)/VLOOKUP($D75,$J$9:$DP$16,2+BT$1,FALSE)),),)</f>
        <v>0.89743589743589747</v>
      </c>
      <c r="BU75" s="141">
        <f>IF(AND($D75&lt;&gt;0,BU$1&lt;&gt;0),IF(VLOOKUP($D75,$J$9:$DP$16,2+BU$1,FALSE)&lt;&gt;0,(COUNTIF('Présences, Excuses, et Tx P G'!$P74:BY74,$C75)/VLOOKUP($D75,$J$9:$DP$16,2+BU$1,FALSE)),),)</f>
        <v>0.9</v>
      </c>
      <c r="BV75" s="141">
        <f>IF(AND($D75&lt;&gt;0,BV$1&lt;&gt;0),IF(VLOOKUP($D75,$J$9:$DP$16,2+BV$1,FALSE)&lt;&gt;0,(COUNTIF('Présences, Excuses, et Tx P G'!$P74:BZ74,$C75)/VLOOKUP($D75,$J$9:$DP$16,2+BV$1,FALSE)),),)</f>
        <v>0.90243902439024393</v>
      </c>
      <c r="BW75" s="141">
        <f>IF(AND($D75&lt;&gt;0,BW$1&lt;&gt;0),IF(VLOOKUP($D75,$J$9:$DP$16,2+BW$1,FALSE)&lt;&gt;0,(COUNTIF('Présences, Excuses, et Tx P G'!$P74:CA74,$C75)/VLOOKUP($D75,$J$9:$DP$16,2+BW$1,FALSE)),),)</f>
        <v>0.90476190476190477</v>
      </c>
      <c r="BX75" s="141">
        <f>IF(AND($D75&lt;&gt;0,BX$1&lt;&gt;0),IF(VLOOKUP($D75,$J$9:$DP$16,2+BX$1,FALSE)&lt;&gt;0,(COUNTIF('Présences, Excuses, et Tx P G'!$P74:CB74,$C75)/VLOOKUP($D75,$J$9:$DP$16,2+BX$1,FALSE)),),)</f>
        <v>0.90476190476190477</v>
      </c>
      <c r="BY75" s="141">
        <f>IF(AND($D75&lt;&gt;0,BY$1&lt;&gt;0),IF(VLOOKUP($D75,$J$9:$DP$16,2+BY$1,FALSE)&lt;&gt;0,(COUNTIF('Présences, Excuses, et Tx P G'!$P74:CC74,$C75)/VLOOKUP($D75,$J$9:$DP$16,2+BY$1,FALSE)),),)</f>
        <v>0.90697674418604646</v>
      </c>
      <c r="BZ75" s="141">
        <f>IF(AND($D75&lt;&gt;0,BZ$1&lt;&gt;0),IF(VLOOKUP($D75,$J$9:$DP$16,2+BZ$1,FALSE)&lt;&gt;0,(COUNTIF('Présences, Excuses, et Tx P G'!$P74:CD74,$C75)/VLOOKUP($D75,$J$9:$DP$16,2+BZ$1,FALSE)),),)</f>
        <v>0.90909090909090906</v>
      </c>
      <c r="CA75" s="141">
        <f>IF(AND($D75&lt;&gt;0,CA$1&lt;&gt;0),IF(VLOOKUP($D75,$J$9:$DP$16,2+CA$1,FALSE)&lt;&gt;0,(COUNTIF('Présences, Excuses, et Tx P G'!$P74:CE74,$C75)/VLOOKUP($D75,$J$9:$DP$16,2+CA$1,FALSE)),),)</f>
        <v>0.88888888888888884</v>
      </c>
      <c r="CB75" s="141">
        <f>IF(AND($D75&lt;&gt;0,CB$1&lt;&gt;0),IF(VLOOKUP($D75,$J$9:$DP$16,2+CB$1,FALSE)&lt;&gt;0,(COUNTIF('Présences, Excuses, et Tx P G'!$P74:CF74,$C75)/VLOOKUP($D75,$J$9:$DP$16,2+CB$1,FALSE)),),)</f>
        <v>0</v>
      </c>
      <c r="CC75" s="141">
        <f>IF(AND($D75&lt;&gt;0,CC$1&lt;&gt;0),IF(VLOOKUP($D75,$J$9:$DP$16,2+CC$1,FALSE)&lt;&gt;0,(COUNTIF('Présences, Excuses, et Tx P G'!$P74:CG74,$C75)/VLOOKUP($D75,$J$9:$DP$16,2+CC$1,FALSE)),),)</f>
        <v>0</v>
      </c>
      <c r="CD75" s="141">
        <f>IF(AND($D75&lt;&gt;0,CD$1&lt;&gt;0),IF(VLOOKUP($D75,$J$9:$DP$16,2+CD$1,FALSE)&lt;&gt;0,(COUNTIF('Présences, Excuses, et Tx P G'!$P74:CH74,$C75)/VLOOKUP($D75,$J$9:$DP$16,2+CD$1,FALSE)),),)</f>
        <v>0</v>
      </c>
      <c r="CE75" s="141">
        <f>IF(AND($D75&lt;&gt;0,CE$1&lt;&gt;0),IF(VLOOKUP($D75,$J$9:$DP$16,2+CE$1,FALSE)&lt;&gt;0,(COUNTIF('Présences, Excuses, et Tx P G'!$P74:CI74,$C75)/VLOOKUP($D75,$J$9:$DP$16,2+CE$1,FALSE)),),)</f>
        <v>0</v>
      </c>
      <c r="CF75" s="141">
        <f>IF(AND($D75&lt;&gt;0,CF$1&lt;&gt;0),IF(VLOOKUP($D75,$J$9:$DP$16,2+CF$1,FALSE)&lt;&gt;0,(COUNTIF('Présences, Excuses, et Tx P G'!$P74:CJ74,$C75)/VLOOKUP($D75,$J$9:$DP$16,2+CF$1,FALSE)),),)</f>
        <v>0</v>
      </c>
      <c r="CG75" s="141">
        <f>IF(AND($D75&lt;&gt;0,CG$1&lt;&gt;0),IF(VLOOKUP($D75,$J$9:$DP$16,2+CG$1,FALSE)&lt;&gt;0,(COUNTIF('Présences, Excuses, et Tx P G'!$P74:CK74,$C75)/VLOOKUP($D75,$J$9:$DP$16,2+CG$1,FALSE)),),)</f>
        <v>0</v>
      </c>
      <c r="CH75" s="141">
        <f>IF(AND($D75&lt;&gt;0,CH$1&lt;&gt;0),IF(VLOOKUP($D75,$J$9:$DP$16,2+CH$1,FALSE)&lt;&gt;0,(COUNTIF('Présences, Excuses, et Tx P G'!$P74:CL74,$C75)/VLOOKUP($D75,$J$9:$DP$16,2+CH$1,FALSE)),),)</f>
        <v>0</v>
      </c>
      <c r="CI75" s="141">
        <f>IF(AND($D75&lt;&gt;0,CI$1&lt;&gt;0),IF(VLOOKUP($D75,$J$9:$DP$16,2+CI$1,FALSE)&lt;&gt;0,(COUNTIF('Présences, Excuses, et Tx P G'!$P74:CM74,$C75)/VLOOKUP($D75,$J$9:$DP$16,2+CI$1,FALSE)),),)</f>
        <v>0</v>
      </c>
      <c r="CJ75" s="141">
        <f>IF(AND($D75&lt;&gt;0,CJ$1&lt;&gt;0),IF(VLOOKUP($D75,$J$9:$DP$16,2+CJ$1,FALSE)&lt;&gt;0,(COUNTIF('Présences, Excuses, et Tx P G'!$P74:CO74,$C75)/VLOOKUP($D75,$J$9:$DP$16,2+CJ$1,FALSE)),),)</f>
        <v>0</v>
      </c>
      <c r="CK75" s="141">
        <f>IF(AND($D75&lt;&gt;0,CK$1&lt;&gt;0),IF(VLOOKUP($D75,$J$9:$DP$16,2+CK$1,FALSE)&lt;&gt;0,(COUNTIF('Présences, Excuses, et Tx P G'!$P74:CP74,$C75)/VLOOKUP($D75,$J$9:$DP$16,2+CK$1,FALSE)),),)</f>
        <v>0</v>
      </c>
      <c r="CL75" s="141">
        <f>IF(AND($D75&lt;&gt;0,CL$1&lt;&gt;0),IF(VLOOKUP($D75,$J$9:$DP$16,2+CL$1,FALSE)&lt;&gt;0,(COUNTIF('Présences, Excuses, et Tx P G'!$P74:CQ74,$C75)/VLOOKUP($D75,$J$9:$DP$16,2+CL$1,FALSE)),),)</f>
        <v>0</v>
      </c>
      <c r="CM75" s="141">
        <f>IF(AND($D75&lt;&gt;0,CM$1&lt;&gt;0),IF(VLOOKUP($D75,$J$9:$DP$16,2+CM$1,FALSE)&lt;&gt;0,(COUNTIF('Présences, Excuses, et Tx P G'!$P74:CR74,$C75)/VLOOKUP($D75,$J$9:$DP$16,2+CM$1,FALSE)),),)</f>
        <v>0</v>
      </c>
      <c r="CN75" s="141">
        <f>IF(AND($D75&lt;&gt;0,CN$1&lt;&gt;0),IF(VLOOKUP($D75,$J$9:$DP$16,2+CN$1,FALSE)&lt;&gt;0,(COUNTIF('Présences, Excuses, et Tx P G'!$P74:CS74,$C75)/VLOOKUP($D75,$J$9:$DP$16,2+CN$1,FALSE)),),)</f>
        <v>0</v>
      </c>
      <c r="CO75" s="141">
        <f>IF(AND($D75&lt;&gt;0,CO$1&lt;&gt;0),IF(VLOOKUP($D75,$J$9:$DP$16,2+CO$1,FALSE)&lt;&gt;0,(COUNTIF('Présences, Excuses, et Tx P G'!$P74:CT74,$C75)/VLOOKUP($D75,$J$9:$DP$16,2+CO$1,FALSE)),),)</f>
        <v>0</v>
      </c>
      <c r="CP75" s="141">
        <f>IF(AND($D75&lt;&gt;0,CP$1&lt;&gt;0),IF(VLOOKUP($D75,$J$9:$DP$16,2+CP$1,FALSE)&lt;&gt;0,(COUNTIF('Présences, Excuses, et Tx P G'!$P74:CU74,$C75)/VLOOKUP($D75,$J$9:$DP$16,2+CP$1,FALSE)),),)</f>
        <v>0</v>
      </c>
      <c r="CQ75" s="141">
        <f>IF(AND($D75&lt;&gt;0,CQ$1&lt;&gt;0),IF(VLOOKUP($D75,$J$9:$DP$16,2+CQ$1,FALSE)&lt;&gt;0,(COUNTIF('Présences, Excuses, et Tx P G'!$P74:CU74,$C75)/VLOOKUP($D75,$J$9:$DP$16,2+CQ$1,FALSE)),),)</f>
        <v>0</v>
      </c>
      <c r="CR75" s="141">
        <f>IF(AND($D75&lt;&gt;0,CR$1&lt;&gt;0),IF(VLOOKUP($D75,$J$9:$DP$16,2+CR$1,FALSE)&lt;&gt;0,(COUNTIF('Présences, Excuses, et Tx P G'!$P74:CV74,$C75)/VLOOKUP($D75,$J$9:$DP$16,2+CR$1,FALSE)),),)</f>
        <v>0</v>
      </c>
      <c r="CS75" s="141">
        <f>IF(AND($D75&lt;&gt;0,CS$1&lt;&gt;0),IF(VLOOKUP($D75,$J$9:$DP$16,2+CS$1,FALSE)&lt;&gt;0,(COUNTIF('Présences, Excuses, et Tx P G'!$P74:CW74,$C75)/VLOOKUP($D75,$J$9:$DP$16,2+CS$1,FALSE)),),)</f>
        <v>0</v>
      </c>
      <c r="CT75" s="141">
        <f>IF(AND($D75&lt;&gt;0,CT$1&lt;&gt;0),IF(VLOOKUP($D75,$J$9:$DP$16,2+CT$1,FALSE)&lt;&gt;0,(COUNTIF('Présences, Excuses, et Tx P G'!$P74:CX74,$C75)/VLOOKUP($D75,$J$9:$DP$16,2+CT$1,FALSE)),),)</f>
        <v>0</v>
      </c>
      <c r="CU75" s="141">
        <f>IF(AND($D75&lt;&gt;0,CU$1&lt;&gt;0),IF(VLOOKUP($D75,$J$9:$DP$16,2+CU$1,FALSE)&lt;&gt;0,(COUNTIF('Présences, Excuses, et Tx P G'!$P74:CY74,$C75)/VLOOKUP($D75,$J$9:$DP$16,2+CU$1,FALSE)),),)</f>
        <v>0</v>
      </c>
      <c r="CV75" s="141">
        <f>IF(AND($D75&lt;&gt;0,CV$1&lt;&gt;0),IF(VLOOKUP($D75,$J$9:$DP$16,2+CV$1,FALSE)&lt;&gt;0,(COUNTIF('Présences, Excuses, et Tx P G'!$P74:CZ74,$C75)/VLOOKUP($D75,$J$9:$DP$16,2+CV$1,FALSE)),),)</f>
        <v>0</v>
      </c>
      <c r="CW75" s="141">
        <f>IF(AND($D75&lt;&gt;0,CW$1&lt;&gt;0),IF(VLOOKUP($D75,$J$9:$DP$16,2+CW$1,FALSE)&lt;&gt;0,(COUNTIF('Présences, Excuses, et Tx P G'!$P74:DA74,$C75)/VLOOKUP($D75,$J$9:$DP$16,2+CW$1,FALSE)),),)</f>
        <v>0</v>
      </c>
      <c r="CX75" s="141">
        <f>IF(AND($D75&lt;&gt;0,CX$1&lt;&gt;0),IF(VLOOKUP($D75,$J$9:$DP$16,2+CX$1,FALSE)&lt;&gt;0,(COUNTIF('Présences, Excuses, et Tx P G'!$P74:DB74,$C75)/VLOOKUP($D75,$J$9:$DP$16,2+CX$1,FALSE)),),)</f>
        <v>0</v>
      </c>
      <c r="CY75" s="141">
        <f>IF(AND($D75&lt;&gt;0,CY$1&lt;&gt;0),IF(VLOOKUP($D75,$J$9:$DP$16,2+CY$1,FALSE)&lt;&gt;0,(COUNTIF('Présences, Excuses, et Tx P G'!$P74:DC74,$C75)/VLOOKUP($D75,$J$9:$DP$16,2+CY$1,FALSE)),),)</f>
        <v>0</v>
      </c>
      <c r="CZ75" s="141">
        <f>IF(AND($D75&lt;&gt;0,CZ$1&lt;&gt;0),IF(VLOOKUP($D75,$J$9:$DP$16,2+CZ$1,FALSE)&lt;&gt;0,(COUNTIF('Présences, Excuses, et Tx P G'!$P74:DD74,$C75)/VLOOKUP($D75,$J$9:$DP$16,2+CZ$1,FALSE)),),)</f>
        <v>0</v>
      </c>
      <c r="DA75" s="141">
        <f>IF(AND($D75&lt;&gt;0,DA$1&lt;&gt;0),IF(VLOOKUP($D75,$J$9:$DP$16,2+DA$1,FALSE)&lt;&gt;0,(COUNTIF('Présences, Excuses, et Tx P G'!$P74:DE74,$C75)/VLOOKUP($D75,$J$9:$DP$16,2+DA$1,FALSE)),),)</f>
        <v>0</v>
      </c>
      <c r="DB75" s="141">
        <f>IF(AND($D75&lt;&gt;0,DB$1&lt;&gt;0),IF(VLOOKUP($D75,$J$9:$DP$16,2+DB$1,FALSE)&lt;&gt;0,(COUNTIF('Présences, Excuses, et Tx P G'!$P74:DF74,$C75)/VLOOKUP($D75,$J$9:$DP$16,2+DB$1,FALSE)),),)</f>
        <v>0</v>
      </c>
      <c r="DC75" s="141">
        <f>IF(AND($D75&lt;&gt;0,DC$1&lt;&gt;0),IF(VLOOKUP($D75,$J$9:$DP$16,2+DC$1,FALSE)&lt;&gt;0,(COUNTIF('Présences, Excuses, et Tx P G'!$P74:DG74,$C75)/VLOOKUP($D75,$J$9:$DP$16,2+DC$1,FALSE)),),)</f>
        <v>0</v>
      </c>
      <c r="DD75" s="141">
        <f>IF(AND($D75&lt;&gt;0,DD$1&lt;&gt;0),IF(VLOOKUP($D75,$J$9:$DP$16,2+DD$1,FALSE)&lt;&gt;0,(COUNTIF('Présences, Excuses, et Tx P G'!$P74:DH74,$C75)/VLOOKUP($D75,$J$9:$DP$16,2+DD$1,FALSE)),),)</f>
        <v>0</v>
      </c>
      <c r="DE75" s="141">
        <f>IF(AND($D75&lt;&gt;0,DE$1&lt;&gt;0),IF(VLOOKUP($D75,$J$9:$DP$16,2+DE$1,FALSE)&lt;&gt;0,(COUNTIF('Présences, Excuses, et Tx P G'!$P74:DI74,$C75)/VLOOKUP($D75,$J$9:$DP$16,2+DE$1,FALSE)),),)</f>
        <v>0</v>
      </c>
      <c r="DF75" s="141">
        <f>IF(AND($D75&lt;&gt;0,DF$1&lt;&gt;0),IF(VLOOKUP($D75,$J$9:$DP$16,2+DF$1,FALSE)&lt;&gt;0,(COUNTIF('Présences, Excuses, et Tx P G'!$P74:DJ74,$C75)/VLOOKUP($D75,$J$9:$DP$16,2+DF$1,FALSE)),),)</f>
        <v>0</v>
      </c>
      <c r="DG75" s="141">
        <f>IF(AND($D75&lt;&gt;0,DG$1&lt;&gt;0),IF(VLOOKUP($D75,$J$9:$DP$16,2+DG$1,FALSE)&lt;&gt;0,(COUNTIF('Présences, Excuses, et Tx P G'!$P74:DK74,$C75)/VLOOKUP($D75,$J$9:$DP$16,2+DG$1,FALSE)),),)</f>
        <v>0</v>
      </c>
      <c r="DH75" s="141">
        <f>IF(AND($D75&lt;&gt;0,DH$1&lt;&gt;0),IF(VLOOKUP($D75,$J$9:$DP$16,2+DH$1,FALSE)&lt;&gt;0,(COUNTIF('Présences, Excuses, et Tx P G'!$P74:DL74,$C75)/VLOOKUP($D75,$J$9:$DP$16,2+DH$1,FALSE)),),)</f>
        <v>0</v>
      </c>
      <c r="DI75" s="141">
        <f>IF(AND($D75&lt;&gt;0,DI$1&lt;&gt;0),IF(VLOOKUP($D75,$J$9:$DP$16,2+DI$1,FALSE)&lt;&gt;0,(COUNTIF('Présences, Excuses, et Tx P G'!$P74:DM74,$C75)/VLOOKUP($D75,$J$9:$DP$16,2+DI$1,FALSE)),),)</f>
        <v>0</v>
      </c>
      <c r="DJ75" s="141">
        <f>IF(AND($D75&lt;&gt;0,DJ$1&lt;&gt;0),IF(VLOOKUP($D75,$J$9:$DP$16,2+DJ$1,FALSE)&lt;&gt;0,(COUNTIF('Présences, Excuses, et Tx P G'!$P74:DN74,$C75)/VLOOKUP($D75,$J$9:$DP$16,2+DJ$1,FALSE)),),)</f>
        <v>0</v>
      </c>
      <c r="DK75" s="141">
        <f>IF(AND($D75&lt;&gt;0,DK$1&lt;&gt;0),IF(VLOOKUP($D75,$J$9:$DP$16,2+DK$1,FALSE)&lt;&gt;0,(COUNTIF('Présences, Excuses, et Tx P G'!$P74:DO74,$C75)/VLOOKUP($D75,$J$9:$DP$16,2+DK$1,FALSE)),),)</f>
        <v>0</v>
      </c>
      <c r="DL75" s="141">
        <f>IF(AND($D75&lt;&gt;0,DL$1&lt;&gt;0),IF(VLOOKUP($D75,$J$9:$DP$16,2+DL$1,FALSE)&lt;&gt;0,(COUNTIF('Présences, Excuses, et Tx P G'!$P74:DP74,$C75)/VLOOKUP($D75,$J$9:$DP$16,2+DL$1,FALSE)),),)</f>
        <v>0</v>
      </c>
      <c r="DM75" s="141">
        <f>IF(AND($D75&lt;&gt;0,DM$1&lt;&gt;0),IF(VLOOKUP($D75,$J$9:$DP$16,2+DM$1,FALSE)&lt;&gt;0,(COUNTIF('Présences, Excuses, et Tx P G'!$P74:DQ74,$C75)/VLOOKUP($D75,$J$9:$DP$16,2+DM$1,FALSE)),),)</f>
        <v>0</v>
      </c>
      <c r="DN75" s="141">
        <f>IF(AND($D75&lt;&gt;0,DN$1&lt;&gt;0),IF(VLOOKUP($D75,$J$9:$DP$16,2+DN$1,FALSE)&lt;&gt;0,(COUNTIF('Présences, Excuses, et Tx P G'!$P74:DR74,$C75)/VLOOKUP($D75,$J$9:$DP$16,2+DN$1,FALSE)),),)</f>
        <v>0</v>
      </c>
      <c r="DO75" s="141">
        <f>IF(AND($D75&lt;&gt;0,DO$1&lt;&gt;0),IF(VLOOKUP($D75,$J$9:$DP$16,2+DO$1,FALSE)&lt;&gt;0,(COUNTIF('Présences, Excuses, et Tx P G'!$P74:DS74,$C75)/VLOOKUP($D75,$J$9:$DP$16,2+DO$1,FALSE)),),)</f>
        <v>0</v>
      </c>
      <c r="DP75" s="141">
        <f>IF(AND($D75&lt;&gt;0,DP$1&lt;&gt;0),IF(VLOOKUP($D75,$J$9:$DP$16,2+DP$1,FALSE)&lt;&gt;0,(COUNTIF('Présences, Excuses, et Tx P G'!$P74:DT74,$C75)/VLOOKUP($D75,$J$9:$DP$16,2+DP$1,FALSE)),),)</f>
        <v>0</v>
      </c>
      <c r="DR75" s="158" t="str">
        <f t="shared" si="34"/>
        <v>MATRAT Georges</v>
      </c>
      <c r="DS75" s="26" t="str">
        <f t="shared" si="35"/>
        <v>B</v>
      </c>
      <c r="DT75" s="23">
        <f t="shared" si="36"/>
        <v>0.90697674418604646</v>
      </c>
    </row>
    <row r="76" spans="1:124" ht="14.4" customHeight="1">
      <c r="A76" s="11">
        <v>59</v>
      </c>
      <c r="B76" s="158" t="str">
        <f>Choristes!B60</f>
        <v>MERTEN Daniel</v>
      </c>
      <c r="C76" s="26" t="str">
        <f>Choristes!C60</f>
        <v>B</v>
      </c>
      <c r="D76" s="26" t="str">
        <f>Choristes!G60</f>
        <v>HR</v>
      </c>
      <c r="E76" s="26"/>
      <c r="F76" s="26"/>
      <c r="G76" s="15"/>
      <c r="H76" s="15"/>
      <c r="I76" s="23">
        <f t="shared" si="32"/>
        <v>0.86046511627906974</v>
      </c>
      <c r="J76" s="23" t="str">
        <f t="shared" si="33"/>
        <v>B</v>
      </c>
      <c r="K76" s="60"/>
      <c r="L76" s="141">
        <f>IF(AND($D76&lt;&gt;0,L$1&lt;&gt;0),IF(VLOOKUP($D76,$J$9:$DP$16,2+L$1,FALSE)&lt;&gt;0,(COUNTIF('Présences, Excuses, et Tx P G'!$P75:P75,$C76)/VLOOKUP($D76,$J$9:$DP$16,2+L$1,FALSE)),),)</f>
        <v>1</v>
      </c>
      <c r="M76" s="141">
        <f>IF(AND($D76&lt;&gt;0,M$1&lt;&gt;0),IF(VLOOKUP($D76,$J$9:$DP$16,2+M$1,FALSE)&lt;&gt;0,(COUNTIF('Présences, Excuses, et Tx P G'!$P75:Q75,$C76)/VLOOKUP($D76,$J$9:$DP$16,2+M$1,FALSE)),),)</f>
        <v>1</v>
      </c>
      <c r="N76" s="141">
        <f>IF(AND($D76&lt;&gt;0,N$1&lt;&gt;0),IF(VLOOKUP($D76,$J$9:$DP$16,2+N$1,FALSE)&lt;&gt;0,(COUNTIF('Présences, Excuses, et Tx P G'!$P75:R75,$C76)/VLOOKUP($D76,$J$9:$DP$16,2+N$1,FALSE)),),)</f>
        <v>0.66666666666666663</v>
      </c>
      <c r="O76" s="141">
        <f>IF(AND($D76&lt;&gt;0,O$1&lt;&gt;0),IF(VLOOKUP($D76,$J$9:$DP$16,2+O$1,FALSE)&lt;&gt;0,(COUNTIF('Présences, Excuses, et Tx P G'!$P75:S75,$C76)/VLOOKUP($D76,$J$9:$DP$16,2+O$1,FALSE)),),)</f>
        <v>0.66666666666666663</v>
      </c>
      <c r="P76" s="141">
        <f>IF(AND($D76&lt;&gt;0,P$1&lt;&gt;0),IF(VLOOKUP($D76,$J$9:$DP$16,2+P$1,FALSE)&lt;&gt;0,(COUNTIF('Présences, Excuses, et Tx P G'!$P75:T75,$C76)/VLOOKUP($D76,$J$9:$DP$16,2+P$1,FALSE)),),)</f>
        <v>0.75</v>
      </c>
      <c r="Q76" s="141">
        <f>IF(AND($D76&lt;&gt;0,Q$1&lt;&gt;0),IF(VLOOKUP($D76,$J$9:$DP$16,2+Q$1,FALSE)&lt;&gt;0,(COUNTIF('Présences, Excuses, et Tx P G'!$P75:U75,$C76)/VLOOKUP($D76,$J$9:$DP$16,2+Q$1,FALSE)),),)</f>
        <v>0.75</v>
      </c>
      <c r="R76" s="141">
        <f>IF(AND($D76&lt;&gt;0,R$1&lt;&gt;0),IF(VLOOKUP($D76,$J$9:$DP$16,2+R$1,FALSE)&lt;&gt;0,(COUNTIF('Présences, Excuses, et Tx P G'!$P75:V75,$C76)/VLOOKUP($D76,$J$9:$DP$16,2+R$1,FALSE)),),)</f>
        <v>0.8</v>
      </c>
      <c r="S76" s="141">
        <f>IF(AND($D76&lt;&gt;0,S$1&lt;&gt;0),IF(VLOOKUP($D76,$J$9:$DP$16,2+S$1,FALSE)&lt;&gt;0,(COUNTIF('Présences, Excuses, et Tx P G'!$P75:W75,$C76)/VLOOKUP($D76,$J$9:$DP$16,2+S$1,FALSE)),),)</f>
        <v>0.83333333333333337</v>
      </c>
      <c r="T76" s="141">
        <f>IF(AND($D76&lt;&gt;0,T$1&lt;&gt;0),IF(VLOOKUP($D76,$J$9:$DP$16,2+T$1,FALSE)&lt;&gt;0,(COUNTIF('Présences, Excuses, et Tx P G'!$P75:X75,$C76)/VLOOKUP($D76,$J$9:$DP$16,2+T$1,FALSE)),),)</f>
        <v>0.8571428571428571</v>
      </c>
      <c r="U76" s="141">
        <f>IF(AND($D76&lt;&gt;0,U$1&lt;&gt;0),IF(VLOOKUP($D76,$J$9:$DP$16,2+U$1,FALSE)&lt;&gt;0,(COUNTIF('Présences, Excuses, et Tx P G'!$P75:Y75,$C76)/VLOOKUP($D76,$J$9:$DP$16,2+U$1,FALSE)),),)</f>
        <v>0.875</v>
      </c>
      <c r="V76" s="141">
        <f>IF(AND($D76&lt;&gt;0,V$1&lt;&gt;0),IF(VLOOKUP($D76,$J$9:$DP$16,2+V$1,FALSE)&lt;&gt;0,(COUNTIF('Présences, Excuses, et Tx P G'!$P75:Z75,$C76)/VLOOKUP($D76,$J$9:$DP$16,2+V$1,FALSE)),),)</f>
        <v>0.875</v>
      </c>
      <c r="W76" s="141">
        <f>IF(AND($D76&lt;&gt;0,W$1&lt;&gt;0),IF(VLOOKUP($D76,$J$9:$DP$16,2+W$1,FALSE)&lt;&gt;0,(COUNTIF('Présences, Excuses, et Tx P G'!$P75:AA75,$C76)/VLOOKUP($D76,$J$9:$DP$16,2+W$1,FALSE)),),)</f>
        <v>0.88888888888888884</v>
      </c>
      <c r="X76" s="141">
        <f>IF(AND($D76&lt;&gt;0,X$1&lt;&gt;0),IF(VLOOKUP($D76,$J$9:$DP$16,2+X$1,FALSE)&lt;&gt;0,(COUNTIF('Présences, Excuses, et Tx P G'!$P75:AB75,$C76)/VLOOKUP($D76,$J$9:$DP$16,2+X$1,FALSE)),),)</f>
        <v>0.88888888888888884</v>
      </c>
      <c r="Y76" s="141">
        <f>IF(AND($D76&lt;&gt;0,Y$1&lt;&gt;0),IF(VLOOKUP($D76,$J$9:$DP$16,2+Y$1,FALSE)&lt;&gt;0,(COUNTIF('Présences, Excuses, et Tx P G'!$P75:AC75,$C76)/VLOOKUP($D76,$J$9:$DP$16,2+Y$1,FALSE)),),)</f>
        <v>0.9</v>
      </c>
      <c r="Z76" s="141">
        <f>IF(AND($D76&lt;&gt;0,Z$1&lt;&gt;0),IF(VLOOKUP($D76,$J$9:$DP$16,2+Z$1,FALSE)&lt;&gt;0,(COUNTIF('Présences, Excuses, et Tx P G'!$P75:AD75,$C76)/VLOOKUP($D76,$J$9:$DP$16,2+Z$1,FALSE)),),)</f>
        <v>0.9</v>
      </c>
      <c r="AA76" s="141">
        <f>IF(AND($D76&lt;&gt;0,AA$1&lt;&gt;0),IF(VLOOKUP($D76,$J$9:$DP$16,2+AA$1,FALSE)&lt;&gt;0,(COUNTIF('Présences, Excuses, et Tx P G'!$P75:AE75,$C76)/VLOOKUP($D76,$J$9:$DP$16,2+AA$1,FALSE)),),)</f>
        <v>0.9</v>
      </c>
      <c r="AB76" s="141">
        <f>IF(AND($D76&lt;&gt;0,AB$1&lt;&gt;0),IF(VLOOKUP($D76,$J$9:$DP$16,2+AB$1,FALSE)&lt;&gt;0,(COUNTIF('Présences, Excuses, et Tx P G'!$P75:AF75,$C76)/VLOOKUP($D76,$J$9:$DP$16,2+AB$1,FALSE)),),)</f>
        <v>0.90909090909090906</v>
      </c>
      <c r="AC76" s="141">
        <f>IF(AND($D76&lt;&gt;0,AC$1&lt;&gt;0),IF(VLOOKUP($D76,$J$9:$DP$16,2+AC$1,FALSE)&lt;&gt;0,(COUNTIF('Présences, Excuses, et Tx P G'!$P75:AG75,$C76)/VLOOKUP($D76,$J$9:$DP$16,2+AC$1,FALSE)),),)</f>
        <v>0.91666666666666663</v>
      </c>
      <c r="AD76" s="141">
        <f>IF(AND($D76&lt;&gt;0,AD$1&lt;&gt;0),IF(VLOOKUP($D76,$J$9:$DP$16,2+AD$1,FALSE)&lt;&gt;0,(COUNTIF('Présences, Excuses, et Tx P G'!$P75:AH75,$C76)/VLOOKUP($D76,$J$9:$DP$16,2+AD$1,FALSE)),),)</f>
        <v>0.92307692307692313</v>
      </c>
      <c r="AE76" s="141">
        <f>IF(AND($D76&lt;&gt;0,AE$1&lt;&gt;0),IF(VLOOKUP($D76,$J$9:$DP$16,2+AE$1,FALSE)&lt;&gt;0,(COUNTIF('Présences, Excuses, et Tx P G'!$P75:AI75,$C76)/VLOOKUP($D76,$J$9:$DP$16,2+AE$1,FALSE)),),)</f>
        <v>0.8571428571428571</v>
      </c>
      <c r="AF76" s="141">
        <f>IF(AND($D76&lt;&gt;0,AF$1&lt;&gt;0),IF(VLOOKUP($D76,$J$9:$DP$16,2+AF$1,FALSE)&lt;&gt;0,(COUNTIF('Présences, Excuses, et Tx P G'!$P75:AJ75,$C76)/VLOOKUP($D76,$J$9:$DP$16,2+AF$1,FALSE)),),)</f>
        <v>0.8571428571428571</v>
      </c>
      <c r="AG76" s="141">
        <f>IF(AND($D76&lt;&gt;0,AG$1&lt;&gt;0),IF(VLOOKUP($D76,$J$9:$DP$16,2+AG$1,FALSE)&lt;&gt;0,(COUNTIF('Présences, Excuses, et Tx P G'!$P75:AK75,$C76)/VLOOKUP($D76,$J$9:$DP$16,2+AG$1,FALSE)),),)</f>
        <v>0.8666666666666667</v>
      </c>
      <c r="AH76" s="141">
        <f>IF(AND($D76&lt;&gt;0,AH$1&lt;&gt;0),IF(VLOOKUP($D76,$J$9:$DP$16,2+AH$1,FALSE)&lt;&gt;0,(COUNTIF('Présences, Excuses, et Tx P G'!$P75:AL75,$C76)/VLOOKUP($D76,$J$9:$DP$16,2+AH$1,FALSE)),),)</f>
        <v>0.875</v>
      </c>
      <c r="AI76" s="141">
        <f>IF(AND($D76&lt;&gt;0,AI$1&lt;&gt;0),IF(VLOOKUP($D76,$J$9:$DP$16,2+AI$1,FALSE)&lt;&gt;0,(COUNTIF('Présences, Excuses, et Tx P G'!$P75:AM75,$C76)/VLOOKUP($D76,$J$9:$DP$16,2+AI$1,FALSE)),),)</f>
        <v>0.88235294117647056</v>
      </c>
      <c r="AJ76" s="141">
        <f>IF(AND($D76&lt;&gt;0,AJ$1&lt;&gt;0),IF(VLOOKUP($D76,$J$9:$DP$16,2+AJ$1,FALSE)&lt;&gt;0,(COUNTIF('Présences, Excuses, et Tx P G'!$P75:AN75,$C76)/VLOOKUP($D76,$J$9:$DP$16,2+AJ$1,FALSE)),),)</f>
        <v>0.88888888888888884</v>
      </c>
      <c r="AK76" s="141">
        <f>IF(AND($D76&lt;&gt;0,AK$1&lt;&gt;0),IF(VLOOKUP($D76,$J$9:$DP$16,2+AK$1,FALSE)&lt;&gt;0,(COUNTIF('Présences, Excuses, et Tx P G'!$P75:AO75,$C76)/VLOOKUP($D76,$J$9:$DP$16,2+AK$1,FALSE)),),)</f>
        <v>0.84210526315789469</v>
      </c>
      <c r="AL76" s="141">
        <f>IF(AND($D76&lt;&gt;0,AL$1&lt;&gt;0),IF(VLOOKUP($D76,$J$9:$DP$16,2+AL$1,FALSE)&lt;&gt;0,(COUNTIF('Présences, Excuses, et Tx P G'!$P75:AP75,$C76)/VLOOKUP($D76,$J$9:$DP$16,2+AL$1,FALSE)),),)</f>
        <v>0.84210526315789469</v>
      </c>
      <c r="AM76" s="141">
        <f>IF(AND($D76&lt;&gt;0,AM$1&lt;&gt;0),IF(VLOOKUP($D76,$J$9:$DP$16,2+AM$1,FALSE)&lt;&gt;0,(COUNTIF('Présences, Excuses, et Tx P G'!$P75:AQ75,$C76)/VLOOKUP($D76,$J$9:$DP$16,2+AM$1,FALSE)),),)</f>
        <v>0.8</v>
      </c>
      <c r="AN76" s="141">
        <f>IF(AND($D76&lt;&gt;0,AN$1&lt;&gt;0),IF(VLOOKUP($D76,$J$9:$DP$16,2+AN$1,FALSE)&lt;&gt;0,(COUNTIF('Présences, Excuses, et Tx P G'!$P75:AR75,$C76)/VLOOKUP($D76,$J$9:$DP$16,2+AN$1,FALSE)),),)</f>
        <v>0.80952380952380953</v>
      </c>
      <c r="AO76" s="141">
        <f>IF(AND($D76&lt;&gt;0,AO$1&lt;&gt;0),IF(VLOOKUP($D76,$J$9:$DP$16,2+AO$1,FALSE)&lt;&gt;0,(COUNTIF('Présences, Excuses, et Tx P G'!$P75:AS75,$C76)/VLOOKUP($D76,$J$9:$DP$16,2+AO$1,FALSE)),),)</f>
        <v>0.81818181818181823</v>
      </c>
      <c r="AP76" s="141">
        <f>IF(AND($D76&lt;&gt;0,AP$1&lt;&gt;0),IF(VLOOKUP($D76,$J$9:$DP$16,2+AP$1,FALSE)&lt;&gt;0,(COUNTIF('Présences, Excuses, et Tx P G'!$P75:AT75,$C76)/VLOOKUP($D76,$J$9:$DP$16,2+AP$1,FALSE)),),)</f>
        <v>0.82608695652173914</v>
      </c>
      <c r="AQ76" s="141">
        <f>IF(AND($D76&lt;&gt;0,AQ$1&lt;&gt;0),IF(VLOOKUP($D76,$J$9:$DP$16,2+AQ$1,FALSE)&lt;&gt;0,(COUNTIF('Présences, Excuses, et Tx P G'!$P75:AU75,$C76)/VLOOKUP($D76,$J$9:$DP$16,2+AQ$1,FALSE)),),)</f>
        <v>0.83333333333333337</v>
      </c>
      <c r="AR76" s="141">
        <f>IF(AND($D76&lt;&gt;0,AR$1&lt;&gt;0),IF(VLOOKUP($D76,$J$9:$DP$16,2+AR$1,FALSE)&lt;&gt;0,(COUNTIF('Présences, Excuses, et Tx P G'!$P75:AV75,$C76)/VLOOKUP($D76,$J$9:$DP$16,2+AR$1,FALSE)),),)</f>
        <v>0.83333333333333337</v>
      </c>
      <c r="AS76" s="141">
        <f>IF(AND($D76&lt;&gt;0,AS$1&lt;&gt;0),IF(VLOOKUP($D76,$J$9:$DP$16,2+AS$1,FALSE)&lt;&gt;0,(COUNTIF('Présences, Excuses, et Tx P G'!$P75:AW75,$C76)/VLOOKUP($D76,$J$9:$DP$16,2+AS$1,FALSE)),),)</f>
        <v>0.83333333333333337</v>
      </c>
      <c r="AT76" s="141">
        <f>IF(AND($D76&lt;&gt;0,AT$1&lt;&gt;0),IF(VLOOKUP($D76,$J$9:$DP$16,2+AT$1,FALSE)&lt;&gt;0,(COUNTIF('Présences, Excuses, et Tx P G'!$P75:AX75,$C76)/VLOOKUP($D76,$J$9:$DP$16,2+AT$1,FALSE)),),)</f>
        <v>0.84</v>
      </c>
      <c r="AU76" s="141">
        <f>IF(AND($D76&lt;&gt;0,AU$1&lt;&gt;0),IF(VLOOKUP($D76,$J$9:$DP$16,2+AU$1,FALSE)&lt;&gt;0,(COUNTIF('Présences, Excuses, et Tx P G'!$P75:AY75,$C76)/VLOOKUP($D76,$J$9:$DP$16,2+AU$1,FALSE)),),)</f>
        <v>0.84</v>
      </c>
      <c r="AV76" s="141">
        <f>IF(AND($D76&lt;&gt;0,AV$1&lt;&gt;0),IF(VLOOKUP($D76,$J$9:$DP$16,2+AV$1,FALSE)&lt;&gt;0,(COUNTIF('Présences, Excuses, et Tx P G'!$P75:AZ75,$C76)/VLOOKUP($D76,$J$9:$DP$16,2+AV$1,FALSE)),),)</f>
        <v>0.84615384615384615</v>
      </c>
      <c r="AW76" s="141">
        <f>IF(AND($D76&lt;&gt;0,AW$1&lt;&gt;0),IF(VLOOKUP($D76,$J$9:$DP$16,2+AW$1,FALSE)&lt;&gt;0,(COUNTIF('Présences, Excuses, et Tx P G'!$P75:BA75,$C76)/VLOOKUP($D76,$J$9:$DP$16,2+AW$1,FALSE)),),)</f>
        <v>0.84615384615384615</v>
      </c>
      <c r="AX76" s="141">
        <f>IF(AND($D76&lt;&gt;0,AX$1&lt;&gt;0),IF(VLOOKUP($D76,$J$9:$DP$16,2+AX$1,FALSE)&lt;&gt;0,(COUNTIF('Présences, Excuses, et Tx P G'!$P75:BB75,$C76)/VLOOKUP($D76,$J$9:$DP$16,2+AX$1,FALSE)),),)</f>
        <v>0.85185185185185186</v>
      </c>
      <c r="AY76" s="141">
        <f>IF(AND($D76&lt;&gt;0,AY$1&lt;&gt;0),IF(VLOOKUP($D76,$J$9:$DP$16,2+AY$1,FALSE)&lt;&gt;0,(COUNTIF('Présences, Excuses, et Tx P G'!$P75:BC75,$C76)/VLOOKUP($D76,$J$9:$DP$16,2+AY$1,FALSE)),),)</f>
        <v>0.85185185185185186</v>
      </c>
      <c r="AZ76" s="141">
        <f>IF(AND($D76&lt;&gt;0,AZ$1&lt;&gt;0),IF(VLOOKUP($D76,$J$9:$DP$16,2+AZ$1,FALSE)&lt;&gt;0,(COUNTIF('Présences, Excuses, et Tx P G'!$P75:BD75,$C76)/VLOOKUP($D76,$J$9:$DP$16,2+AZ$1,FALSE)),),)</f>
        <v>0.8571428571428571</v>
      </c>
      <c r="BA76" s="141">
        <f>IF(AND($D76&lt;&gt;0,BA$1&lt;&gt;0),IF(VLOOKUP($D76,$J$9:$DP$16,2+BA$1,FALSE)&lt;&gt;0,(COUNTIF('Présences, Excuses, et Tx P G'!$P75:BE75,$C76)/VLOOKUP($D76,$J$9:$DP$16,2+BA$1,FALSE)),),)</f>
        <v>0.8571428571428571</v>
      </c>
      <c r="BB76" s="141">
        <f>IF(AND($D76&lt;&gt;0,BB$1&lt;&gt;0),IF(VLOOKUP($D76,$J$9:$DP$16,2+BB$1,FALSE)&lt;&gt;0,(COUNTIF('Présences, Excuses, et Tx P G'!$P75:BF75,$C76)/VLOOKUP($D76,$J$9:$DP$16,2+BB$1,FALSE)),),)</f>
        <v>0.86206896551724133</v>
      </c>
      <c r="BC76" s="141">
        <f>IF(AND($D76&lt;&gt;0,BC$1&lt;&gt;0),IF(VLOOKUP($D76,$J$9:$DP$16,2+BC$1,FALSE)&lt;&gt;0,(COUNTIF('Présences, Excuses, et Tx P G'!$P75:BG75,$C76)/VLOOKUP($D76,$J$9:$DP$16,2+BC$1,FALSE)),),)</f>
        <v>0.8666666666666667</v>
      </c>
      <c r="BD76" s="141">
        <f>IF(AND($D76&lt;&gt;0,BD$1&lt;&gt;0),IF(VLOOKUP($D76,$J$9:$DP$16,2+BD$1,FALSE)&lt;&gt;0,(COUNTIF('Présences, Excuses, et Tx P G'!$P75:BH75,$C76)/VLOOKUP($D76,$J$9:$DP$16,2+BD$1,FALSE)),),)</f>
        <v>0.87096774193548387</v>
      </c>
      <c r="BE76" s="141">
        <f>IF(AND($D76&lt;&gt;0,BE$1&lt;&gt;0),IF(VLOOKUP($D76,$J$9:$DP$16,2+BE$1,FALSE)&lt;&gt;0,(COUNTIF('Présences, Excuses, et Tx P G'!$P75:BI75,$C76)/VLOOKUP($D76,$J$9:$DP$16,2+BE$1,FALSE)),),)</f>
        <v>0.875</v>
      </c>
      <c r="BF76" s="141">
        <f>IF(AND($D76&lt;&gt;0,BF$1&lt;&gt;0),IF(VLOOKUP($D76,$J$9:$DP$16,2+BF$1,FALSE)&lt;&gt;0,(COUNTIF('Présences, Excuses, et Tx P G'!$P75:BJ75,$C76)/VLOOKUP($D76,$J$9:$DP$16,2+BF$1,FALSE)),),)</f>
        <v>0.875</v>
      </c>
      <c r="BG76" s="141">
        <f>IF(AND($D76&lt;&gt;0,BG$1&lt;&gt;0),IF(VLOOKUP($D76,$J$9:$DP$16,2+BG$1,FALSE)&lt;&gt;0,(COUNTIF('Présences, Excuses, et Tx P G'!$P75:BK75,$C76)/VLOOKUP($D76,$J$9:$DP$16,2+BG$1,FALSE)),),)</f>
        <v>0.87878787878787878</v>
      </c>
      <c r="BH76" s="141">
        <f>IF(AND($D76&lt;&gt;0,BH$1&lt;&gt;0),IF(VLOOKUP($D76,$J$9:$DP$16,2+BH$1,FALSE)&lt;&gt;0,(COUNTIF('Présences, Excuses, et Tx P G'!$P75:BL75,$C76)/VLOOKUP($D76,$J$9:$DP$16,2+BH$1,FALSE)),),)</f>
        <v>0.87878787878787878</v>
      </c>
      <c r="BI76" s="141">
        <f>IF(AND($D76&lt;&gt;0,BI$1&lt;&gt;0),IF(VLOOKUP($D76,$J$9:$DP$16,2+BI$1,FALSE)&lt;&gt;0,(COUNTIF('Présences, Excuses, et Tx P G'!$P75:BM75,$C76)/VLOOKUP($D76,$J$9:$DP$16,2+BI$1,FALSE)),),)</f>
        <v>0.88235294117647056</v>
      </c>
      <c r="BJ76" s="141">
        <f>IF(AND($D76&lt;&gt;0,BJ$1&lt;&gt;0),IF(VLOOKUP($D76,$J$9:$DP$16,2+BJ$1,FALSE)&lt;&gt;0,(COUNTIF('Présences, Excuses, et Tx P G'!$P75:BN75,$C76)/VLOOKUP($D76,$J$9:$DP$16,2+BJ$1,FALSE)),),)</f>
        <v>0.8571428571428571</v>
      </c>
      <c r="BK76" s="141">
        <f>IF(AND($D76&lt;&gt;0,BK$1&lt;&gt;0),IF(VLOOKUP($D76,$J$9:$DP$16,2+BK$1,FALSE)&lt;&gt;0,(COUNTIF('Présences, Excuses, et Tx P G'!$P75:BO75,$C76)/VLOOKUP($D76,$J$9:$DP$16,2+BK$1,FALSE)),),)</f>
        <v>0.8571428571428571</v>
      </c>
      <c r="BL76" s="141">
        <f>IF(AND($D76&lt;&gt;0,BL$1&lt;&gt;0),IF(VLOOKUP($D76,$J$9:$DP$16,2+BL$1,FALSE)&lt;&gt;0,(COUNTIF('Présences, Excuses, et Tx P G'!$P75:BP75,$C76)/VLOOKUP($D76,$J$9:$DP$16,2+BL$1,FALSE)),),)</f>
        <v>0.8571428571428571</v>
      </c>
      <c r="BM76" s="141">
        <f>IF(AND($D76&lt;&gt;0,BM$1&lt;&gt;0),IF(VLOOKUP($D76,$J$9:$DP$16,2+BM$1,FALSE)&lt;&gt;0,(COUNTIF('Présences, Excuses, et Tx P G'!$P75:BQ75,$C76)/VLOOKUP($D76,$J$9:$DP$16,2+BM$1,FALSE)),),)</f>
        <v>0.8571428571428571</v>
      </c>
      <c r="BN76" s="141">
        <f>IF(AND($D76&lt;&gt;0,BN$1&lt;&gt;0),IF(VLOOKUP($D76,$J$9:$DP$16,2+BN$1,FALSE)&lt;&gt;0,(COUNTIF('Présences, Excuses, et Tx P G'!$P75:BR75,$C76)/VLOOKUP($D76,$J$9:$DP$16,2+BN$1,FALSE)),),)</f>
        <v>0.86111111111111116</v>
      </c>
      <c r="BO76" s="141">
        <f>IF(AND($D76&lt;&gt;0,BO$1&lt;&gt;0),IF(VLOOKUP($D76,$J$9:$DP$16,2+BO$1,FALSE)&lt;&gt;0,(COUNTIF('Présences, Excuses, et Tx P G'!$P75:BS75,$C76)/VLOOKUP($D76,$J$9:$DP$16,2+BO$1,FALSE)),),)</f>
        <v>0.86486486486486491</v>
      </c>
      <c r="BP76" s="141">
        <f>IF(AND($D76&lt;&gt;0,BP$1&lt;&gt;0),IF(VLOOKUP($D76,$J$9:$DP$16,2+BP$1,FALSE)&lt;&gt;0,(COUNTIF('Présences, Excuses, et Tx P G'!$P75:BT75,$C76)/VLOOKUP($D76,$J$9:$DP$16,2+BP$1,FALSE)),),)</f>
        <v>0.86842105263157898</v>
      </c>
      <c r="BQ76" s="141">
        <f>IF(AND($D76&lt;&gt;0,BQ$1&lt;&gt;0),IF(VLOOKUP($D76,$J$9:$DP$16,2+BQ$1,FALSE)&lt;&gt;0,(COUNTIF('Présences, Excuses, et Tx P G'!$P75:BU75,$C76)/VLOOKUP($D76,$J$9:$DP$16,2+BQ$1,FALSE)),),)</f>
        <v>0.87179487179487181</v>
      </c>
      <c r="BR76" s="141">
        <f>IF(AND($D76&lt;&gt;0,BR$1&lt;&gt;0),IF(VLOOKUP($D76,$J$9:$DP$16,2+BR$1,FALSE)&lt;&gt;0,(COUNTIF('Présences, Excuses, et Tx P G'!$P75:BV75,$C76)/VLOOKUP($D76,$J$9:$DP$16,2+BR$1,FALSE)),),)</f>
        <v>0.87179487179487181</v>
      </c>
      <c r="BS76" s="141">
        <f>IF(AND($D76&lt;&gt;0,BS$1&lt;&gt;0),IF(VLOOKUP($D76,$J$9:$DP$16,2+BS$1,FALSE)&lt;&gt;0,(COUNTIF('Présences, Excuses, et Tx P G'!$P75:BW75,$C76)/VLOOKUP($D76,$J$9:$DP$16,2+BS$1,FALSE)),),)</f>
        <v>0.87179487179487181</v>
      </c>
      <c r="BT76" s="141">
        <f>IF(AND($D76&lt;&gt;0,BT$1&lt;&gt;0),IF(VLOOKUP($D76,$J$9:$DP$16,2+BT$1,FALSE)&lt;&gt;0,(COUNTIF('Présences, Excuses, et Tx P G'!$P75:BX75,$C76)/VLOOKUP($D76,$J$9:$DP$16,2+BT$1,FALSE)),),)</f>
        <v>0.87179487179487181</v>
      </c>
      <c r="BU76" s="141">
        <f>IF(AND($D76&lt;&gt;0,BU$1&lt;&gt;0),IF(VLOOKUP($D76,$J$9:$DP$16,2+BU$1,FALSE)&lt;&gt;0,(COUNTIF('Présences, Excuses, et Tx P G'!$P75:BY75,$C76)/VLOOKUP($D76,$J$9:$DP$16,2+BU$1,FALSE)),),)</f>
        <v>0.875</v>
      </c>
      <c r="BV76" s="141">
        <f>IF(AND($D76&lt;&gt;0,BV$1&lt;&gt;0),IF(VLOOKUP($D76,$J$9:$DP$16,2+BV$1,FALSE)&lt;&gt;0,(COUNTIF('Présences, Excuses, et Tx P G'!$P75:BZ75,$C76)/VLOOKUP($D76,$J$9:$DP$16,2+BV$1,FALSE)),),)</f>
        <v>0.87804878048780488</v>
      </c>
      <c r="BW76" s="141">
        <f>IF(AND($D76&lt;&gt;0,BW$1&lt;&gt;0),IF(VLOOKUP($D76,$J$9:$DP$16,2+BW$1,FALSE)&lt;&gt;0,(COUNTIF('Présences, Excuses, et Tx P G'!$P75:CA75,$C76)/VLOOKUP($D76,$J$9:$DP$16,2+BW$1,FALSE)),),)</f>
        <v>0.88095238095238093</v>
      </c>
      <c r="BX76" s="141">
        <f>IF(AND($D76&lt;&gt;0,BX$1&lt;&gt;0),IF(VLOOKUP($D76,$J$9:$DP$16,2+BX$1,FALSE)&lt;&gt;0,(COUNTIF('Présences, Excuses, et Tx P G'!$P75:CB75,$C76)/VLOOKUP($D76,$J$9:$DP$16,2+BX$1,FALSE)),),)</f>
        <v>0.86046511627906974</v>
      </c>
      <c r="BY76" s="141">
        <f>IF(AND($D76&lt;&gt;0,BY$1&lt;&gt;0),IF(VLOOKUP($D76,$J$9:$DP$16,2+BY$1,FALSE)&lt;&gt;0,(COUNTIF('Présences, Excuses, et Tx P G'!$P75:CC75,$C76)/VLOOKUP($D76,$J$9:$DP$16,2+BY$1,FALSE)),),)</f>
        <v>0.86046511627906974</v>
      </c>
      <c r="BZ76" s="141">
        <f>IF(AND($D76&lt;&gt;0,BZ$1&lt;&gt;0),IF(VLOOKUP($D76,$J$9:$DP$16,2+BZ$1,FALSE)&lt;&gt;0,(COUNTIF('Présences, Excuses, et Tx P G'!$P75:CD75,$C76)/VLOOKUP($D76,$J$9:$DP$16,2+BZ$1,FALSE)),),)</f>
        <v>0.86363636363636365</v>
      </c>
      <c r="CA76" s="141">
        <f>IF(AND($D76&lt;&gt;0,CA$1&lt;&gt;0),IF(VLOOKUP($D76,$J$9:$DP$16,2+CA$1,FALSE)&lt;&gt;0,(COUNTIF('Présences, Excuses, et Tx P G'!$P75:CE75,$C76)/VLOOKUP($D76,$J$9:$DP$16,2+CA$1,FALSE)),),)</f>
        <v>0.84444444444444444</v>
      </c>
      <c r="CB76" s="141">
        <f>IF(AND($D76&lt;&gt;0,CB$1&lt;&gt;0),IF(VLOOKUP($D76,$J$9:$DP$16,2+CB$1,FALSE)&lt;&gt;0,(COUNTIF('Présences, Excuses, et Tx P G'!$P75:CF75,$C76)/VLOOKUP($D76,$J$9:$DP$16,2+CB$1,FALSE)),),)</f>
        <v>0</v>
      </c>
      <c r="CC76" s="141">
        <f>IF(AND($D76&lt;&gt;0,CC$1&lt;&gt;0),IF(VLOOKUP($D76,$J$9:$DP$16,2+CC$1,FALSE)&lt;&gt;0,(COUNTIF('Présences, Excuses, et Tx P G'!$P75:CG75,$C76)/VLOOKUP($D76,$J$9:$DP$16,2+CC$1,FALSE)),),)</f>
        <v>0</v>
      </c>
      <c r="CD76" s="141">
        <f>IF(AND($D76&lt;&gt;0,CD$1&lt;&gt;0),IF(VLOOKUP($D76,$J$9:$DP$16,2+CD$1,FALSE)&lt;&gt;0,(COUNTIF('Présences, Excuses, et Tx P G'!$P75:CH75,$C76)/VLOOKUP($D76,$J$9:$DP$16,2+CD$1,FALSE)),),)</f>
        <v>0</v>
      </c>
      <c r="CE76" s="141">
        <f>IF(AND($D76&lt;&gt;0,CE$1&lt;&gt;0),IF(VLOOKUP($D76,$J$9:$DP$16,2+CE$1,FALSE)&lt;&gt;0,(COUNTIF('Présences, Excuses, et Tx P G'!$P75:CI75,$C76)/VLOOKUP($D76,$J$9:$DP$16,2+CE$1,FALSE)),),)</f>
        <v>0</v>
      </c>
      <c r="CF76" s="141">
        <f>IF(AND($D76&lt;&gt;0,CF$1&lt;&gt;0),IF(VLOOKUP($D76,$J$9:$DP$16,2+CF$1,FALSE)&lt;&gt;0,(COUNTIF('Présences, Excuses, et Tx P G'!$P75:CJ75,$C76)/VLOOKUP($D76,$J$9:$DP$16,2+CF$1,FALSE)),),)</f>
        <v>0</v>
      </c>
      <c r="CG76" s="141">
        <f>IF(AND($D76&lt;&gt;0,CG$1&lt;&gt;0),IF(VLOOKUP($D76,$J$9:$DP$16,2+CG$1,FALSE)&lt;&gt;0,(COUNTIF('Présences, Excuses, et Tx P G'!$P75:CK75,$C76)/VLOOKUP($D76,$J$9:$DP$16,2+CG$1,FALSE)),),)</f>
        <v>0</v>
      </c>
      <c r="CH76" s="141">
        <f>IF(AND($D76&lt;&gt;0,CH$1&lt;&gt;0),IF(VLOOKUP($D76,$J$9:$DP$16,2+CH$1,FALSE)&lt;&gt;0,(COUNTIF('Présences, Excuses, et Tx P G'!$P75:CL75,$C76)/VLOOKUP($D76,$J$9:$DP$16,2+CH$1,FALSE)),),)</f>
        <v>0</v>
      </c>
      <c r="CI76" s="141">
        <f>IF(AND($D76&lt;&gt;0,CI$1&lt;&gt;0),IF(VLOOKUP($D76,$J$9:$DP$16,2+CI$1,FALSE)&lt;&gt;0,(COUNTIF('Présences, Excuses, et Tx P G'!$P75:CM75,$C76)/VLOOKUP($D76,$J$9:$DP$16,2+CI$1,FALSE)),),)</f>
        <v>0</v>
      </c>
      <c r="CJ76" s="141">
        <f>IF(AND($D76&lt;&gt;0,CJ$1&lt;&gt;0),IF(VLOOKUP($D76,$J$9:$DP$16,2+CJ$1,FALSE)&lt;&gt;0,(COUNTIF('Présences, Excuses, et Tx P G'!$P75:CO75,$C76)/VLOOKUP($D76,$J$9:$DP$16,2+CJ$1,FALSE)),),)</f>
        <v>0</v>
      </c>
      <c r="CK76" s="141">
        <f>IF(AND($D76&lt;&gt;0,CK$1&lt;&gt;0),IF(VLOOKUP($D76,$J$9:$DP$16,2+CK$1,FALSE)&lt;&gt;0,(COUNTIF('Présences, Excuses, et Tx P G'!$P75:CP75,$C76)/VLOOKUP($D76,$J$9:$DP$16,2+CK$1,FALSE)),),)</f>
        <v>0</v>
      </c>
      <c r="CL76" s="141">
        <f>IF(AND($D76&lt;&gt;0,CL$1&lt;&gt;0),IF(VLOOKUP($D76,$J$9:$DP$16,2+CL$1,FALSE)&lt;&gt;0,(COUNTIF('Présences, Excuses, et Tx P G'!$P75:CQ75,$C76)/VLOOKUP($D76,$J$9:$DP$16,2+CL$1,FALSE)),),)</f>
        <v>0</v>
      </c>
      <c r="CM76" s="141">
        <f>IF(AND($D76&lt;&gt;0,CM$1&lt;&gt;0),IF(VLOOKUP($D76,$J$9:$DP$16,2+CM$1,FALSE)&lt;&gt;0,(COUNTIF('Présences, Excuses, et Tx P G'!$P75:CR75,$C76)/VLOOKUP($D76,$J$9:$DP$16,2+CM$1,FALSE)),),)</f>
        <v>0</v>
      </c>
      <c r="CN76" s="141">
        <f>IF(AND($D76&lt;&gt;0,CN$1&lt;&gt;0),IF(VLOOKUP($D76,$J$9:$DP$16,2+CN$1,FALSE)&lt;&gt;0,(COUNTIF('Présences, Excuses, et Tx P G'!$P75:CS75,$C76)/VLOOKUP($D76,$J$9:$DP$16,2+CN$1,FALSE)),),)</f>
        <v>0</v>
      </c>
      <c r="CO76" s="141">
        <f>IF(AND($D76&lt;&gt;0,CO$1&lt;&gt;0),IF(VLOOKUP($D76,$J$9:$DP$16,2+CO$1,FALSE)&lt;&gt;0,(COUNTIF('Présences, Excuses, et Tx P G'!$P75:CT75,$C76)/VLOOKUP($D76,$J$9:$DP$16,2+CO$1,FALSE)),),)</f>
        <v>0</v>
      </c>
      <c r="CP76" s="141">
        <f>IF(AND($D76&lt;&gt;0,CP$1&lt;&gt;0),IF(VLOOKUP($D76,$J$9:$DP$16,2+CP$1,FALSE)&lt;&gt;0,(COUNTIF('Présences, Excuses, et Tx P G'!$P75:CU75,$C76)/VLOOKUP($D76,$J$9:$DP$16,2+CP$1,FALSE)),),)</f>
        <v>0</v>
      </c>
      <c r="CQ76" s="141">
        <f>IF(AND($D76&lt;&gt;0,CQ$1&lt;&gt;0),IF(VLOOKUP($D76,$J$9:$DP$16,2+CQ$1,FALSE)&lt;&gt;0,(COUNTIF('Présences, Excuses, et Tx P G'!$P75:CU75,$C76)/VLOOKUP($D76,$J$9:$DP$16,2+CQ$1,FALSE)),),)</f>
        <v>0</v>
      </c>
      <c r="CR76" s="141">
        <f>IF(AND($D76&lt;&gt;0,CR$1&lt;&gt;0),IF(VLOOKUP($D76,$J$9:$DP$16,2+CR$1,FALSE)&lt;&gt;0,(COUNTIF('Présences, Excuses, et Tx P G'!$P75:CV75,$C76)/VLOOKUP($D76,$J$9:$DP$16,2+CR$1,FALSE)),),)</f>
        <v>0</v>
      </c>
      <c r="CS76" s="141">
        <f>IF(AND($D76&lt;&gt;0,CS$1&lt;&gt;0),IF(VLOOKUP($D76,$J$9:$DP$16,2+CS$1,FALSE)&lt;&gt;0,(COUNTIF('Présences, Excuses, et Tx P G'!$P75:CW75,$C76)/VLOOKUP($D76,$J$9:$DP$16,2+CS$1,FALSE)),),)</f>
        <v>0</v>
      </c>
      <c r="CT76" s="141">
        <f>IF(AND($D76&lt;&gt;0,CT$1&lt;&gt;0),IF(VLOOKUP($D76,$J$9:$DP$16,2+CT$1,FALSE)&lt;&gt;0,(COUNTIF('Présences, Excuses, et Tx P G'!$P75:CX75,$C76)/VLOOKUP($D76,$J$9:$DP$16,2+CT$1,FALSE)),),)</f>
        <v>0</v>
      </c>
      <c r="CU76" s="141">
        <f>IF(AND($D76&lt;&gt;0,CU$1&lt;&gt;0),IF(VLOOKUP($D76,$J$9:$DP$16,2+CU$1,FALSE)&lt;&gt;0,(COUNTIF('Présences, Excuses, et Tx P G'!$P75:CY75,$C76)/VLOOKUP($D76,$J$9:$DP$16,2+CU$1,FALSE)),),)</f>
        <v>0</v>
      </c>
      <c r="CV76" s="141">
        <f>IF(AND($D76&lt;&gt;0,CV$1&lt;&gt;0),IF(VLOOKUP($D76,$J$9:$DP$16,2+CV$1,FALSE)&lt;&gt;0,(COUNTIF('Présences, Excuses, et Tx P G'!$P75:CZ75,$C76)/VLOOKUP($D76,$J$9:$DP$16,2+CV$1,FALSE)),),)</f>
        <v>0</v>
      </c>
      <c r="CW76" s="141">
        <f>IF(AND($D76&lt;&gt;0,CW$1&lt;&gt;0),IF(VLOOKUP($D76,$J$9:$DP$16,2+CW$1,FALSE)&lt;&gt;0,(COUNTIF('Présences, Excuses, et Tx P G'!$P75:DA75,$C76)/VLOOKUP($D76,$J$9:$DP$16,2+CW$1,FALSE)),),)</f>
        <v>0</v>
      </c>
      <c r="CX76" s="141">
        <f>IF(AND($D76&lt;&gt;0,CX$1&lt;&gt;0),IF(VLOOKUP($D76,$J$9:$DP$16,2+CX$1,FALSE)&lt;&gt;0,(COUNTIF('Présences, Excuses, et Tx P G'!$P75:DB75,$C76)/VLOOKUP($D76,$J$9:$DP$16,2+CX$1,FALSE)),),)</f>
        <v>0</v>
      </c>
      <c r="CY76" s="141">
        <f>IF(AND($D76&lt;&gt;0,CY$1&lt;&gt;0),IF(VLOOKUP($D76,$J$9:$DP$16,2+CY$1,FALSE)&lt;&gt;0,(COUNTIF('Présences, Excuses, et Tx P G'!$P75:DC75,$C76)/VLOOKUP($D76,$J$9:$DP$16,2+CY$1,FALSE)),),)</f>
        <v>0</v>
      </c>
      <c r="CZ76" s="141">
        <f>IF(AND($D76&lt;&gt;0,CZ$1&lt;&gt;0),IF(VLOOKUP($D76,$J$9:$DP$16,2+CZ$1,FALSE)&lt;&gt;0,(COUNTIF('Présences, Excuses, et Tx P G'!$P75:DD75,$C76)/VLOOKUP($D76,$J$9:$DP$16,2+CZ$1,FALSE)),),)</f>
        <v>0</v>
      </c>
      <c r="DA76" s="141">
        <f>IF(AND($D76&lt;&gt;0,DA$1&lt;&gt;0),IF(VLOOKUP($D76,$J$9:$DP$16,2+DA$1,FALSE)&lt;&gt;0,(COUNTIF('Présences, Excuses, et Tx P G'!$P75:DE75,$C76)/VLOOKUP($D76,$J$9:$DP$16,2+DA$1,FALSE)),),)</f>
        <v>0</v>
      </c>
      <c r="DB76" s="141">
        <f>IF(AND($D76&lt;&gt;0,DB$1&lt;&gt;0),IF(VLOOKUP($D76,$J$9:$DP$16,2+DB$1,FALSE)&lt;&gt;0,(COUNTIF('Présences, Excuses, et Tx P G'!$P75:DF75,$C76)/VLOOKUP($D76,$J$9:$DP$16,2+DB$1,FALSE)),),)</f>
        <v>0</v>
      </c>
      <c r="DC76" s="141">
        <f>IF(AND($D76&lt;&gt;0,DC$1&lt;&gt;0),IF(VLOOKUP($D76,$J$9:$DP$16,2+DC$1,FALSE)&lt;&gt;0,(COUNTIF('Présences, Excuses, et Tx P G'!$P75:DG75,$C76)/VLOOKUP($D76,$J$9:$DP$16,2+DC$1,FALSE)),),)</f>
        <v>0</v>
      </c>
      <c r="DD76" s="141">
        <f>IF(AND($D76&lt;&gt;0,DD$1&lt;&gt;0),IF(VLOOKUP($D76,$J$9:$DP$16,2+DD$1,FALSE)&lt;&gt;0,(COUNTIF('Présences, Excuses, et Tx P G'!$P75:DH75,$C76)/VLOOKUP($D76,$J$9:$DP$16,2+DD$1,FALSE)),),)</f>
        <v>0</v>
      </c>
      <c r="DE76" s="141">
        <f>IF(AND($D76&lt;&gt;0,DE$1&lt;&gt;0),IF(VLOOKUP($D76,$J$9:$DP$16,2+DE$1,FALSE)&lt;&gt;0,(COUNTIF('Présences, Excuses, et Tx P G'!$P75:DI75,$C76)/VLOOKUP($D76,$J$9:$DP$16,2+DE$1,FALSE)),),)</f>
        <v>0</v>
      </c>
      <c r="DF76" s="141">
        <f>IF(AND($D76&lt;&gt;0,DF$1&lt;&gt;0),IF(VLOOKUP($D76,$J$9:$DP$16,2+DF$1,FALSE)&lt;&gt;0,(COUNTIF('Présences, Excuses, et Tx P G'!$P75:DJ75,$C76)/VLOOKUP($D76,$J$9:$DP$16,2+DF$1,FALSE)),),)</f>
        <v>0</v>
      </c>
      <c r="DG76" s="141">
        <f>IF(AND($D76&lt;&gt;0,DG$1&lt;&gt;0),IF(VLOOKUP($D76,$J$9:$DP$16,2+DG$1,FALSE)&lt;&gt;0,(COUNTIF('Présences, Excuses, et Tx P G'!$P75:DK75,$C76)/VLOOKUP($D76,$J$9:$DP$16,2+DG$1,FALSE)),),)</f>
        <v>0</v>
      </c>
      <c r="DH76" s="141">
        <f>IF(AND($D76&lt;&gt;0,DH$1&lt;&gt;0),IF(VLOOKUP($D76,$J$9:$DP$16,2+DH$1,FALSE)&lt;&gt;0,(COUNTIF('Présences, Excuses, et Tx P G'!$P75:DL75,$C76)/VLOOKUP($D76,$J$9:$DP$16,2+DH$1,FALSE)),),)</f>
        <v>0</v>
      </c>
      <c r="DI76" s="141">
        <f>IF(AND($D76&lt;&gt;0,DI$1&lt;&gt;0),IF(VLOOKUP($D76,$J$9:$DP$16,2+DI$1,FALSE)&lt;&gt;0,(COUNTIF('Présences, Excuses, et Tx P G'!$P75:DM75,$C76)/VLOOKUP($D76,$J$9:$DP$16,2+DI$1,FALSE)),),)</f>
        <v>0</v>
      </c>
      <c r="DJ76" s="141">
        <f>IF(AND($D76&lt;&gt;0,DJ$1&lt;&gt;0),IF(VLOOKUP($D76,$J$9:$DP$16,2+DJ$1,FALSE)&lt;&gt;0,(COUNTIF('Présences, Excuses, et Tx P G'!$P75:DN75,$C76)/VLOOKUP($D76,$J$9:$DP$16,2+DJ$1,FALSE)),),)</f>
        <v>0</v>
      </c>
      <c r="DK76" s="141">
        <f>IF(AND($D76&lt;&gt;0,DK$1&lt;&gt;0),IF(VLOOKUP($D76,$J$9:$DP$16,2+DK$1,FALSE)&lt;&gt;0,(COUNTIF('Présences, Excuses, et Tx P G'!$P75:DO75,$C76)/VLOOKUP($D76,$J$9:$DP$16,2+DK$1,FALSE)),),)</f>
        <v>0</v>
      </c>
      <c r="DL76" s="141">
        <f>IF(AND($D76&lt;&gt;0,DL$1&lt;&gt;0),IF(VLOOKUP($D76,$J$9:$DP$16,2+DL$1,FALSE)&lt;&gt;0,(COUNTIF('Présences, Excuses, et Tx P G'!$P75:DP75,$C76)/VLOOKUP($D76,$J$9:$DP$16,2+DL$1,FALSE)),),)</f>
        <v>0</v>
      </c>
      <c r="DM76" s="141">
        <f>IF(AND($D76&lt;&gt;0,DM$1&lt;&gt;0),IF(VLOOKUP($D76,$J$9:$DP$16,2+DM$1,FALSE)&lt;&gt;0,(COUNTIF('Présences, Excuses, et Tx P G'!$P75:DQ75,$C76)/VLOOKUP($D76,$J$9:$DP$16,2+DM$1,FALSE)),),)</f>
        <v>0</v>
      </c>
      <c r="DN76" s="141">
        <f>IF(AND($D76&lt;&gt;0,DN$1&lt;&gt;0),IF(VLOOKUP($D76,$J$9:$DP$16,2+DN$1,FALSE)&lt;&gt;0,(COUNTIF('Présences, Excuses, et Tx P G'!$P75:DR75,$C76)/VLOOKUP($D76,$J$9:$DP$16,2+DN$1,FALSE)),),)</f>
        <v>0</v>
      </c>
      <c r="DO76" s="141">
        <f>IF(AND($D76&lt;&gt;0,DO$1&lt;&gt;0),IF(VLOOKUP($D76,$J$9:$DP$16,2+DO$1,FALSE)&lt;&gt;0,(COUNTIF('Présences, Excuses, et Tx P G'!$P75:DS75,$C76)/VLOOKUP($D76,$J$9:$DP$16,2+DO$1,FALSE)),),)</f>
        <v>0</v>
      </c>
      <c r="DP76" s="141">
        <f>IF(AND($D76&lt;&gt;0,DP$1&lt;&gt;0),IF(VLOOKUP($D76,$J$9:$DP$16,2+DP$1,FALSE)&lt;&gt;0,(COUNTIF('Présences, Excuses, et Tx P G'!$P75:DT75,$C76)/VLOOKUP($D76,$J$9:$DP$16,2+DP$1,FALSE)),),)</f>
        <v>0</v>
      </c>
      <c r="DR76" s="158" t="str">
        <f t="shared" si="34"/>
        <v>MERTEN Daniel</v>
      </c>
      <c r="DS76" s="26" t="str">
        <f t="shared" si="35"/>
        <v>B</v>
      </c>
      <c r="DT76" s="23">
        <f t="shared" si="36"/>
        <v>0.86046511627906974</v>
      </c>
    </row>
    <row r="77" spans="1:124" ht="14.4" customHeight="1">
      <c r="A77" s="11">
        <v>60</v>
      </c>
      <c r="B77" s="158" t="str">
        <f>Choristes!B61</f>
        <v>MESSEMÈNE Rose</v>
      </c>
      <c r="C77" s="26" t="str">
        <f>Choristes!C61</f>
        <v>A</v>
      </c>
      <c r="D77" s="26" t="str">
        <f>Choristes!G61</f>
        <v>FS</v>
      </c>
      <c r="E77" s="26"/>
      <c r="F77" s="26"/>
      <c r="G77" s="15"/>
      <c r="H77" s="15"/>
      <c r="I77" s="23">
        <f t="shared" si="32"/>
        <v>0.92682926829268297</v>
      </c>
      <c r="J77" s="23" t="str">
        <f t="shared" si="33"/>
        <v>B</v>
      </c>
      <c r="K77" s="60"/>
      <c r="L77" s="141">
        <f>IF(AND($D77&lt;&gt;0,L$1&lt;&gt;0),IF(VLOOKUP($D77,$J$9:$DP$16,2+L$1,FALSE)&lt;&gt;0,(COUNTIF('Présences, Excuses, et Tx P G'!$P76:P76,$C77)/VLOOKUP($D77,$J$9:$DP$16,2+L$1,FALSE)),),)</f>
        <v>1</v>
      </c>
      <c r="M77" s="141">
        <f>IF(AND($D77&lt;&gt;0,M$1&lt;&gt;0),IF(VLOOKUP($D77,$J$9:$DP$16,2+M$1,FALSE)&lt;&gt;0,(COUNTIF('Présences, Excuses, et Tx P G'!$P76:Q76,$C77)/VLOOKUP($D77,$J$9:$DP$16,2+M$1,FALSE)),),)</f>
        <v>1</v>
      </c>
      <c r="N77" s="141">
        <f>IF(AND($D77&lt;&gt;0,N$1&lt;&gt;0),IF(VLOOKUP($D77,$J$9:$DP$16,2+N$1,FALSE)&lt;&gt;0,(COUNTIF('Présences, Excuses, et Tx P G'!$P76:R76,$C77)/VLOOKUP($D77,$J$9:$DP$16,2+N$1,FALSE)),),)</f>
        <v>1</v>
      </c>
      <c r="O77" s="141">
        <f>IF(AND($D77&lt;&gt;0,O$1&lt;&gt;0),IF(VLOOKUP($D77,$J$9:$DP$16,2+O$1,FALSE)&lt;&gt;0,(COUNTIF('Présences, Excuses, et Tx P G'!$P76:S76,$C77)/VLOOKUP($D77,$J$9:$DP$16,2+O$1,FALSE)),),)</f>
        <v>1</v>
      </c>
      <c r="P77" s="141">
        <f>IF(AND($D77&lt;&gt;0,P$1&lt;&gt;0),IF(VLOOKUP($D77,$J$9:$DP$16,2+P$1,FALSE)&lt;&gt;0,(COUNTIF('Présences, Excuses, et Tx P G'!$P76:T76,$C77)/VLOOKUP($D77,$J$9:$DP$16,2+P$1,FALSE)),),)</f>
        <v>1</v>
      </c>
      <c r="Q77" s="141">
        <f>IF(AND($D77&lt;&gt;0,Q$1&lt;&gt;0),IF(VLOOKUP($D77,$J$9:$DP$16,2+Q$1,FALSE)&lt;&gt;0,(COUNTIF('Présences, Excuses, et Tx P G'!$P76:U76,$C77)/VLOOKUP($D77,$J$9:$DP$16,2+Q$1,FALSE)),),)</f>
        <v>1</v>
      </c>
      <c r="R77" s="141">
        <f>IF(AND($D77&lt;&gt;0,R$1&lt;&gt;0),IF(VLOOKUP($D77,$J$9:$DP$16,2+R$1,FALSE)&lt;&gt;0,(COUNTIF('Présences, Excuses, et Tx P G'!$P76:V76,$C77)/VLOOKUP($D77,$J$9:$DP$16,2+R$1,FALSE)),),)</f>
        <v>1</v>
      </c>
      <c r="S77" s="141">
        <f>IF(AND($D77&lt;&gt;0,S$1&lt;&gt;0),IF(VLOOKUP($D77,$J$9:$DP$16,2+S$1,FALSE)&lt;&gt;0,(COUNTIF('Présences, Excuses, et Tx P G'!$P76:W76,$C77)/VLOOKUP($D77,$J$9:$DP$16,2+S$1,FALSE)),),)</f>
        <v>1</v>
      </c>
      <c r="T77" s="141">
        <f>IF(AND($D77&lt;&gt;0,T$1&lt;&gt;0),IF(VLOOKUP($D77,$J$9:$DP$16,2+T$1,FALSE)&lt;&gt;0,(COUNTIF('Présences, Excuses, et Tx P G'!$P76:X76,$C77)/VLOOKUP($D77,$J$9:$DP$16,2+T$1,FALSE)),),)</f>
        <v>1</v>
      </c>
      <c r="U77" s="141">
        <f>IF(AND($D77&lt;&gt;0,U$1&lt;&gt;0),IF(VLOOKUP($D77,$J$9:$DP$16,2+U$1,FALSE)&lt;&gt;0,(COUNTIF('Présences, Excuses, et Tx P G'!$P76:Y76,$C77)/VLOOKUP($D77,$J$9:$DP$16,2+U$1,FALSE)),),)</f>
        <v>1</v>
      </c>
      <c r="V77" s="141">
        <f>IF(AND($D77&lt;&gt;0,V$1&lt;&gt;0),IF(VLOOKUP($D77,$J$9:$DP$16,2+V$1,FALSE)&lt;&gt;0,(COUNTIF('Présences, Excuses, et Tx P G'!$P76:Z76,$C77)/VLOOKUP($D77,$J$9:$DP$16,2+V$1,FALSE)),),)</f>
        <v>1</v>
      </c>
      <c r="W77" s="141">
        <f>IF(AND($D77&lt;&gt;0,W$1&lt;&gt;0),IF(VLOOKUP($D77,$J$9:$DP$16,2+W$1,FALSE)&lt;&gt;0,(COUNTIF('Présences, Excuses, et Tx P G'!$P76:AA76,$C77)/VLOOKUP($D77,$J$9:$DP$16,2+W$1,FALSE)),),)</f>
        <v>1</v>
      </c>
      <c r="X77" s="141">
        <f>IF(AND($D77&lt;&gt;0,X$1&lt;&gt;0),IF(VLOOKUP($D77,$J$9:$DP$16,2+X$1,FALSE)&lt;&gt;0,(COUNTIF('Présences, Excuses, et Tx P G'!$P76:AB76,$C77)/VLOOKUP($D77,$J$9:$DP$16,2+X$1,FALSE)),),)</f>
        <v>1</v>
      </c>
      <c r="Y77" s="141">
        <f>IF(AND($D77&lt;&gt;0,Y$1&lt;&gt;0),IF(VLOOKUP($D77,$J$9:$DP$16,2+Y$1,FALSE)&lt;&gt;0,(COUNTIF('Présences, Excuses, et Tx P G'!$P76:AC76,$C77)/VLOOKUP($D77,$J$9:$DP$16,2+Y$1,FALSE)),),)</f>
        <v>1</v>
      </c>
      <c r="Z77" s="141">
        <f>IF(AND($D77&lt;&gt;0,Z$1&lt;&gt;0),IF(VLOOKUP($D77,$J$9:$DP$16,2+Z$1,FALSE)&lt;&gt;0,(COUNTIF('Présences, Excuses, et Tx P G'!$P76:AD76,$C77)/VLOOKUP($D77,$J$9:$DP$16,2+Z$1,FALSE)),),)</f>
        <v>1</v>
      </c>
      <c r="AA77" s="141">
        <f>IF(AND($D77&lt;&gt;0,AA$1&lt;&gt;0),IF(VLOOKUP($D77,$J$9:$DP$16,2+AA$1,FALSE)&lt;&gt;0,(COUNTIF('Présences, Excuses, et Tx P G'!$P76:AE76,$C77)/VLOOKUP($D77,$J$9:$DP$16,2+AA$1,FALSE)),),)</f>
        <v>1</v>
      </c>
      <c r="AB77" s="141">
        <f>IF(AND($D77&lt;&gt;0,AB$1&lt;&gt;0),IF(VLOOKUP($D77,$J$9:$DP$16,2+AB$1,FALSE)&lt;&gt;0,(COUNTIF('Présences, Excuses, et Tx P G'!$P76:AF76,$C77)/VLOOKUP($D77,$J$9:$DP$16,2+AB$1,FALSE)),),)</f>
        <v>1</v>
      </c>
      <c r="AC77" s="141">
        <f>IF(AND($D77&lt;&gt;0,AC$1&lt;&gt;0),IF(VLOOKUP($D77,$J$9:$DP$16,2+AC$1,FALSE)&lt;&gt;0,(COUNTIF('Présences, Excuses, et Tx P G'!$P76:AG76,$C77)/VLOOKUP($D77,$J$9:$DP$16,2+AC$1,FALSE)),),)</f>
        <v>1</v>
      </c>
      <c r="AD77" s="141">
        <f>IF(AND($D77&lt;&gt;0,AD$1&lt;&gt;0),IF(VLOOKUP($D77,$J$9:$DP$16,2+AD$1,FALSE)&lt;&gt;0,(COUNTIF('Présences, Excuses, et Tx P G'!$P76:AH76,$C77)/VLOOKUP($D77,$J$9:$DP$16,2+AD$1,FALSE)),),)</f>
        <v>1</v>
      </c>
      <c r="AE77" s="141">
        <f>IF(AND($D77&lt;&gt;0,AE$1&lt;&gt;0),IF(VLOOKUP($D77,$J$9:$DP$16,2+AE$1,FALSE)&lt;&gt;0,(COUNTIF('Présences, Excuses, et Tx P G'!$P76:AI76,$C77)/VLOOKUP($D77,$J$9:$DP$16,2+AE$1,FALSE)),),)</f>
        <v>1</v>
      </c>
      <c r="AF77" s="141">
        <f>IF(AND($D77&lt;&gt;0,AF$1&lt;&gt;0),IF(VLOOKUP($D77,$J$9:$DP$16,2+AF$1,FALSE)&lt;&gt;0,(COUNTIF('Présences, Excuses, et Tx P G'!$P76:AJ76,$C77)/VLOOKUP($D77,$J$9:$DP$16,2+AF$1,FALSE)),),)</f>
        <v>1</v>
      </c>
      <c r="AG77" s="141">
        <f>IF(AND($D77&lt;&gt;0,AG$1&lt;&gt;0),IF(VLOOKUP($D77,$J$9:$DP$16,2+AG$1,FALSE)&lt;&gt;0,(COUNTIF('Présences, Excuses, et Tx P G'!$P76:AK76,$C77)/VLOOKUP($D77,$J$9:$DP$16,2+AG$1,FALSE)),),)</f>
        <v>1</v>
      </c>
      <c r="AH77" s="141">
        <f>IF(AND($D77&lt;&gt;0,AH$1&lt;&gt;0),IF(VLOOKUP($D77,$J$9:$DP$16,2+AH$1,FALSE)&lt;&gt;0,(COUNTIF('Présences, Excuses, et Tx P G'!$P76:AL76,$C77)/VLOOKUP($D77,$J$9:$DP$16,2+AH$1,FALSE)),),)</f>
        <v>1</v>
      </c>
      <c r="AI77" s="141">
        <f>IF(AND($D77&lt;&gt;0,AI$1&lt;&gt;0),IF(VLOOKUP($D77,$J$9:$DP$16,2+AI$1,FALSE)&lt;&gt;0,(COUNTIF('Présences, Excuses, et Tx P G'!$P76:AM76,$C77)/VLOOKUP($D77,$J$9:$DP$16,2+AI$1,FALSE)),),)</f>
        <v>1</v>
      </c>
      <c r="AJ77" s="141">
        <f>IF(AND($D77&lt;&gt;0,AJ$1&lt;&gt;0),IF(VLOOKUP($D77,$J$9:$DP$16,2+AJ$1,FALSE)&lt;&gt;0,(COUNTIF('Présences, Excuses, et Tx P G'!$P76:AN76,$C77)/VLOOKUP($D77,$J$9:$DP$16,2+AJ$1,FALSE)),),)</f>
        <v>1</v>
      </c>
      <c r="AK77" s="141">
        <f>IF(AND($D77&lt;&gt;0,AK$1&lt;&gt;0),IF(VLOOKUP($D77,$J$9:$DP$16,2+AK$1,FALSE)&lt;&gt;0,(COUNTIF('Présences, Excuses, et Tx P G'!$P76:AO76,$C77)/VLOOKUP($D77,$J$9:$DP$16,2+AK$1,FALSE)),),)</f>
        <v>1</v>
      </c>
      <c r="AL77" s="141">
        <f>IF(AND($D77&lt;&gt;0,AL$1&lt;&gt;0),IF(VLOOKUP($D77,$J$9:$DP$16,2+AL$1,FALSE)&lt;&gt;0,(COUNTIF('Présences, Excuses, et Tx P G'!$P76:AP76,$C77)/VLOOKUP($D77,$J$9:$DP$16,2+AL$1,FALSE)),),)</f>
        <v>0.94117647058823528</v>
      </c>
      <c r="AM77" s="141">
        <f>IF(AND($D77&lt;&gt;0,AM$1&lt;&gt;0),IF(VLOOKUP($D77,$J$9:$DP$16,2+AM$1,FALSE)&lt;&gt;0,(COUNTIF('Présences, Excuses, et Tx P G'!$P76:AQ76,$C77)/VLOOKUP($D77,$J$9:$DP$16,2+AM$1,FALSE)),),)</f>
        <v>0.94444444444444442</v>
      </c>
      <c r="AN77" s="141">
        <f>IF(AND($D77&lt;&gt;0,AN$1&lt;&gt;0),IF(VLOOKUP($D77,$J$9:$DP$16,2+AN$1,FALSE)&lt;&gt;0,(COUNTIF('Présences, Excuses, et Tx P G'!$P76:AR76,$C77)/VLOOKUP($D77,$J$9:$DP$16,2+AN$1,FALSE)),),)</f>
        <v>0.94736842105263153</v>
      </c>
      <c r="AO77" s="141">
        <f>IF(AND($D77&lt;&gt;0,AO$1&lt;&gt;0),IF(VLOOKUP($D77,$J$9:$DP$16,2+AO$1,FALSE)&lt;&gt;0,(COUNTIF('Présences, Excuses, et Tx P G'!$P76:AS76,$C77)/VLOOKUP($D77,$J$9:$DP$16,2+AO$1,FALSE)),),)</f>
        <v>0.95</v>
      </c>
      <c r="AP77" s="141">
        <f>IF(AND($D77&lt;&gt;0,AP$1&lt;&gt;0),IF(VLOOKUP($D77,$J$9:$DP$16,2+AP$1,FALSE)&lt;&gt;0,(COUNTIF('Présences, Excuses, et Tx P G'!$P76:AT76,$C77)/VLOOKUP($D77,$J$9:$DP$16,2+AP$1,FALSE)),),)</f>
        <v>0.95238095238095233</v>
      </c>
      <c r="AQ77" s="141">
        <f>IF(AND($D77&lt;&gt;0,AQ$1&lt;&gt;0),IF(VLOOKUP($D77,$J$9:$DP$16,2+AQ$1,FALSE)&lt;&gt;0,(COUNTIF('Présences, Excuses, et Tx P G'!$P76:AU76,$C77)/VLOOKUP($D77,$J$9:$DP$16,2+AQ$1,FALSE)),),)</f>
        <v>0.95238095238095233</v>
      </c>
      <c r="AR77" s="141">
        <f>IF(AND($D77&lt;&gt;0,AR$1&lt;&gt;0),IF(VLOOKUP($D77,$J$9:$DP$16,2+AR$1,FALSE)&lt;&gt;0,(COUNTIF('Présences, Excuses, et Tx P G'!$P76:AV76,$C77)/VLOOKUP($D77,$J$9:$DP$16,2+AR$1,FALSE)),),)</f>
        <v>0.95454545454545459</v>
      </c>
      <c r="AS77" s="141">
        <f>IF(AND($D77&lt;&gt;0,AS$1&lt;&gt;0),IF(VLOOKUP($D77,$J$9:$DP$16,2+AS$1,FALSE)&lt;&gt;0,(COUNTIF('Présences, Excuses, et Tx P G'!$P76:AW76,$C77)/VLOOKUP($D77,$J$9:$DP$16,2+AS$1,FALSE)),),)</f>
        <v>0.95454545454545459</v>
      </c>
      <c r="AT77" s="141">
        <f>IF(AND($D77&lt;&gt;0,AT$1&lt;&gt;0),IF(VLOOKUP($D77,$J$9:$DP$16,2+AT$1,FALSE)&lt;&gt;0,(COUNTIF('Présences, Excuses, et Tx P G'!$P76:AX76,$C77)/VLOOKUP($D77,$J$9:$DP$16,2+AT$1,FALSE)),),)</f>
        <v>0.95652173913043481</v>
      </c>
      <c r="AU77" s="141">
        <f>IF(AND($D77&lt;&gt;0,AU$1&lt;&gt;0),IF(VLOOKUP($D77,$J$9:$DP$16,2+AU$1,FALSE)&lt;&gt;0,(COUNTIF('Présences, Excuses, et Tx P G'!$P76:AY76,$C77)/VLOOKUP($D77,$J$9:$DP$16,2+AU$1,FALSE)),),)</f>
        <v>0.95652173913043481</v>
      </c>
      <c r="AV77" s="141">
        <f>IF(AND($D77&lt;&gt;0,AV$1&lt;&gt;0),IF(VLOOKUP($D77,$J$9:$DP$16,2+AV$1,FALSE)&lt;&gt;0,(COUNTIF('Présences, Excuses, et Tx P G'!$P76:AZ76,$C77)/VLOOKUP($D77,$J$9:$DP$16,2+AV$1,FALSE)),),)</f>
        <v>0.95833333333333337</v>
      </c>
      <c r="AW77" s="141">
        <f>IF(AND($D77&lt;&gt;0,AW$1&lt;&gt;0),IF(VLOOKUP($D77,$J$9:$DP$16,2+AW$1,FALSE)&lt;&gt;0,(COUNTIF('Présences, Excuses, et Tx P G'!$P76:BA76,$C77)/VLOOKUP($D77,$J$9:$DP$16,2+AW$1,FALSE)),),)</f>
        <v>0.95833333333333337</v>
      </c>
      <c r="AX77" s="141">
        <f>IF(AND($D77&lt;&gt;0,AX$1&lt;&gt;0),IF(VLOOKUP($D77,$J$9:$DP$16,2+AX$1,FALSE)&lt;&gt;0,(COUNTIF('Présences, Excuses, et Tx P G'!$P76:BB76,$C77)/VLOOKUP($D77,$J$9:$DP$16,2+AX$1,FALSE)),),)</f>
        <v>0.95833333333333337</v>
      </c>
      <c r="AY77" s="141">
        <f>IF(AND($D77&lt;&gt;0,AY$1&lt;&gt;0),IF(VLOOKUP($D77,$J$9:$DP$16,2+AY$1,FALSE)&lt;&gt;0,(COUNTIF('Présences, Excuses, et Tx P G'!$P76:BC76,$C77)/VLOOKUP($D77,$J$9:$DP$16,2+AY$1,FALSE)),),)</f>
        <v>0.92</v>
      </c>
      <c r="AZ77" s="141">
        <f>IF(AND($D77&lt;&gt;0,AZ$1&lt;&gt;0),IF(VLOOKUP($D77,$J$9:$DP$16,2+AZ$1,FALSE)&lt;&gt;0,(COUNTIF('Présences, Excuses, et Tx P G'!$P76:BD76,$C77)/VLOOKUP($D77,$J$9:$DP$16,2+AZ$1,FALSE)),),)</f>
        <v>0.92</v>
      </c>
      <c r="BA77" s="141">
        <f>IF(AND($D77&lt;&gt;0,BA$1&lt;&gt;0),IF(VLOOKUP($D77,$J$9:$DP$16,2+BA$1,FALSE)&lt;&gt;0,(COUNTIF('Présences, Excuses, et Tx P G'!$P76:BE76,$C77)/VLOOKUP($D77,$J$9:$DP$16,2+BA$1,FALSE)),),)</f>
        <v>0.92307692307692313</v>
      </c>
      <c r="BB77" s="141">
        <f>IF(AND($D77&lt;&gt;0,BB$1&lt;&gt;0),IF(VLOOKUP($D77,$J$9:$DP$16,2+BB$1,FALSE)&lt;&gt;0,(COUNTIF('Présences, Excuses, et Tx P G'!$P76:BF76,$C77)/VLOOKUP($D77,$J$9:$DP$16,2+BB$1,FALSE)),),)</f>
        <v>0.92592592592592593</v>
      </c>
      <c r="BC77" s="141">
        <f>IF(AND($D77&lt;&gt;0,BC$1&lt;&gt;0),IF(VLOOKUP($D77,$J$9:$DP$16,2+BC$1,FALSE)&lt;&gt;0,(COUNTIF('Présences, Excuses, et Tx P G'!$P76:BG76,$C77)/VLOOKUP($D77,$J$9:$DP$16,2+BC$1,FALSE)),),)</f>
        <v>0.9285714285714286</v>
      </c>
      <c r="BD77" s="141">
        <f>IF(AND($D77&lt;&gt;0,BD$1&lt;&gt;0),IF(VLOOKUP($D77,$J$9:$DP$16,2+BD$1,FALSE)&lt;&gt;0,(COUNTIF('Présences, Excuses, et Tx P G'!$P76:BH76,$C77)/VLOOKUP($D77,$J$9:$DP$16,2+BD$1,FALSE)),),)</f>
        <v>0.93103448275862066</v>
      </c>
      <c r="BE77" s="141">
        <f>IF(AND($D77&lt;&gt;0,BE$1&lt;&gt;0),IF(VLOOKUP($D77,$J$9:$DP$16,2+BE$1,FALSE)&lt;&gt;0,(COUNTIF('Présences, Excuses, et Tx P G'!$P76:BI76,$C77)/VLOOKUP($D77,$J$9:$DP$16,2+BE$1,FALSE)),),)</f>
        <v>0.9</v>
      </c>
      <c r="BF77" s="141">
        <f>IF(AND($D77&lt;&gt;0,BF$1&lt;&gt;0),IF(VLOOKUP($D77,$J$9:$DP$16,2+BF$1,FALSE)&lt;&gt;0,(COUNTIF('Présences, Excuses, et Tx P G'!$P76:BJ76,$C77)/VLOOKUP($D77,$J$9:$DP$16,2+BF$1,FALSE)),),)</f>
        <v>0.9</v>
      </c>
      <c r="BG77" s="141">
        <f>IF(AND($D77&lt;&gt;0,BG$1&lt;&gt;0),IF(VLOOKUP($D77,$J$9:$DP$16,2+BG$1,FALSE)&lt;&gt;0,(COUNTIF('Présences, Excuses, et Tx P G'!$P76:BK76,$C77)/VLOOKUP($D77,$J$9:$DP$16,2+BG$1,FALSE)),),)</f>
        <v>0.9</v>
      </c>
      <c r="BH77" s="141">
        <f>IF(AND($D77&lt;&gt;0,BH$1&lt;&gt;0),IF(VLOOKUP($D77,$J$9:$DP$16,2+BH$1,FALSE)&lt;&gt;0,(COUNTIF('Présences, Excuses, et Tx P G'!$P76:BL76,$C77)/VLOOKUP($D77,$J$9:$DP$16,2+BH$1,FALSE)),),)</f>
        <v>0.90322580645161288</v>
      </c>
      <c r="BI77" s="141">
        <f>IF(AND($D77&lt;&gt;0,BI$1&lt;&gt;0),IF(VLOOKUP($D77,$J$9:$DP$16,2+BI$1,FALSE)&lt;&gt;0,(COUNTIF('Présences, Excuses, et Tx P G'!$P76:BM76,$C77)/VLOOKUP($D77,$J$9:$DP$16,2+BI$1,FALSE)),),)</f>
        <v>0.90625</v>
      </c>
      <c r="BJ77" s="141">
        <f>IF(AND($D77&lt;&gt;0,BJ$1&lt;&gt;0),IF(VLOOKUP($D77,$J$9:$DP$16,2+BJ$1,FALSE)&lt;&gt;0,(COUNTIF('Présences, Excuses, et Tx P G'!$P76:BN76,$C77)/VLOOKUP($D77,$J$9:$DP$16,2+BJ$1,FALSE)),),)</f>
        <v>0.90625</v>
      </c>
      <c r="BK77" s="141">
        <f>IF(AND($D77&lt;&gt;0,BK$1&lt;&gt;0),IF(VLOOKUP($D77,$J$9:$DP$16,2+BK$1,FALSE)&lt;&gt;0,(COUNTIF('Présences, Excuses, et Tx P G'!$P76:BO76,$C77)/VLOOKUP($D77,$J$9:$DP$16,2+BK$1,FALSE)),),)</f>
        <v>0.90909090909090906</v>
      </c>
      <c r="BL77" s="141">
        <f>IF(AND($D77&lt;&gt;0,BL$1&lt;&gt;0),IF(VLOOKUP($D77,$J$9:$DP$16,2+BL$1,FALSE)&lt;&gt;0,(COUNTIF('Présences, Excuses, et Tx P G'!$P76:BP76,$C77)/VLOOKUP($D77,$J$9:$DP$16,2+BL$1,FALSE)),),)</f>
        <v>0.90909090909090906</v>
      </c>
      <c r="BM77" s="141">
        <f>IF(AND($D77&lt;&gt;0,BM$1&lt;&gt;0),IF(VLOOKUP($D77,$J$9:$DP$16,2+BM$1,FALSE)&lt;&gt;0,(COUNTIF('Présences, Excuses, et Tx P G'!$P76:BQ76,$C77)/VLOOKUP($D77,$J$9:$DP$16,2+BM$1,FALSE)),),)</f>
        <v>0.90909090909090906</v>
      </c>
      <c r="BN77" s="141">
        <f>IF(AND($D77&lt;&gt;0,BN$1&lt;&gt;0),IF(VLOOKUP($D77,$J$9:$DP$16,2+BN$1,FALSE)&lt;&gt;0,(COUNTIF('Présences, Excuses, et Tx P G'!$P76:BR76,$C77)/VLOOKUP($D77,$J$9:$DP$16,2+BN$1,FALSE)),),)</f>
        <v>0.91176470588235292</v>
      </c>
      <c r="BO77" s="141">
        <f>IF(AND($D77&lt;&gt;0,BO$1&lt;&gt;0),IF(VLOOKUP($D77,$J$9:$DP$16,2+BO$1,FALSE)&lt;&gt;0,(COUNTIF('Présences, Excuses, et Tx P G'!$P76:BS76,$C77)/VLOOKUP($D77,$J$9:$DP$16,2+BO$1,FALSE)),),)</f>
        <v>0.91428571428571426</v>
      </c>
      <c r="BP77" s="141">
        <f>IF(AND($D77&lt;&gt;0,BP$1&lt;&gt;0),IF(VLOOKUP($D77,$J$9:$DP$16,2+BP$1,FALSE)&lt;&gt;0,(COUNTIF('Présences, Excuses, et Tx P G'!$P76:BT76,$C77)/VLOOKUP($D77,$J$9:$DP$16,2+BP$1,FALSE)),),)</f>
        <v>0.91666666666666663</v>
      </c>
      <c r="BQ77" s="141">
        <f>IF(AND($D77&lt;&gt;0,BQ$1&lt;&gt;0),IF(VLOOKUP($D77,$J$9:$DP$16,2+BQ$1,FALSE)&lt;&gt;0,(COUNTIF('Présences, Excuses, et Tx P G'!$P76:BU76,$C77)/VLOOKUP($D77,$J$9:$DP$16,2+BQ$1,FALSE)),),)</f>
        <v>0.91666666666666663</v>
      </c>
      <c r="BR77" s="141">
        <f>IF(AND($D77&lt;&gt;0,BR$1&lt;&gt;0),IF(VLOOKUP($D77,$J$9:$DP$16,2+BR$1,FALSE)&lt;&gt;0,(COUNTIF('Présences, Excuses, et Tx P G'!$P76:BV76,$C77)/VLOOKUP($D77,$J$9:$DP$16,2+BR$1,FALSE)),),)</f>
        <v>0.91891891891891897</v>
      </c>
      <c r="BS77" s="141">
        <f>IF(AND($D77&lt;&gt;0,BS$1&lt;&gt;0),IF(VLOOKUP($D77,$J$9:$DP$16,2+BS$1,FALSE)&lt;&gt;0,(COUNTIF('Présences, Excuses, et Tx P G'!$P76:BW76,$C77)/VLOOKUP($D77,$J$9:$DP$16,2+BS$1,FALSE)),),)</f>
        <v>0.91891891891891897</v>
      </c>
      <c r="BT77" s="141">
        <f>IF(AND($D77&lt;&gt;0,BT$1&lt;&gt;0),IF(VLOOKUP($D77,$J$9:$DP$16,2+BT$1,FALSE)&lt;&gt;0,(COUNTIF('Présences, Excuses, et Tx P G'!$P76:BX76,$C77)/VLOOKUP($D77,$J$9:$DP$16,2+BT$1,FALSE)),),)</f>
        <v>0.91891891891891897</v>
      </c>
      <c r="BU77" s="141">
        <f>IF(AND($D77&lt;&gt;0,BU$1&lt;&gt;0),IF(VLOOKUP($D77,$J$9:$DP$16,2+BU$1,FALSE)&lt;&gt;0,(COUNTIF('Présences, Excuses, et Tx P G'!$P76:BY76,$C77)/VLOOKUP($D77,$J$9:$DP$16,2+BU$1,FALSE)),),)</f>
        <v>0.92105263157894735</v>
      </c>
      <c r="BV77" s="141">
        <f>IF(AND($D77&lt;&gt;0,BV$1&lt;&gt;0),IF(VLOOKUP($D77,$J$9:$DP$16,2+BV$1,FALSE)&lt;&gt;0,(COUNTIF('Présences, Excuses, et Tx P G'!$P76:BZ76,$C77)/VLOOKUP($D77,$J$9:$DP$16,2+BV$1,FALSE)),),)</f>
        <v>0.92307692307692313</v>
      </c>
      <c r="BW77" s="141">
        <f>IF(AND($D77&lt;&gt;0,BW$1&lt;&gt;0),IF(VLOOKUP($D77,$J$9:$DP$16,2+BW$1,FALSE)&lt;&gt;0,(COUNTIF('Présences, Excuses, et Tx P G'!$P76:CA76,$C77)/VLOOKUP($D77,$J$9:$DP$16,2+BW$1,FALSE)),),)</f>
        <v>0.92500000000000004</v>
      </c>
      <c r="BX77" s="141">
        <f>IF(AND($D77&lt;&gt;0,BX$1&lt;&gt;0),IF(VLOOKUP($D77,$J$9:$DP$16,2+BX$1,FALSE)&lt;&gt;0,(COUNTIF('Présences, Excuses, et Tx P G'!$P76:CB76,$C77)/VLOOKUP($D77,$J$9:$DP$16,2+BX$1,FALSE)),),)</f>
        <v>0.92500000000000004</v>
      </c>
      <c r="BY77" s="141">
        <f>IF(AND($D77&lt;&gt;0,BY$1&lt;&gt;0),IF(VLOOKUP($D77,$J$9:$DP$16,2+BY$1,FALSE)&lt;&gt;0,(COUNTIF('Présences, Excuses, et Tx P G'!$P76:CC76,$C77)/VLOOKUP($D77,$J$9:$DP$16,2+BY$1,FALSE)),),)</f>
        <v>0.92682926829268297</v>
      </c>
      <c r="BZ77" s="141">
        <f>IF(AND($D77&lt;&gt;0,BZ$1&lt;&gt;0),IF(VLOOKUP($D77,$J$9:$DP$16,2+BZ$1,FALSE)&lt;&gt;0,(COUNTIF('Présences, Excuses, et Tx P G'!$P76:CD76,$C77)/VLOOKUP($D77,$J$9:$DP$16,2+BZ$1,FALSE)),),)</f>
        <v>0.9285714285714286</v>
      </c>
      <c r="CA77" s="141">
        <f>IF(AND($D77&lt;&gt;0,CA$1&lt;&gt;0),IF(VLOOKUP($D77,$J$9:$DP$16,2+CA$1,FALSE)&lt;&gt;0,(COUNTIF('Présences, Excuses, et Tx P G'!$P76:CE76,$C77)/VLOOKUP($D77,$J$9:$DP$16,2+CA$1,FALSE)),),)</f>
        <v>0.90697674418604646</v>
      </c>
      <c r="CB77" s="141">
        <f>IF(AND($D77&lt;&gt;0,CB$1&lt;&gt;0),IF(VLOOKUP($D77,$J$9:$DP$16,2+CB$1,FALSE)&lt;&gt;0,(COUNTIF('Présences, Excuses, et Tx P G'!$P76:CF76,$C77)/VLOOKUP($D77,$J$9:$DP$16,2+CB$1,FALSE)),),)</f>
        <v>0</v>
      </c>
      <c r="CC77" s="141">
        <f>IF(AND($D77&lt;&gt;0,CC$1&lt;&gt;0),IF(VLOOKUP($D77,$J$9:$DP$16,2+CC$1,FALSE)&lt;&gt;0,(COUNTIF('Présences, Excuses, et Tx P G'!$P76:CG76,$C77)/VLOOKUP($D77,$J$9:$DP$16,2+CC$1,FALSE)),),)</f>
        <v>0</v>
      </c>
      <c r="CD77" s="141">
        <f>IF(AND($D77&lt;&gt;0,CD$1&lt;&gt;0),IF(VLOOKUP($D77,$J$9:$DP$16,2+CD$1,FALSE)&lt;&gt;0,(COUNTIF('Présences, Excuses, et Tx P G'!$P76:CH76,$C77)/VLOOKUP($D77,$J$9:$DP$16,2+CD$1,FALSE)),),)</f>
        <v>0</v>
      </c>
      <c r="CE77" s="141">
        <f>IF(AND($D77&lt;&gt;0,CE$1&lt;&gt;0),IF(VLOOKUP($D77,$J$9:$DP$16,2+CE$1,FALSE)&lt;&gt;0,(COUNTIF('Présences, Excuses, et Tx P G'!$P76:CI76,$C77)/VLOOKUP($D77,$J$9:$DP$16,2+CE$1,FALSE)),),)</f>
        <v>0</v>
      </c>
      <c r="CF77" s="141">
        <f>IF(AND($D77&lt;&gt;0,CF$1&lt;&gt;0),IF(VLOOKUP($D77,$J$9:$DP$16,2+CF$1,FALSE)&lt;&gt;0,(COUNTIF('Présences, Excuses, et Tx P G'!$P76:CJ76,$C77)/VLOOKUP($D77,$J$9:$DP$16,2+CF$1,FALSE)),),)</f>
        <v>0</v>
      </c>
      <c r="CG77" s="141">
        <f>IF(AND($D77&lt;&gt;0,CG$1&lt;&gt;0),IF(VLOOKUP($D77,$J$9:$DP$16,2+CG$1,FALSE)&lt;&gt;0,(COUNTIF('Présences, Excuses, et Tx P G'!$P76:CK76,$C77)/VLOOKUP($D77,$J$9:$DP$16,2+CG$1,FALSE)),),)</f>
        <v>0</v>
      </c>
      <c r="CH77" s="141">
        <f>IF(AND($D77&lt;&gt;0,CH$1&lt;&gt;0),IF(VLOOKUP($D77,$J$9:$DP$16,2+CH$1,FALSE)&lt;&gt;0,(COUNTIF('Présences, Excuses, et Tx P G'!$P76:CL76,$C77)/VLOOKUP($D77,$J$9:$DP$16,2+CH$1,FALSE)),),)</f>
        <v>0</v>
      </c>
      <c r="CI77" s="141">
        <f>IF(AND($D77&lt;&gt;0,CI$1&lt;&gt;0),IF(VLOOKUP($D77,$J$9:$DP$16,2+CI$1,FALSE)&lt;&gt;0,(COUNTIF('Présences, Excuses, et Tx P G'!$P76:CM76,$C77)/VLOOKUP($D77,$J$9:$DP$16,2+CI$1,FALSE)),),)</f>
        <v>0</v>
      </c>
      <c r="CJ77" s="141">
        <f>IF(AND($D77&lt;&gt;0,CJ$1&lt;&gt;0),IF(VLOOKUP($D77,$J$9:$DP$16,2+CJ$1,FALSE)&lt;&gt;0,(COUNTIF('Présences, Excuses, et Tx P G'!$P76:CO76,$C77)/VLOOKUP($D77,$J$9:$DP$16,2+CJ$1,FALSE)),),)</f>
        <v>0</v>
      </c>
      <c r="CK77" s="141">
        <f>IF(AND($D77&lt;&gt;0,CK$1&lt;&gt;0),IF(VLOOKUP($D77,$J$9:$DP$16,2+CK$1,FALSE)&lt;&gt;0,(COUNTIF('Présences, Excuses, et Tx P G'!$P76:CP76,$C77)/VLOOKUP($D77,$J$9:$DP$16,2+CK$1,FALSE)),),)</f>
        <v>0</v>
      </c>
      <c r="CL77" s="141">
        <f>IF(AND($D77&lt;&gt;0,CL$1&lt;&gt;0),IF(VLOOKUP($D77,$J$9:$DP$16,2+CL$1,FALSE)&lt;&gt;0,(COUNTIF('Présences, Excuses, et Tx P G'!$P76:CQ76,$C77)/VLOOKUP($D77,$J$9:$DP$16,2+CL$1,FALSE)),),)</f>
        <v>0</v>
      </c>
      <c r="CM77" s="141">
        <f>IF(AND($D77&lt;&gt;0,CM$1&lt;&gt;0),IF(VLOOKUP($D77,$J$9:$DP$16,2+CM$1,FALSE)&lt;&gt;0,(COUNTIF('Présences, Excuses, et Tx P G'!$P76:CR76,$C77)/VLOOKUP($D77,$J$9:$DP$16,2+CM$1,FALSE)),),)</f>
        <v>0</v>
      </c>
      <c r="CN77" s="141">
        <f>IF(AND($D77&lt;&gt;0,CN$1&lt;&gt;0),IF(VLOOKUP($D77,$J$9:$DP$16,2+CN$1,FALSE)&lt;&gt;0,(COUNTIF('Présences, Excuses, et Tx P G'!$P76:CS76,$C77)/VLOOKUP($D77,$J$9:$DP$16,2+CN$1,FALSE)),),)</f>
        <v>0</v>
      </c>
      <c r="CO77" s="141">
        <f>IF(AND($D77&lt;&gt;0,CO$1&lt;&gt;0),IF(VLOOKUP($D77,$J$9:$DP$16,2+CO$1,FALSE)&lt;&gt;0,(COUNTIF('Présences, Excuses, et Tx P G'!$P76:CT76,$C77)/VLOOKUP($D77,$J$9:$DP$16,2+CO$1,FALSE)),),)</f>
        <v>0</v>
      </c>
      <c r="CP77" s="141">
        <f>IF(AND($D77&lt;&gt;0,CP$1&lt;&gt;0),IF(VLOOKUP($D77,$J$9:$DP$16,2+CP$1,FALSE)&lt;&gt;0,(COUNTIF('Présences, Excuses, et Tx P G'!$P76:CU76,$C77)/VLOOKUP($D77,$J$9:$DP$16,2+CP$1,FALSE)),),)</f>
        <v>0</v>
      </c>
      <c r="CQ77" s="141">
        <f>IF(AND($D77&lt;&gt;0,CQ$1&lt;&gt;0),IF(VLOOKUP($D77,$J$9:$DP$16,2+CQ$1,FALSE)&lt;&gt;0,(COUNTIF('Présences, Excuses, et Tx P G'!$P76:CU76,$C77)/VLOOKUP($D77,$J$9:$DP$16,2+CQ$1,FALSE)),),)</f>
        <v>0</v>
      </c>
      <c r="CR77" s="141">
        <f>IF(AND($D77&lt;&gt;0,CR$1&lt;&gt;0),IF(VLOOKUP($D77,$J$9:$DP$16,2+CR$1,FALSE)&lt;&gt;0,(COUNTIF('Présences, Excuses, et Tx P G'!$P76:CV76,$C77)/VLOOKUP($D77,$J$9:$DP$16,2+CR$1,FALSE)),),)</f>
        <v>0</v>
      </c>
      <c r="CS77" s="141">
        <f>IF(AND($D77&lt;&gt;0,CS$1&lt;&gt;0),IF(VLOOKUP($D77,$J$9:$DP$16,2+CS$1,FALSE)&lt;&gt;0,(COUNTIF('Présences, Excuses, et Tx P G'!$P76:CW76,$C77)/VLOOKUP($D77,$J$9:$DP$16,2+CS$1,FALSE)),),)</f>
        <v>0</v>
      </c>
      <c r="CT77" s="141">
        <f>IF(AND($D77&lt;&gt;0,CT$1&lt;&gt;0),IF(VLOOKUP($D77,$J$9:$DP$16,2+CT$1,FALSE)&lt;&gt;0,(COUNTIF('Présences, Excuses, et Tx P G'!$P76:CX76,$C77)/VLOOKUP($D77,$J$9:$DP$16,2+CT$1,FALSE)),),)</f>
        <v>0</v>
      </c>
      <c r="CU77" s="141">
        <f>IF(AND($D77&lt;&gt;0,CU$1&lt;&gt;0),IF(VLOOKUP($D77,$J$9:$DP$16,2+CU$1,FALSE)&lt;&gt;0,(COUNTIF('Présences, Excuses, et Tx P G'!$P76:CY76,$C77)/VLOOKUP($D77,$J$9:$DP$16,2+CU$1,FALSE)),),)</f>
        <v>0</v>
      </c>
      <c r="CV77" s="141">
        <f>IF(AND($D77&lt;&gt;0,CV$1&lt;&gt;0),IF(VLOOKUP($D77,$J$9:$DP$16,2+CV$1,FALSE)&lt;&gt;0,(COUNTIF('Présences, Excuses, et Tx P G'!$P76:CZ76,$C77)/VLOOKUP($D77,$J$9:$DP$16,2+CV$1,FALSE)),),)</f>
        <v>0</v>
      </c>
      <c r="CW77" s="141">
        <f>IF(AND($D77&lt;&gt;0,CW$1&lt;&gt;0),IF(VLOOKUP($D77,$J$9:$DP$16,2+CW$1,FALSE)&lt;&gt;0,(COUNTIF('Présences, Excuses, et Tx P G'!$P76:DA76,$C77)/VLOOKUP($D77,$J$9:$DP$16,2+CW$1,FALSE)),),)</f>
        <v>0</v>
      </c>
      <c r="CX77" s="141">
        <f>IF(AND($D77&lt;&gt;0,CX$1&lt;&gt;0),IF(VLOOKUP($D77,$J$9:$DP$16,2+CX$1,FALSE)&lt;&gt;0,(COUNTIF('Présences, Excuses, et Tx P G'!$P76:DB76,$C77)/VLOOKUP($D77,$J$9:$DP$16,2+CX$1,FALSE)),),)</f>
        <v>0</v>
      </c>
      <c r="CY77" s="141">
        <f>IF(AND($D77&lt;&gt;0,CY$1&lt;&gt;0),IF(VLOOKUP($D77,$J$9:$DP$16,2+CY$1,FALSE)&lt;&gt;0,(COUNTIF('Présences, Excuses, et Tx P G'!$P76:DC76,$C77)/VLOOKUP($D77,$J$9:$DP$16,2+CY$1,FALSE)),),)</f>
        <v>0</v>
      </c>
      <c r="CZ77" s="141">
        <f>IF(AND($D77&lt;&gt;0,CZ$1&lt;&gt;0),IF(VLOOKUP($D77,$J$9:$DP$16,2+CZ$1,FALSE)&lt;&gt;0,(COUNTIF('Présences, Excuses, et Tx P G'!$P76:DD76,$C77)/VLOOKUP($D77,$J$9:$DP$16,2+CZ$1,FALSE)),),)</f>
        <v>0</v>
      </c>
      <c r="DA77" s="141">
        <f>IF(AND($D77&lt;&gt;0,DA$1&lt;&gt;0),IF(VLOOKUP($D77,$J$9:$DP$16,2+DA$1,FALSE)&lt;&gt;0,(COUNTIF('Présences, Excuses, et Tx P G'!$P76:DE76,$C77)/VLOOKUP($D77,$J$9:$DP$16,2+DA$1,FALSE)),),)</f>
        <v>0</v>
      </c>
      <c r="DB77" s="141">
        <f>IF(AND($D77&lt;&gt;0,DB$1&lt;&gt;0),IF(VLOOKUP($D77,$J$9:$DP$16,2+DB$1,FALSE)&lt;&gt;0,(COUNTIF('Présences, Excuses, et Tx P G'!$P76:DF76,$C77)/VLOOKUP($D77,$J$9:$DP$16,2+DB$1,FALSE)),),)</f>
        <v>0</v>
      </c>
      <c r="DC77" s="141">
        <f>IF(AND($D77&lt;&gt;0,DC$1&lt;&gt;0),IF(VLOOKUP($D77,$J$9:$DP$16,2+DC$1,FALSE)&lt;&gt;0,(COUNTIF('Présences, Excuses, et Tx P G'!$P76:DG76,$C77)/VLOOKUP($D77,$J$9:$DP$16,2+DC$1,FALSE)),),)</f>
        <v>0</v>
      </c>
      <c r="DD77" s="141">
        <f>IF(AND($D77&lt;&gt;0,DD$1&lt;&gt;0),IF(VLOOKUP($D77,$J$9:$DP$16,2+DD$1,FALSE)&lt;&gt;0,(COUNTIF('Présences, Excuses, et Tx P G'!$P76:DH76,$C77)/VLOOKUP($D77,$J$9:$DP$16,2+DD$1,FALSE)),),)</f>
        <v>0</v>
      </c>
      <c r="DE77" s="141">
        <f>IF(AND($D77&lt;&gt;0,DE$1&lt;&gt;0),IF(VLOOKUP($D77,$J$9:$DP$16,2+DE$1,FALSE)&lt;&gt;0,(COUNTIF('Présences, Excuses, et Tx P G'!$P76:DI76,$C77)/VLOOKUP($D77,$J$9:$DP$16,2+DE$1,FALSE)),),)</f>
        <v>0</v>
      </c>
      <c r="DF77" s="141">
        <f>IF(AND($D77&lt;&gt;0,DF$1&lt;&gt;0),IF(VLOOKUP($D77,$J$9:$DP$16,2+DF$1,FALSE)&lt;&gt;0,(COUNTIF('Présences, Excuses, et Tx P G'!$P76:DJ76,$C77)/VLOOKUP($D77,$J$9:$DP$16,2+DF$1,FALSE)),),)</f>
        <v>0</v>
      </c>
      <c r="DG77" s="141">
        <f>IF(AND($D77&lt;&gt;0,DG$1&lt;&gt;0),IF(VLOOKUP($D77,$J$9:$DP$16,2+DG$1,FALSE)&lt;&gt;0,(COUNTIF('Présences, Excuses, et Tx P G'!$P76:DK76,$C77)/VLOOKUP($D77,$J$9:$DP$16,2+DG$1,FALSE)),),)</f>
        <v>0</v>
      </c>
      <c r="DH77" s="141">
        <f>IF(AND($D77&lt;&gt;0,DH$1&lt;&gt;0),IF(VLOOKUP($D77,$J$9:$DP$16,2+DH$1,FALSE)&lt;&gt;0,(COUNTIF('Présences, Excuses, et Tx P G'!$P76:DL76,$C77)/VLOOKUP($D77,$J$9:$DP$16,2+DH$1,FALSE)),),)</f>
        <v>0</v>
      </c>
      <c r="DI77" s="141">
        <f>IF(AND($D77&lt;&gt;0,DI$1&lt;&gt;0),IF(VLOOKUP($D77,$J$9:$DP$16,2+DI$1,FALSE)&lt;&gt;0,(COUNTIF('Présences, Excuses, et Tx P G'!$P76:DM76,$C77)/VLOOKUP($D77,$J$9:$DP$16,2+DI$1,FALSE)),),)</f>
        <v>0</v>
      </c>
      <c r="DJ77" s="141">
        <f>IF(AND($D77&lt;&gt;0,DJ$1&lt;&gt;0),IF(VLOOKUP($D77,$J$9:$DP$16,2+DJ$1,FALSE)&lt;&gt;0,(COUNTIF('Présences, Excuses, et Tx P G'!$P76:DN76,$C77)/VLOOKUP($D77,$J$9:$DP$16,2+DJ$1,FALSE)),),)</f>
        <v>0</v>
      </c>
      <c r="DK77" s="141">
        <f>IF(AND($D77&lt;&gt;0,DK$1&lt;&gt;0),IF(VLOOKUP($D77,$J$9:$DP$16,2+DK$1,FALSE)&lt;&gt;0,(COUNTIF('Présences, Excuses, et Tx P G'!$P76:DO76,$C77)/VLOOKUP($D77,$J$9:$DP$16,2+DK$1,FALSE)),),)</f>
        <v>0</v>
      </c>
      <c r="DL77" s="141">
        <f>IF(AND($D77&lt;&gt;0,DL$1&lt;&gt;0),IF(VLOOKUP($D77,$J$9:$DP$16,2+DL$1,FALSE)&lt;&gt;0,(COUNTIF('Présences, Excuses, et Tx P G'!$P76:DP76,$C77)/VLOOKUP($D77,$J$9:$DP$16,2+DL$1,FALSE)),),)</f>
        <v>0</v>
      </c>
      <c r="DM77" s="141">
        <f>IF(AND($D77&lt;&gt;0,DM$1&lt;&gt;0),IF(VLOOKUP($D77,$J$9:$DP$16,2+DM$1,FALSE)&lt;&gt;0,(COUNTIF('Présences, Excuses, et Tx P G'!$P76:DQ76,$C77)/VLOOKUP($D77,$J$9:$DP$16,2+DM$1,FALSE)),),)</f>
        <v>0</v>
      </c>
      <c r="DN77" s="141">
        <f>IF(AND($D77&lt;&gt;0,DN$1&lt;&gt;0),IF(VLOOKUP($D77,$J$9:$DP$16,2+DN$1,FALSE)&lt;&gt;0,(COUNTIF('Présences, Excuses, et Tx P G'!$P76:DR76,$C77)/VLOOKUP($D77,$J$9:$DP$16,2+DN$1,FALSE)),),)</f>
        <v>0</v>
      </c>
      <c r="DO77" s="141">
        <f>IF(AND($D77&lt;&gt;0,DO$1&lt;&gt;0),IF(VLOOKUP($D77,$J$9:$DP$16,2+DO$1,FALSE)&lt;&gt;0,(COUNTIF('Présences, Excuses, et Tx P G'!$P76:DS76,$C77)/VLOOKUP($D77,$J$9:$DP$16,2+DO$1,FALSE)),),)</f>
        <v>0</v>
      </c>
      <c r="DP77" s="141">
        <f>IF(AND($D77&lt;&gt;0,DP$1&lt;&gt;0),IF(VLOOKUP($D77,$J$9:$DP$16,2+DP$1,FALSE)&lt;&gt;0,(COUNTIF('Présences, Excuses, et Tx P G'!$P76:DT76,$C77)/VLOOKUP($D77,$J$9:$DP$16,2+DP$1,FALSE)),),)</f>
        <v>0</v>
      </c>
      <c r="DR77" s="80" t="str">
        <f t="shared" si="34"/>
        <v>MESSEMÈNE Rose</v>
      </c>
      <c r="DS77" s="26" t="str">
        <f t="shared" si="35"/>
        <v>A</v>
      </c>
      <c r="DT77" s="23">
        <f t="shared" si="36"/>
        <v>0.92682926829268297</v>
      </c>
    </row>
    <row r="78" spans="1:124" ht="14.4" customHeight="1">
      <c r="A78" s="11">
        <v>61</v>
      </c>
      <c r="B78" s="158" t="str">
        <f>Choristes!B62</f>
        <v>MÉTOYER Marie-Hélène</v>
      </c>
      <c r="C78" s="26" t="str">
        <f>Choristes!C62</f>
        <v>A</v>
      </c>
      <c r="D78" s="26" t="str">
        <f>Choristes!G62</f>
        <v>FS</v>
      </c>
      <c r="E78" s="26"/>
      <c r="F78" s="26"/>
      <c r="G78" s="15"/>
      <c r="H78" s="15"/>
      <c r="I78" s="23">
        <f t="shared" si="32"/>
        <v>0.53658536585365857</v>
      </c>
      <c r="J78" s="23" t="str">
        <f t="shared" si="33"/>
        <v>C</v>
      </c>
      <c r="K78" s="60"/>
      <c r="L78" s="141">
        <f>IF(AND($D78&lt;&gt;0,L$1&lt;&gt;0),IF(VLOOKUP($D78,$J$9:$DP$16,2+L$1,FALSE)&lt;&gt;0,(COUNTIF('Présences, Excuses, et Tx P G'!$P77:P77,$C78)/VLOOKUP($D78,$J$9:$DP$16,2+L$1,FALSE)),),)</f>
        <v>0</v>
      </c>
      <c r="M78" s="141">
        <f>IF(AND($D78&lt;&gt;0,M$1&lt;&gt;0),IF(VLOOKUP($D78,$J$9:$DP$16,2+M$1,FALSE)&lt;&gt;0,(COUNTIF('Présences, Excuses, et Tx P G'!$P77:Q77,$C78)/VLOOKUP($D78,$J$9:$DP$16,2+M$1,FALSE)),),)</f>
        <v>0</v>
      </c>
      <c r="N78" s="141">
        <f>IF(AND($D78&lt;&gt;0,N$1&lt;&gt;0),IF(VLOOKUP($D78,$J$9:$DP$16,2+N$1,FALSE)&lt;&gt;0,(COUNTIF('Présences, Excuses, et Tx P G'!$P77:R77,$C78)/VLOOKUP($D78,$J$9:$DP$16,2+N$1,FALSE)),),)</f>
        <v>0</v>
      </c>
      <c r="O78" s="141">
        <f>IF(AND($D78&lt;&gt;0,O$1&lt;&gt;0),IF(VLOOKUP($D78,$J$9:$DP$16,2+O$1,FALSE)&lt;&gt;0,(COUNTIF('Présences, Excuses, et Tx P G'!$P77:S77,$C78)/VLOOKUP($D78,$J$9:$DP$16,2+O$1,FALSE)),),)</f>
        <v>0.33333333333333331</v>
      </c>
      <c r="P78" s="141">
        <f>IF(AND($D78&lt;&gt;0,P$1&lt;&gt;0),IF(VLOOKUP($D78,$J$9:$DP$16,2+P$1,FALSE)&lt;&gt;0,(COUNTIF('Présences, Excuses, et Tx P G'!$P77:T77,$C78)/VLOOKUP($D78,$J$9:$DP$16,2+P$1,FALSE)),),)</f>
        <v>0.33333333333333331</v>
      </c>
      <c r="Q78" s="141">
        <f>IF(AND($D78&lt;&gt;0,Q$1&lt;&gt;0),IF(VLOOKUP($D78,$J$9:$DP$16,2+Q$1,FALSE)&lt;&gt;0,(COUNTIF('Présences, Excuses, et Tx P G'!$P77:U77,$C78)/VLOOKUP($D78,$J$9:$DP$16,2+Q$1,FALSE)),),)</f>
        <v>0.5</v>
      </c>
      <c r="R78" s="141">
        <f>IF(AND($D78&lt;&gt;0,R$1&lt;&gt;0),IF(VLOOKUP($D78,$J$9:$DP$16,2+R$1,FALSE)&lt;&gt;0,(COUNTIF('Présences, Excuses, et Tx P G'!$P77:V77,$C78)/VLOOKUP($D78,$J$9:$DP$16,2+R$1,FALSE)),),)</f>
        <v>0.6</v>
      </c>
      <c r="S78" s="141">
        <f>IF(AND($D78&lt;&gt;0,S$1&lt;&gt;0),IF(VLOOKUP($D78,$J$9:$DP$16,2+S$1,FALSE)&lt;&gt;0,(COUNTIF('Présences, Excuses, et Tx P G'!$P77:W77,$C78)/VLOOKUP($D78,$J$9:$DP$16,2+S$1,FALSE)),),)</f>
        <v>0.66666666666666663</v>
      </c>
      <c r="T78" s="141">
        <f>IF(AND($D78&lt;&gt;0,T$1&lt;&gt;0),IF(VLOOKUP($D78,$J$9:$DP$16,2+T$1,FALSE)&lt;&gt;0,(COUNTIF('Présences, Excuses, et Tx P G'!$P77:X77,$C78)/VLOOKUP($D78,$J$9:$DP$16,2+T$1,FALSE)),),)</f>
        <v>0.7142857142857143</v>
      </c>
      <c r="U78" s="141">
        <f>IF(AND($D78&lt;&gt;0,U$1&lt;&gt;0),IF(VLOOKUP($D78,$J$9:$DP$16,2+U$1,FALSE)&lt;&gt;0,(COUNTIF('Présences, Excuses, et Tx P G'!$P77:Y77,$C78)/VLOOKUP($D78,$J$9:$DP$16,2+U$1,FALSE)),),)</f>
        <v>0.7142857142857143</v>
      </c>
      <c r="V78" s="141">
        <f>IF(AND($D78&lt;&gt;0,V$1&lt;&gt;0),IF(VLOOKUP($D78,$J$9:$DP$16,2+V$1,FALSE)&lt;&gt;0,(COUNTIF('Présences, Excuses, et Tx P G'!$P77:Z77,$C78)/VLOOKUP($D78,$J$9:$DP$16,2+V$1,FALSE)),),)</f>
        <v>0.75</v>
      </c>
      <c r="W78" s="141">
        <f>IF(AND($D78&lt;&gt;0,W$1&lt;&gt;0),IF(VLOOKUP($D78,$J$9:$DP$16,2+W$1,FALSE)&lt;&gt;0,(COUNTIF('Présences, Excuses, et Tx P G'!$P77:AA77,$C78)/VLOOKUP($D78,$J$9:$DP$16,2+W$1,FALSE)),),)</f>
        <v>0.75</v>
      </c>
      <c r="X78" s="141">
        <f>IF(AND($D78&lt;&gt;0,X$1&lt;&gt;0),IF(VLOOKUP($D78,$J$9:$DP$16,2+X$1,FALSE)&lt;&gt;0,(COUNTIF('Présences, Excuses, et Tx P G'!$P77:AB77,$C78)/VLOOKUP($D78,$J$9:$DP$16,2+X$1,FALSE)),),)</f>
        <v>0.77777777777777779</v>
      </c>
      <c r="Y78" s="141">
        <f>IF(AND($D78&lt;&gt;0,Y$1&lt;&gt;0),IF(VLOOKUP($D78,$J$9:$DP$16,2+Y$1,FALSE)&lt;&gt;0,(COUNTIF('Présences, Excuses, et Tx P G'!$P77:AC77,$C78)/VLOOKUP($D78,$J$9:$DP$16,2+Y$1,FALSE)),),)</f>
        <v>0.77777777777777779</v>
      </c>
      <c r="Z78" s="141">
        <f>IF(AND($D78&lt;&gt;0,Z$1&lt;&gt;0),IF(VLOOKUP($D78,$J$9:$DP$16,2+Z$1,FALSE)&lt;&gt;0,(COUNTIF('Présences, Excuses, et Tx P G'!$P77:AD77,$C78)/VLOOKUP($D78,$J$9:$DP$16,2+Z$1,FALSE)),),)</f>
        <v>0.8</v>
      </c>
      <c r="AA78" s="141">
        <f>IF(AND($D78&lt;&gt;0,AA$1&lt;&gt;0),IF(VLOOKUP($D78,$J$9:$DP$16,2+AA$1,FALSE)&lt;&gt;0,(COUNTIF('Présences, Excuses, et Tx P G'!$P77:AE77,$C78)/VLOOKUP($D78,$J$9:$DP$16,2+AA$1,FALSE)),),)</f>
        <v>0.8</v>
      </c>
      <c r="AB78" s="141">
        <f>IF(AND($D78&lt;&gt;0,AB$1&lt;&gt;0),IF(VLOOKUP($D78,$J$9:$DP$16,2+AB$1,FALSE)&lt;&gt;0,(COUNTIF('Présences, Excuses, et Tx P G'!$P77:AF77,$C78)/VLOOKUP($D78,$J$9:$DP$16,2+AB$1,FALSE)),),)</f>
        <v>0.81818181818181823</v>
      </c>
      <c r="AC78" s="141">
        <f>IF(AND($D78&lt;&gt;0,AC$1&lt;&gt;0),IF(VLOOKUP($D78,$J$9:$DP$16,2+AC$1,FALSE)&lt;&gt;0,(COUNTIF('Présences, Excuses, et Tx P G'!$P77:AG77,$C78)/VLOOKUP($D78,$J$9:$DP$16,2+AC$1,FALSE)),),)</f>
        <v>0.83333333333333337</v>
      </c>
      <c r="AD78" s="141">
        <f>IF(AND($D78&lt;&gt;0,AD$1&lt;&gt;0),IF(VLOOKUP($D78,$J$9:$DP$16,2+AD$1,FALSE)&lt;&gt;0,(COUNTIF('Présences, Excuses, et Tx P G'!$P77:AH77,$C78)/VLOOKUP($D78,$J$9:$DP$16,2+AD$1,FALSE)),),)</f>
        <v>0.83333333333333337</v>
      </c>
      <c r="AE78" s="141">
        <f>IF(AND($D78&lt;&gt;0,AE$1&lt;&gt;0),IF(VLOOKUP($D78,$J$9:$DP$16,2+AE$1,FALSE)&lt;&gt;0,(COUNTIF('Présences, Excuses, et Tx P G'!$P77:AI77,$C78)/VLOOKUP($D78,$J$9:$DP$16,2+AE$1,FALSE)),),)</f>
        <v>0.83333333333333337</v>
      </c>
      <c r="AF78" s="141">
        <f>IF(AND($D78&lt;&gt;0,AF$1&lt;&gt;0),IF(VLOOKUP($D78,$J$9:$DP$16,2+AF$1,FALSE)&lt;&gt;0,(COUNTIF('Présences, Excuses, et Tx P G'!$P77:AJ77,$C78)/VLOOKUP($D78,$J$9:$DP$16,2+AF$1,FALSE)),),)</f>
        <v>0.84615384615384615</v>
      </c>
      <c r="AG78" s="141">
        <f>IF(AND($D78&lt;&gt;0,AG$1&lt;&gt;0),IF(VLOOKUP($D78,$J$9:$DP$16,2+AG$1,FALSE)&lt;&gt;0,(COUNTIF('Présences, Excuses, et Tx P G'!$P77:AK77,$C78)/VLOOKUP($D78,$J$9:$DP$16,2+AG$1,FALSE)),),)</f>
        <v>0.84615384615384615</v>
      </c>
      <c r="AH78" s="141">
        <f>IF(AND($D78&lt;&gt;0,AH$1&lt;&gt;0),IF(VLOOKUP($D78,$J$9:$DP$16,2+AH$1,FALSE)&lt;&gt;0,(COUNTIF('Présences, Excuses, et Tx P G'!$P77:AL77,$C78)/VLOOKUP($D78,$J$9:$DP$16,2+AH$1,FALSE)),),)</f>
        <v>0.8571428571428571</v>
      </c>
      <c r="AI78" s="141">
        <f>IF(AND($D78&lt;&gt;0,AI$1&lt;&gt;0),IF(VLOOKUP($D78,$J$9:$DP$16,2+AI$1,FALSE)&lt;&gt;0,(COUNTIF('Présences, Excuses, et Tx P G'!$P77:AM77,$C78)/VLOOKUP($D78,$J$9:$DP$16,2+AI$1,FALSE)),),)</f>
        <v>0.8666666666666667</v>
      </c>
      <c r="AJ78" s="141">
        <f>IF(AND($D78&lt;&gt;0,AJ$1&lt;&gt;0),IF(VLOOKUP($D78,$J$9:$DP$16,2+AJ$1,FALSE)&lt;&gt;0,(COUNTIF('Présences, Excuses, et Tx P G'!$P77:AN77,$C78)/VLOOKUP($D78,$J$9:$DP$16,2+AJ$1,FALSE)),),)</f>
        <v>0.875</v>
      </c>
      <c r="AK78" s="141">
        <f>IF(AND($D78&lt;&gt;0,AK$1&lt;&gt;0),IF(VLOOKUP($D78,$J$9:$DP$16,2+AK$1,FALSE)&lt;&gt;0,(COUNTIF('Présences, Excuses, et Tx P G'!$P77:AO77,$C78)/VLOOKUP($D78,$J$9:$DP$16,2+AK$1,FALSE)),),)</f>
        <v>0.875</v>
      </c>
      <c r="AL78" s="141">
        <f>IF(AND($D78&lt;&gt;0,AL$1&lt;&gt;0),IF(VLOOKUP($D78,$J$9:$DP$16,2+AL$1,FALSE)&lt;&gt;0,(COUNTIF('Présences, Excuses, et Tx P G'!$P77:AP77,$C78)/VLOOKUP($D78,$J$9:$DP$16,2+AL$1,FALSE)),),)</f>
        <v>0.82352941176470584</v>
      </c>
      <c r="AM78" s="141">
        <f>IF(AND($D78&lt;&gt;0,AM$1&lt;&gt;0),IF(VLOOKUP($D78,$J$9:$DP$16,2+AM$1,FALSE)&lt;&gt;0,(COUNTIF('Présences, Excuses, et Tx P G'!$P77:AQ77,$C78)/VLOOKUP($D78,$J$9:$DP$16,2+AM$1,FALSE)),),)</f>
        <v>0.77777777777777779</v>
      </c>
      <c r="AN78" s="141">
        <f>IF(AND($D78&lt;&gt;0,AN$1&lt;&gt;0),IF(VLOOKUP($D78,$J$9:$DP$16,2+AN$1,FALSE)&lt;&gt;0,(COUNTIF('Présences, Excuses, et Tx P G'!$P77:AR77,$C78)/VLOOKUP($D78,$J$9:$DP$16,2+AN$1,FALSE)),),)</f>
        <v>0.78947368421052633</v>
      </c>
      <c r="AO78" s="141">
        <f>IF(AND($D78&lt;&gt;0,AO$1&lt;&gt;0),IF(VLOOKUP($D78,$J$9:$DP$16,2+AO$1,FALSE)&lt;&gt;0,(COUNTIF('Présences, Excuses, et Tx P G'!$P77:AS77,$C78)/VLOOKUP($D78,$J$9:$DP$16,2+AO$1,FALSE)),),)</f>
        <v>0.8</v>
      </c>
      <c r="AP78" s="141">
        <f>IF(AND($D78&lt;&gt;0,AP$1&lt;&gt;0),IF(VLOOKUP($D78,$J$9:$DP$16,2+AP$1,FALSE)&lt;&gt;0,(COUNTIF('Présences, Excuses, et Tx P G'!$P77:AT77,$C78)/VLOOKUP($D78,$J$9:$DP$16,2+AP$1,FALSE)),),)</f>
        <v>0.76190476190476186</v>
      </c>
      <c r="AQ78" s="141">
        <f>IF(AND($D78&lt;&gt;0,AQ$1&lt;&gt;0),IF(VLOOKUP($D78,$J$9:$DP$16,2+AQ$1,FALSE)&lt;&gt;0,(COUNTIF('Présences, Excuses, et Tx P G'!$P77:AU77,$C78)/VLOOKUP($D78,$J$9:$DP$16,2+AQ$1,FALSE)),),)</f>
        <v>0.76190476190476186</v>
      </c>
      <c r="AR78" s="141">
        <f>IF(AND($D78&lt;&gt;0,AR$1&lt;&gt;0),IF(VLOOKUP($D78,$J$9:$DP$16,2+AR$1,FALSE)&lt;&gt;0,(COUNTIF('Présences, Excuses, et Tx P G'!$P77:AV77,$C78)/VLOOKUP($D78,$J$9:$DP$16,2+AR$1,FALSE)),),)</f>
        <v>0.72727272727272729</v>
      </c>
      <c r="AS78" s="141">
        <f>IF(AND($D78&lt;&gt;0,AS$1&lt;&gt;0),IF(VLOOKUP($D78,$J$9:$DP$16,2+AS$1,FALSE)&lt;&gt;0,(COUNTIF('Présences, Excuses, et Tx P G'!$P77:AW77,$C78)/VLOOKUP($D78,$J$9:$DP$16,2+AS$1,FALSE)),),)</f>
        <v>0.72727272727272729</v>
      </c>
      <c r="AT78" s="141">
        <f>IF(AND($D78&lt;&gt;0,AT$1&lt;&gt;0),IF(VLOOKUP($D78,$J$9:$DP$16,2+AT$1,FALSE)&lt;&gt;0,(COUNTIF('Présences, Excuses, et Tx P G'!$P77:AX77,$C78)/VLOOKUP($D78,$J$9:$DP$16,2+AT$1,FALSE)),),)</f>
        <v>0.69565217391304346</v>
      </c>
      <c r="AU78" s="141">
        <f>IF(AND($D78&lt;&gt;0,AU$1&lt;&gt;0),IF(VLOOKUP($D78,$J$9:$DP$16,2+AU$1,FALSE)&lt;&gt;0,(COUNTIF('Présences, Excuses, et Tx P G'!$P77:AY77,$C78)/VLOOKUP($D78,$J$9:$DP$16,2+AU$1,FALSE)),),)</f>
        <v>0.69565217391304346</v>
      </c>
      <c r="AV78" s="141">
        <f>IF(AND($D78&lt;&gt;0,AV$1&lt;&gt;0),IF(VLOOKUP($D78,$J$9:$DP$16,2+AV$1,FALSE)&lt;&gt;0,(COUNTIF('Présences, Excuses, et Tx P G'!$P77:AZ77,$C78)/VLOOKUP($D78,$J$9:$DP$16,2+AV$1,FALSE)),),)</f>
        <v>0.66666666666666663</v>
      </c>
      <c r="AW78" s="141">
        <f>IF(AND($D78&lt;&gt;0,AW$1&lt;&gt;0),IF(VLOOKUP($D78,$J$9:$DP$16,2+AW$1,FALSE)&lt;&gt;0,(COUNTIF('Présences, Excuses, et Tx P G'!$P77:BA77,$C78)/VLOOKUP($D78,$J$9:$DP$16,2+AW$1,FALSE)),),)</f>
        <v>0.66666666666666663</v>
      </c>
      <c r="AX78" s="141">
        <f>IF(AND($D78&lt;&gt;0,AX$1&lt;&gt;0),IF(VLOOKUP($D78,$J$9:$DP$16,2+AX$1,FALSE)&lt;&gt;0,(COUNTIF('Présences, Excuses, et Tx P G'!$P77:BB77,$C78)/VLOOKUP($D78,$J$9:$DP$16,2+AX$1,FALSE)),),)</f>
        <v>0.66666666666666663</v>
      </c>
      <c r="AY78" s="141">
        <f>IF(AND($D78&lt;&gt;0,AY$1&lt;&gt;0),IF(VLOOKUP($D78,$J$9:$DP$16,2+AY$1,FALSE)&lt;&gt;0,(COUNTIF('Présences, Excuses, et Tx P G'!$P77:BC77,$C78)/VLOOKUP($D78,$J$9:$DP$16,2+AY$1,FALSE)),),)</f>
        <v>0.68</v>
      </c>
      <c r="AZ78" s="141">
        <f>IF(AND($D78&lt;&gt;0,AZ$1&lt;&gt;0),IF(VLOOKUP($D78,$J$9:$DP$16,2+AZ$1,FALSE)&lt;&gt;0,(COUNTIF('Présences, Excuses, et Tx P G'!$P77:BD77,$C78)/VLOOKUP($D78,$J$9:$DP$16,2+AZ$1,FALSE)),),)</f>
        <v>0.68</v>
      </c>
      <c r="BA78" s="141">
        <f>IF(AND($D78&lt;&gt;0,BA$1&lt;&gt;0),IF(VLOOKUP($D78,$J$9:$DP$16,2+BA$1,FALSE)&lt;&gt;0,(COUNTIF('Présences, Excuses, et Tx P G'!$P77:BE77,$C78)/VLOOKUP($D78,$J$9:$DP$16,2+BA$1,FALSE)),),)</f>
        <v>0.65384615384615385</v>
      </c>
      <c r="BB78" s="141">
        <f>IF(AND($D78&lt;&gt;0,BB$1&lt;&gt;0),IF(VLOOKUP($D78,$J$9:$DP$16,2+BB$1,FALSE)&lt;&gt;0,(COUNTIF('Présences, Excuses, et Tx P G'!$P77:BF77,$C78)/VLOOKUP($D78,$J$9:$DP$16,2+BB$1,FALSE)),),)</f>
        <v>0.62962962962962965</v>
      </c>
      <c r="BC78" s="141">
        <f>IF(AND($D78&lt;&gt;0,BC$1&lt;&gt;0),IF(VLOOKUP($D78,$J$9:$DP$16,2+BC$1,FALSE)&lt;&gt;0,(COUNTIF('Présences, Excuses, et Tx P G'!$P77:BG77,$C78)/VLOOKUP($D78,$J$9:$DP$16,2+BC$1,FALSE)),),)</f>
        <v>0.6071428571428571</v>
      </c>
      <c r="BD78" s="141">
        <f>IF(AND($D78&lt;&gt;0,BD$1&lt;&gt;0),IF(VLOOKUP($D78,$J$9:$DP$16,2+BD$1,FALSE)&lt;&gt;0,(COUNTIF('Présences, Excuses, et Tx P G'!$P77:BH77,$C78)/VLOOKUP($D78,$J$9:$DP$16,2+BD$1,FALSE)),),)</f>
        <v>0.58620689655172409</v>
      </c>
      <c r="BE78" s="141">
        <f>IF(AND($D78&lt;&gt;0,BE$1&lt;&gt;0),IF(VLOOKUP($D78,$J$9:$DP$16,2+BE$1,FALSE)&lt;&gt;0,(COUNTIF('Présences, Excuses, et Tx P G'!$P77:BI77,$C78)/VLOOKUP($D78,$J$9:$DP$16,2+BE$1,FALSE)),),)</f>
        <v>0.56666666666666665</v>
      </c>
      <c r="BF78" s="141">
        <f>IF(AND($D78&lt;&gt;0,BF$1&lt;&gt;0),IF(VLOOKUP($D78,$J$9:$DP$16,2+BF$1,FALSE)&lt;&gt;0,(COUNTIF('Présences, Excuses, et Tx P G'!$P77:BJ77,$C78)/VLOOKUP($D78,$J$9:$DP$16,2+BF$1,FALSE)),),)</f>
        <v>0.56666666666666665</v>
      </c>
      <c r="BG78" s="141">
        <f>IF(AND($D78&lt;&gt;0,BG$1&lt;&gt;0),IF(VLOOKUP($D78,$J$9:$DP$16,2+BG$1,FALSE)&lt;&gt;0,(COUNTIF('Présences, Excuses, et Tx P G'!$P77:BK77,$C78)/VLOOKUP($D78,$J$9:$DP$16,2+BG$1,FALSE)),),)</f>
        <v>0.56666666666666665</v>
      </c>
      <c r="BH78" s="141">
        <f>IF(AND($D78&lt;&gt;0,BH$1&lt;&gt;0),IF(VLOOKUP($D78,$J$9:$DP$16,2+BH$1,FALSE)&lt;&gt;0,(COUNTIF('Présences, Excuses, et Tx P G'!$P77:BL77,$C78)/VLOOKUP($D78,$J$9:$DP$16,2+BH$1,FALSE)),),)</f>
        <v>0.58064516129032262</v>
      </c>
      <c r="BI78" s="141">
        <f>IF(AND($D78&lt;&gt;0,BI$1&lt;&gt;0),IF(VLOOKUP($D78,$J$9:$DP$16,2+BI$1,FALSE)&lt;&gt;0,(COUNTIF('Présences, Excuses, et Tx P G'!$P77:BM77,$C78)/VLOOKUP($D78,$J$9:$DP$16,2+BI$1,FALSE)),),)</f>
        <v>0.59375</v>
      </c>
      <c r="BJ78" s="141">
        <f>IF(AND($D78&lt;&gt;0,BJ$1&lt;&gt;0),IF(VLOOKUP($D78,$J$9:$DP$16,2+BJ$1,FALSE)&lt;&gt;0,(COUNTIF('Présences, Excuses, et Tx P G'!$P77:BN77,$C78)/VLOOKUP($D78,$J$9:$DP$16,2+BJ$1,FALSE)),),)</f>
        <v>0.59375</v>
      </c>
      <c r="BK78" s="141">
        <f>IF(AND($D78&lt;&gt;0,BK$1&lt;&gt;0),IF(VLOOKUP($D78,$J$9:$DP$16,2+BK$1,FALSE)&lt;&gt;0,(COUNTIF('Présences, Excuses, et Tx P G'!$P77:BO77,$C78)/VLOOKUP($D78,$J$9:$DP$16,2+BK$1,FALSE)),),)</f>
        <v>0.5757575757575758</v>
      </c>
      <c r="BL78" s="141">
        <f>IF(AND($D78&lt;&gt;0,BL$1&lt;&gt;0),IF(VLOOKUP($D78,$J$9:$DP$16,2+BL$1,FALSE)&lt;&gt;0,(COUNTIF('Présences, Excuses, et Tx P G'!$P77:BP77,$C78)/VLOOKUP($D78,$J$9:$DP$16,2+BL$1,FALSE)),),)</f>
        <v>0.5757575757575758</v>
      </c>
      <c r="BM78" s="141">
        <f>IF(AND($D78&lt;&gt;0,BM$1&lt;&gt;0),IF(VLOOKUP($D78,$J$9:$DP$16,2+BM$1,FALSE)&lt;&gt;0,(COUNTIF('Présences, Excuses, et Tx P G'!$P77:BQ77,$C78)/VLOOKUP($D78,$J$9:$DP$16,2+BM$1,FALSE)),),)</f>
        <v>0.5757575757575758</v>
      </c>
      <c r="BN78" s="141">
        <f>IF(AND($D78&lt;&gt;0,BN$1&lt;&gt;0),IF(VLOOKUP($D78,$J$9:$DP$16,2+BN$1,FALSE)&lt;&gt;0,(COUNTIF('Présences, Excuses, et Tx P G'!$P77:BR77,$C78)/VLOOKUP($D78,$J$9:$DP$16,2+BN$1,FALSE)),),)</f>
        <v>0.58823529411764708</v>
      </c>
      <c r="BO78" s="141">
        <f>IF(AND($D78&lt;&gt;0,BO$1&lt;&gt;0),IF(VLOOKUP($D78,$J$9:$DP$16,2+BO$1,FALSE)&lt;&gt;0,(COUNTIF('Présences, Excuses, et Tx P G'!$P77:BS77,$C78)/VLOOKUP($D78,$J$9:$DP$16,2+BO$1,FALSE)),),)</f>
        <v>0.6</v>
      </c>
      <c r="BP78" s="141">
        <f>IF(AND($D78&lt;&gt;0,BP$1&lt;&gt;0),IF(VLOOKUP($D78,$J$9:$DP$16,2+BP$1,FALSE)&lt;&gt;0,(COUNTIF('Présences, Excuses, et Tx P G'!$P77:BT77,$C78)/VLOOKUP($D78,$J$9:$DP$16,2+BP$1,FALSE)),),)</f>
        <v>0.61111111111111116</v>
      </c>
      <c r="BQ78" s="141">
        <f>IF(AND($D78&lt;&gt;0,BQ$1&lt;&gt;0),IF(VLOOKUP($D78,$J$9:$DP$16,2+BQ$1,FALSE)&lt;&gt;0,(COUNTIF('Présences, Excuses, et Tx P G'!$P77:BU77,$C78)/VLOOKUP($D78,$J$9:$DP$16,2+BQ$1,FALSE)),),)</f>
        <v>0.61111111111111116</v>
      </c>
      <c r="BR78" s="141">
        <f>IF(AND($D78&lt;&gt;0,BR$1&lt;&gt;0),IF(VLOOKUP($D78,$J$9:$DP$16,2+BR$1,FALSE)&lt;&gt;0,(COUNTIF('Présences, Excuses, et Tx P G'!$P77:BV77,$C78)/VLOOKUP($D78,$J$9:$DP$16,2+BR$1,FALSE)),),)</f>
        <v>0.59459459459459463</v>
      </c>
      <c r="BS78" s="141">
        <f>IF(AND($D78&lt;&gt;0,BS$1&lt;&gt;0),IF(VLOOKUP($D78,$J$9:$DP$16,2+BS$1,FALSE)&lt;&gt;0,(COUNTIF('Présences, Excuses, et Tx P G'!$P77:BW77,$C78)/VLOOKUP($D78,$J$9:$DP$16,2+BS$1,FALSE)),),)</f>
        <v>0.59459459459459463</v>
      </c>
      <c r="BT78" s="141">
        <f>IF(AND($D78&lt;&gt;0,BT$1&lt;&gt;0),IF(VLOOKUP($D78,$J$9:$DP$16,2+BT$1,FALSE)&lt;&gt;0,(COUNTIF('Présences, Excuses, et Tx P G'!$P77:BX77,$C78)/VLOOKUP($D78,$J$9:$DP$16,2+BT$1,FALSE)),),)</f>
        <v>0.59459459459459463</v>
      </c>
      <c r="BU78" s="141">
        <f>IF(AND($D78&lt;&gt;0,BU$1&lt;&gt;0),IF(VLOOKUP($D78,$J$9:$DP$16,2+BU$1,FALSE)&lt;&gt;0,(COUNTIF('Présences, Excuses, et Tx P G'!$P77:BY77,$C78)/VLOOKUP($D78,$J$9:$DP$16,2+BU$1,FALSE)),),)</f>
        <v>0.57894736842105265</v>
      </c>
      <c r="BV78" s="141">
        <f>IF(AND($D78&lt;&gt;0,BV$1&lt;&gt;0),IF(VLOOKUP($D78,$J$9:$DP$16,2+BV$1,FALSE)&lt;&gt;0,(COUNTIF('Présences, Excuses, et Tx P G'!$P77:BZ77,$C78)/VLOOKUP($D78,$J$9:$DP$16,2+BV$1,FALSE)),),)</f>
        <v>0.5641025641025641</v>
      </c>
      <c r="BW78" s="141">
        <f>IF(AND($D78&lt;&gt;0,BW$1&lt;&gt;0),IF(VLOOKUP($D78,$J$9:$DP$16,2+BW$1,FALSE)&lt;&gt;0,(COUNTIF('Présences, Excuses, et Tx P G'!$P77:CA77,$C78)/VLOOKUP($D78,$J$9:$DP$16,2+BW$1,FALSE)),),)</f>
        <v>0.55000000000000004</v>
      </c>
      <c r="BX78" s="141">
        <f>IF(AND($D78&lt;&gt;0,BX$1&lt;&gt;0),IF(VLOOKUP($D78,$J$9:$DP$16,2+BX$1,FALSE)&lt;&gt;0,(COUNTIF('Présences, Excuses, et Tx P G'!$P77:CB77,$C78)/VLOOKUP($D78,$J$9:$DP$16,2+BX$1,FALSE)),),)</f>
        <v>0.55000000000000004</v>
      </c>
      <c r="BY78" s="141">
        <f>IF(AND($D78&lt;&gt;0,BY$1&lt;&gt;0),IF(VLOOKUP($D78,$J$9:$DP$16,2+BY$1,FALSE)&lt;&gt;0,(COUNTIF('Présences, Excuses, et Tx P G'!$P77:CC77,$C78)/VLOOKUP($D78,$J$9:$DP$16,2+BY$1,FALSE)),),)</f>
        <v>0.53658536585365857</v>
      </c>
      <c r="BZ78" s="141">
        <f>IF(AND($D78&lt;&gt;0,BZ$1&lt;&gt;0),IF(VLOOKUP($D78,$J$9:$DP$16,2+BZ$1,FALSE)&lt;&gt;0,(COUNTIF('Présences, Excuses, et Tx P G'!$P77:CD77,$C78)/VLOOKUP($D78,$J$9:$DP$16,2+BZ$1,FALSE)),),)</f>
        <v>0.52380952380952384</v>
      </c>
      <c r="CA78" s="141">
        <f>IF(AND($D78&lt;&gt;0,CA$1&lt;&gt;0),IF(VLOOKUP($D78,$J$9:$DP$16,2+CA$1,FALSE)&lt;&gt;0,(COUNTIF('Présences, Excuses, et Tx P G'!$P77:CE77,$C78)/VLOOKUP($D78,$J$9:$DP$16,2+CA$1,FALSE)),),)</f>
        <v>0.51162790697674421</v>
      </c>
      <c r="CB78" s="141">
        <f>IF(AND($D78&lt;&gt;0,CB$1&lt;&gt;0),IF(VLOOKUP($D78,$J$9:$DP$16,2+CB$1,FALSE)&lt;&gt;0,(COUNTIF('Présences, Excuses, et Tx P G'!$P77:CF77,$C78)/VLOOKUP($D78,$J$9:$DP$16,2+CB$1,FALSE)),),)</f>
        <v>0</v>
      </c>
      <c r="CC78" s="141">
        <f>IF(AND($D78&lt;&gt;0,CC$1&lt;&gt;0),IF(VLOOKUP($D78,$J$9:$DP$16,2+CC$1,FALSE)&lt;&gt;0,(COUNTIF('Présences, Excuses, et Tx P G'!$P77:CG77,$C78)/VLOOKUP($D78,$J$9:$DP$16,2+CC$1,FALSE)),),)</f>
        <v>0</v>
      </c>
      <c r="CD78" s="141">
        <f>IF(AND($D78&lt;&gt;0,CD$1&lt;&gt;0),IF(VLOOKUP($D78,$J$9:$DP$16,2+CD$1,FALSE)&lt;&gt;0,(COUNTIF('Présences, Excuses, et Tx P G'!$P77:CH77,$C78)/VLOOKUP($D78,$J$9:$DP$16,2+CD$1,FALSE)),),)</f>
        <v>0</v>
      </c>
      <c r="CE78" s="141">
        <f>IF(AND($D78&lt;&gt;0,CE$1&lt;&gt;0),IF(VLOOKUP($D78,$J$9:$DP$16,2+CE$1,FALSE)&lt;&gt;0,(COUNTIF('Présences, Excuses, et Tx P G'!$P77:CI77,$C78)/VLOOKUP($D78,$J$9:$DP$16,2+CE$1,FALSE)),),)</f>
        <v>0</v>
      </c>
      <c r="CF78" s="141">
        <f>IF(AND($D78&lt;&gt;0,CF$1&lt;&gt;0),IF(VLOOKUP($D78,$J$9:$DP$16,2+CF$1,FALSE)&lt;&gt;0,(COUNTIF('Présences, Excuses, et Tx P G'!$P77:CJ77,$C78)/VLOOKUP($D78,$J$9:$DP$16,2+CF$1,FALSE)),),)</f>
        <v>0</v>
      </c>
      <c r="CG78" s="141">
        <f>IF(AND($D78&lt;&gt;0,CG$1&lt;&gt;0),IF(VLOOKUP($D78,$J$9:$DP$16,2+CG$1,FALSE)&lt;&gt;0,(COUNTIF('Présences, Excuses, et Tx P G'!$P77:CK77,$C78)/VLOOKUP($D78,$J$9:$DP$16,2+CG$1,FALSE)),),)</f>
        <v>0</v>
      </c>
      <c r="CH78" s="141">
        <f>IF(AND($D78&lt;&gt;0,CH$1&lt;&gt;0),IF(VLOOKUP($D78,$J$9:$DP$16,2+CH$1,FALSE)&lt;&gt;0,(COUNTIF('Présences, Excuses, et Tx P G'!$P77:CL77,$C78)/VLOOKUP($D78,$J$9:$DP$16,2+CH$1,FALSE)),),)</f>
        <v>0</v>
      </c>
      <c r="CI78" s="141">
        <f>IF(AND($D78&lt;&gt;0,CI$1&lt;&gt;0),IF(VLOOKUP($D78,$J$9:$DP$16,2+CI$1,FALSE)&lt;&gt;0,(COUNTIF('Présences, Excuses, et Tx P G'!$P77:CM77,$C78)/VLOOKUP($D78,$J$9:$DP$16,2+CI$1,FALSE)),),)</f>
        <v>0</v>
      </c>
      <c r="CJ78" s="141">
        <f>IF(AND($D78&lt;&gt;0,CJ$1&lt;&gt;0),IF(VLOOKUP($D78,$J$9:$DP$16,2+CJ$1,FALSE)&lt;&gt;0,(COUNTIF('Présences, Excuses, et Tx P G'!$P77:CO77,$C78)/VLOOKUP($D78,$J$9:$DP$16,2+CJ$1,FALSE)),),)</f>
        <v>0</v>
      </c>
      <c r="CK78" s="141">
        <f>IF(AND($D78&lt;&gt;0,CK$1&lt;&gt;0),IF(VLOOKUP($D78,$J$9:$DP$16,2+CK$1,FALSE)&lt;&gt;0,(COUNTIF('Présences, Excuses, et Tx P G'!$P77:CP77,$C78)/VLOOKUP($D78,$J$9:$DP$16,2+CK$1,FALSE)),),)</f>
        <v>0</v>
      </c>
      <c r="CL78" s="141">
        <f>IF(AND($D78&lt;&gt;0,CL$1&lt;&gt;0),IF(VLOOKUP($D78,$J$9:$DP$16,2+CL$1,FALSE)&lt;&gt;0,(COUNTIF('Présences, Excuses, et Tx P G'!$P77:CQ77,$C78)/VLOOKUP($D78,$J$9:$DP$16,2+CL$1,FALSE)),),)</f>
        <v>0</v>
      </c>
      <c r="CM78" s="141">
        <f>IF(AND($D78&lt;&gt;0,CM$1&lt;&gt;0),IF(VLOOKUP($D78,$J$9:$DP$16,2+CM$1,FALSE)&lt;&gt;0,(COUNTIF('Présences, Excuses, et Tx P G'!$P77:CR77,$C78)/VLOOKUP($D78,$J$9:$DP$16,2+CM$1,FALSE)),),)</f>
        <v>0</v>
      </c>
      <c r="CN78" s="141">
        <f>IF(AND($D78&lt;&gt;0,CN$1&lt;&gt;0),IF(VLOOKUP($D78,$J$9:$DP$16,2+CN$1,FALSE)&lt;&gt;0,(COUNTIF('Présences, Excuses, et Tx P G'!$P77:CS77,$C78)/VLOOKUP($D78,$J$9:$DP$16,2+CN$1,FALSE)),),)</f>
        <v>0</v>
      </c>
      <c r="CO78" s="141">
        <f>IF(AND($D78&lt;&gt;0,CO$1&lt;&gt;0),IF(VLOOKUP($D78,$J$9:$DP$16,2+CO$1,FALSE)&lt;&gt;0,(COUNTIF('Présences, Excuses, et Tx P G'!$P77:CT77,$C78)/VLOOKUP($D78,$J$9:$DP$16,2+CO$1,FALSE)),),)</f>
        <v>0</v>
      </c>
      <c r="CP78" s="141">
        <f>IF(AND($D78&lt;&gt;0,CP$1&lt;&gt;0),IF(VLOOKUP($D78,$J$9:$DP$16,2+CP$1,FALSE)&lt;&gt;0,(COUNTIF('Présences, Excuses, et Tx P G'!$P77:CU77,$C78)/VLOOKUP($D78,$J$9:$DP$16,2+CP$1,FALSE)),),)</f>
        <v>0</v>
      </c>
      <c r="CQ78" s="141">
        <f>IF(AND($D78&lt;&gt;0,CQ$1&lt;&gt;0),IF(VLOOKUP($D78,$J$9:$DP$16,2+CQ$1,FALSE)&lt;&gt;0,(COUNTIF('Présences, Excuses, et Tx P G'!$P77:CU77,$C78)/VLOOKUP($D78,$J$9:$DP$16,2+CQ$1,FALSE)),),)</f>
        <v>0</v>
      </c>
      <c r="CR78" s="141">
        <f>IF(AND($D78&lt;&gt;0,CR$1&lt;&gt;0),IF(VLOOKUP($D78,$J$9:$DP$16,2+CR$1,FALSE)&lt;&gt;0,(COUNTIF('Présences, Excuses, et Tx P G'!$P77:CV77,$C78)/VLOOKUP($D78,$J$9:$DP$16,2+CR$1,FALSE)),),)</f>
        <v>0</v>
      </c>
      <c r="CS78" s="141">
        <f>IF(AND($D78&lt;&gt;0,CS$1&lt;&gt;0),IF(VLOOKUP($D78,$J$9:$DP$16,2+CS$1,FALSE)&lt;&gt;0,(COUNTIF('Présences, Excuses, et Tx P G'!$P77:CW77,$C78)/VLOOKUP($D78,$J$9:$DP$16,2+CS$1,FALSE)),),)</f>
        <v>0</v>
      </c>
      <c r="CT78" s="141">
        <f>IF(AND($D78&lt;&gt;0,CT$1&lt;&gt;0),IF(VLOOKUP($D78,$J$9:$DP$16,2+CT$1,FALSE)&lt;&gt;0,(COUNTIF('Présences, Excuses, et Tx P G'!$P77:CX77,$C78)/VLOOKUP($D78,$J$9:$DP$16,2+CT$1,FALSE)),),)</f>
        <v>0</v>
      </c>
      <c r="CU78" s="141">
        <f>IF(AND($D78&lt;&gt;0,CU$1&lt;&gt;0),IF(VLOOKUP($D78,$J$9:$DP$16,2+CU$1,FALSE)&lt;&gt;0,(COUNTIF('Présences, Excuses, et Tx P G'!$P77:CY77,$C78)/VLOOKUP($D78,$J$9:$DP$16,2+CU$1,FALSE)),),)</f>
        <v>0</v>
      </c>
      <c r="CV78" s="141">
        <f>IF(AND($D78&lt;&gt;0,CV$1&lt;&gt;0),IF(VLOOKUP($D78,$J$9:$DP$16,2+CV$1,FALSE)&lt;&gt;0,(COUNTIF('Présences, Excuses, et Tx P G'!$P77:CZ77,$C78)/VLOOKUP($D78,$J$9:$DP$16,2+CV$1,FALSE)),),)</f>
        <v>0</v>
      </c>
      <c r="CW78" s="141">
        <f>IF(AND($D78&lt;&gt;0,CW$1&lt;&gt;0),IF(VLOOKUP($D78,$J$9:$DP$16,2+CW$1,FALSE)&lt;&gt;0,(COUNTIF('Présences, Excuses, et Tx P G'!$P77:DA77,$C78)/VLOOKUP($D78,$J$9:$DP$16,2+CW$1,FALSE)),),)</f>
        <v>0</v>
      </c>
      <c r="CX78" s="141">
        <f>IF(AND($D78&lt;&gt;0,CX$1&lt;&gt;0),IF(VLOOKUP($D78,$J$9:$DP$16,2+CX$1,FALSE)&lt;&gt;0,(COUNTIF('Présences, Excuses, et Tx P G'!$P77:DB77,$C78)/VLOOKUP($D78,$J$9:$DP$16,2+CX$1,FALSE)),),)</f>
        <v>0</v>
      </c>
      <c r="CY78" s="141">
        <f>IF(AND($D78&lt;&gt;0,CY$1&lt;&gt;0),IF(VLOOKUP($D78,$J$9:$DP$16,2+CY$1,FALSE)&lt;&gt;0,(COUNTIF('Présences, Excuses, et Tx P G'!$P77:DC77,$C78)/VLOOKUP($D78,$J$9:$DP$16,2+CY$1,FALSE)),),)</f>
        <v>0</v>
      </c>
      <c r="CZ78" s="141">
        <f>IF(AND($D78&lt;&gt;0,CZ$1&lt;&gt;0),IF(VLOOKUP($D78,$J$9:$DP$16,2+CZ$1,FALSE)&lt;&gt;0,(COUNTIF('Présences, Excuses, et Tx P G'!$P77:DD77,$C78)/VLOOKUP($D78,$J$9:$DP$16,2+CZ$1,FALSE)),),)</f>
        <v>0</v>
      </c>
      <c r="DA78" s="141">
        <f>IF(AND($D78&lt;&gt;0,DA$1&lt;&gt;0),IF(VLOOKUP($D78,$J$9:$DP$16,2+DA$1,FALSE)&lt;&gt;0,(COUNTIF('Présences, Excuses, et Tx P G'!$P77:DE77,$C78)/VLOOKUP($D78,$J$9:$DP$16,2+DA$1,FALSE)),),)</f>
        <v>0</v>
      </c>
      <c r="DB78" s="141">
        <f>IF(AND($D78&lt;&gt;0,DB$1&lt;&gt;0),IF(VLOOKUP($D78,$J$9:$DP$16,2+DB$1,FALSE)&lt;&gt;0,(COUNTIF('Présences, Excuses, et Tx P G'!$P77:DF77,$C78)/VLOOKUP($D78,$J$9:$DP$16,2+DB$1,FALSE)),),)</f>
        <v>0</v>
      </c>
      <c r="DC78" s="141">
        <f>IF(AND($D78&lt;&gt;0,DC$1&lt;&gt;0),IF(VLOOKUP($D78,$J$9:$DP$16,2+DC$1,FALSE)&lt;&gt;0,(COUNTIF('Présences, Excuses, et Tx P G'!$P77:DG77,$C78)/VLOOKUP($D78,$J$9:$DP$16,2+DC$1,FALSE)),),)</f>
        <v>0</v>
      </c>
      <c r="DD78" s="141">
        <f>IF(AND($D78&lt;&gt;0,DD$1&lt;&gt;0),IF(VLOOKUP($D78,$J$9:$DP$16,2+DD$1,FALSE)&lt;&gt;0,(COUNTIF('Présences, Excuses, et Tx P G'!$P77:DH77,$C78)/VLOOKUP($D78,$J$9:$DP$16,2+DD$1,FALSE)),),)</f>
        <v>0</v>
      </c>
      <c r="DE78" s="141">
        <f>IF(AND($D78&lt;&gt;0,DE$1&lt;&gt;0),IF(VLOOKUP($D78,$J$9:$DP$16,2+DE$1,FALSE)&lt;&gt;0,(COUNTIF('Présences, Excuses, et Tx P G'!$P77:DI77,$C78)/VLOOKUP($D78,$J$9:$DP$16,2+DE$1,FALSE)),),)</f>
        <v>0</v>
      </c>
      <c r="DF78" s="141">
        <f>IF(AND($D78&lt;&gt;0,DF$1&lt;&gt;0),IF(VLOOKUP($D78,$J$9:$DP$16,2+DF$1,FALSE)&lt;&gt;0,(COUNTIF('Présences, Excuses, et Tx P G'!$P77:DJ77,$C78)/VLOOKUP($D78,$J$9:$DP$16,2+DF$1,FALSE)),),)</f>
        <v>0</v>
      </c>
      <c r="DG78" s="141">
        <f>IF(AND($D78&lt;&gt;0,DG$1&lt;&gt;0),IF(VLOOKUP($D78,$J$9:$DP$16,2+DG$1,FALSE)&lt;&gt;0,(COUNTIF('Présences, Excuses, et Tx P G'!$P77:DK77,$C78)/VLOOKUP($D78,$J$9:$DP$16,2+DG$1,FALSE)),),)</f>
        <v>0</v>
      </c>
      <c r="DH78" s="141">
        <f>IF(AND($D78&lt;&gt;0,DH$1&lt;&gt;0),IF(VLOOKUP($D78,$J$9:$DP$16,2+DH$1,FALSE)&lt;&gt;0,(COUNTIF('Présences, Excuses, et Tx P G'!$P77:DL77,$C78)/VLOOKUP($D78,$J$9:$DP$16,2+DH$1,FALSE)),),)</f>
        <v>0</v>
      </c>
      <c r="DI78" s="141">
        <f>IF(AND($D78&lt;&gt;0,DI$1&lt;&gt;0),IF(VLOOKUP($D78,$J$9:$DP$16,2+DI$1,FALSE)&lt;&gt;0,(COUNTIF('Présences, Excuses, et Tx P G'!$P77:DM77,$C78)/VLOOKUP($D78,$J$9:$DP$16,2+DI$1,FALSE)),),)</f>
        <v>0</v>
      </c>
      <c r="DJ78" s="141">
        <f>IF(AND($D78&lt;&gt;0,DJ$1&lt;&gt;0),IF(VLOOKUP($D78,$J$9:$DP$16,2+DJ$1,FALSE)&lt;&gt;0,(COUNTIF('Présences, Excuses, et Tx P G'!$P77:DN77,$C78)/VLOOKUP($D78,$J$9:$DP$16,2+DJ$1,FALSE)),),)</f>
        <v>0</v>
      </c>
      <c r="DK78" s="141">
        <f>IF(AND($D78&lt;&gt;0,DK$1&lt;&gt;0),IF(VLOOKUP($D78,$J$9:$DP$16,2+DK$1,FALSE)&lt;&gt;0,(COUNTIF('Présences, Excuses, et Tx P G'!$P77:DO77,$C78)/VLOOKUP($D78,$J$9:$DP$16,2+DK$1,FALSE)),),)</f>
        <v>0</v>
      </c>
      <c r="DL78" s="141">
        <f>IF(AND($D78&lt;&gt;0,DL$1&lt;&gt;0),IF(VLOOKUP($D78,$J$9:$DP$16,2+DL$1,FALSE)&lt;&gt;0,(COUNTIF('Présences, Excuses, et Tx P G'!$P77:DP77,$C78)/VLOOKUP($D78,$J$9:$DP$16,2+DL$1,FALSE)),),)</f>
        <v>0</v>
      </c>
      <c r="DM78" s="141">
        <f>IF(AND($D78&lt;&gt;0,DM$1&lt;&gt;0),IF(VLOOKUP($D78,$J$9:$DP$16,2+DM$1,FALSE)&lt;&gt;0,(COUNTIF('Présences, Excuses, et Tx P G'!$P77:DQ77,$C78)/VLOOKUP($D78,$J$9:$DP$16,2+DM$1,FALSE)),),)</f>
        <v>0</v>
      </c>
      <c r="DN78" s="141">
        <f>IF(AND($D78&lt;&gt;0,DN$1&lt;&gt;0),IF(VLOOKUP($D78,$J$9:$DP$16,2+DN$1,FALSE)&lt;&gt;0,(COUNTIF('Présences, Excuses, et Tx P G'!$P77:DR77,$C78)/VLOOKUP($D78,$J$9:$DP$16,2+DN$1,FALSE)),),)</f>
        <v>0</v>
      </c>
      <c r="DO78" s="141">
        <f>IF(AND($D78&lt;&gt;0,DO$1&lt;&gt;0),IF(VLOOKUP($D78,$J$9:$DP$16,2+DO$1,FALSE)&lt;&gt;0,(COUNTIF('Présences, Excuses, et Tx P G'!$P77:DS77,$C78)/VLOOKUP($D78,$J$9:$DP$16,2+DO$1,FALSE)),),)</f>
        <v>0</v>
      </c>
      <c r="DP78" s="141">
        <f>IF(AND($D78&lt;&gt;0,DP$1&lt;&gt;0),IF(VLOOKUP($D78,$J$9:$DP$16,2+DP$1,FALSE)&lt;&gt;0,(COUNTIF('Présences, Excuses, et Tx P G'!$P77:DT77,$C78)/VLOOKUP($D78,$J$9:$DP$16,2+DP$1,FALSE)),),)</f>
        <v>0</v>
      </c>
      <c r="DR78" s="158" t="str">
        <f t="shared" si="34"/>
        <v>MÉTOYER Marie-Hélène</v>
      </c>
      <c r="DS78" s="26" t="str">
        <f t="shared" si="35"/>
        <v>A</v>
      </c>
      <c r="DT78" s="23">
        <f t="shared" si="36"/>
        <v>0.53658536585365857</v>
      </c>
    </row>
    <row r="79" spans="1:124" ht="14.4" customHeight="1">
      <c r="A79" s="11">
        <v>62</v>
      </c>
      <c r="B79" s="158" t="str">
        <f>Choristes!B63</f>
        <v>MORILLON Anne</v>
      </c>
      <c r="C79" s="26" t="str">
        <f>Choristes!C63</f>
        <v>S</v>
      </c>
      <c r="D79" s="26" t="str">
        <f>Choristes!G63</f>
        <v>FS</v>
      </c>
      <c r="E79" s="26"/>
      <c r="F79" s="26"/>
      <c r="G79" s="15"/>
      <c r="H79" s="15"/>
      <c r="I79" s="23">
        <f t="shared" si="32"/>
        <v>0.82926829268292679</v>
      </c>
      <c r="J79" s="23" t="str">
        <f t="shared" si="33"/>
        <v>B</v>
      </c>
      <c r="K79" s="60"/>
      <c r="L79" s="141">
        <f>IF(AND($D79&lt;&gt;0,L$1&lt;&gt;0),IF(VLOOKUP($D79,$J$9:$DP$16,2+L$1,FALSE)&lt;&gt;0,(COUNTIF('Présences, Excuses, et Tx P G'!$P78:P78,$C79)/VLOOKUP($D79,$J$9:$DP$16,2+L$1,FALSE)),),)</f>
        <v>1</v>
      </c>
      <c r="M79" s="141">
        <f>IF(AND($D79&lt;&gt;0,M$1&lt;&gt;0),IF(VLOOKUP($D79,$J$9:$DP$16,2+M$1,FALSE)&lt;&gt;0,(COUNTIF('Présences, Excuses, et Tx P G'!$P78:Q78,$C79)/VLOOKUP($D79,$J$9:$DP$16,2+M$1,FALSE)),),)</f>
        <v>1</v>
      </c>
      <c r="N79" s="141">
        <f>IF(AND($D79&lt;&gt;0,N$1&lt;&gt;0),IF(VLOOKUP($D79,$J$9:$DP$16,2+N$1,FALSE)&lt;&gt;0,(COUNTIF('Présences, Excuses, et Tx P G'!$P78:R78,$C79)/VLOOKUP($D79,$J$9:$DP$16,2+N$1,FALSE)),),)</f>
        <v>1</v>
      </c>
      <c r="O79" s="141">
        <f>IF(AND($D79&lt;&gt;0,O$1&lt;&gt;0),IF(VLOOKUP($D79,$J$9:$DP$16,2+O$1,FALSE)&lt;&gt;0,(COUNTIF('Présences, Excuses, et Tx P G'!$P78:S78,$C79)/VLOOKUP($D79,$J$9:$DP$16,2+O$1,FALSE)),),)</f>
        <v>0.66666666666666663</v>
      </c>
      <c r="P79" s="141">
        <f>IF(AND($D79&lt;&gt;0,P$1&lt;&gt;0),IF(VLOOKUP($D79,$J$9:$DP$16,2+P$1,FALSE)&lt;&gt;0,(COUNTIF('Présences, Excuses, et Tx P G'!$P78:T78,$C79)/VLOOKUP($D79,$J$9:$DP$16,2+P$1,FALSE)),),)</f>
        <v>0.66666666666666663</v>
      </c>
      <c r="Q79" s="141">
        <f>IF(AND($D79&lt;&gt;0,Q$1&lt;&gt;0),IF(VLOOKUP($D79,$J$9:$DP$16,2+Q$1,FALSE)&lt;&gt;0,(COUNTIF('Présences, Excuses, et Tx P G'!$P78:U78,$C79)/VLOOKUP($D79,$J$9:$DP$16,2+Q$1,FALSE)),),)</f>
        <v>0.75</v>
      </c>
      <c r="R79" s="141">
        <f>IF(AND($D79&lt;&gt;0,R$1&lt;&gt;0),IF(VLOOKUP($D79,$J$9:$DP$16,2+R$1,FALSE)&lt;&gt;0,(COUNTIF('Présences, Excuses, et Tx P G'!$P78:V78,$C79)/VLOOKUP($D79,$J$9:$DP$16,2+R$1,FALSE)),),)</f>
        <v>0.6</v>
      </c>
      <c r="S79" s="141">
        <f>IF(AND($D79&lt;&gt;0,S$1&lt;&gt;0),IF(VLOOKUP($D79,$J$9:$DP$16,2+S$1,FALSE)&lt;&gt;0,(COUNTIF('Présences, Excuses, et Tx P G'!$P78:W78,$C79)/VLOOKUP($D79,$J$9:$DP$16,2+S$1,FALSE)),),)</f>
        <v>0.5</v>
      </c>
      <c r="T79" s="141">
        <f>IF(AND($D79&lt;&gt;0,T$1&lt;&gt;0),IF(VLOOKUP($D79,$J$9:$DP$16,2+T$1,FALSE)&lt;&gt;0,(COUNTIF('Présences, Excuses, et Tx P G'!$P78:X78,$C79)/VLOOKUP($D79,$J$9:$DP$16,2+T$1,FALSE)),),)</f>
        <v>0.42857142857142855</v>
      </c>
      <c r="U79" s="141">
        <f>IF(AND($D79&lt;&gt;0,U$1&lt;&gt;0),IF(VLOOKUP($D79,$J$9:$DP$16,2+U$1,FALSE)&lt;&gt;0,(COUNTIF('Présences, Excuses, et Tx P G'!$P78:Y78,$C79)/VLOOKUP($D79,$J$9:$DP$16,2+U$1,FALSE)),),)</f>
        <v>0.42857142857142855</v>
      </c>
      <c r="V79" s="141">
        <f>IF(AND($D79&lt;&gt;0,V$1&lt;&gt;0),IF(VLOOKUP($D79,$J$9:$DP$16,2+V$1,FALSE)&lt;&gt;0,(COUNTIF('Présences, Excuses, et Tx P G'!$P78:Z78,$C79)/VLOOKUP($D79,$J$9:$DP$16,2+V$1,FALSE)),),)</f>
        <v>0.5</v>
      </c>
      <c r="W79" s="141">
        <f>IF(AND($D79&lt;&gt;0,W$1&lt;&gt;0),IF(VLOOKUP($D79,$J$9:$DP$16,2+W$1,FALSE)&lt;&gt;0,(COUNTIF('Présences, Excuses, et Tx P G'!$P78:AA78,$C79)/VLOOKUP($D79,$J$9:$DP$16,2+W$1,FALSE)),),)</f>
        <v>0.5</v>
      </c>
      <c r="X79" s="141">
        <f>IF(AND($D79&lt;&gt;0,X$1&lt;&gt;0),IF(VLOOKUP($D79,$J$9:$DP$16,2+X$1,FALSE)&lt;&gt;0,(COUNTIF('Présences, Excuses, et Tx P G'!$P78:AB78,$C79)/VLOOKUP($D79,$J$9:$DP$16,2+X$1,FALSE)),),)</f>
        <v>0.55555555555555558</v>
      </c>
      <c r="Y79" s="141">
        <f>IF(AND($D79&lt;&gt;0,Y$1&lt;&gt;0),IF(VLOOKUP($D79,$J$9:$DP$16,2+Y$1,FALSE)&lt;&gt;0,(COUNTIF('Présences, Excuses, et Tx P G'!$P78:AC78,$C79)/VLOOKUP($D79,$J$9:$DP$16,2+Y$1,FALSE)),),)</f>
        <v>0.55555555555555558</v>
      </c>
      <c r="Z79" s="141">
        <f>IF(AND($D79&lt;&gt;0,Z$1&lt;&gt;0),IF(VLOOKUP($D79,$J$9:$DP$16,2+Z$1,FALSE)&lt;&gt;0,(COUNTIF('Présences, Excuses, et Tx P G'!$P78:AD78,$C79)/VLOOKUP($D79,$J$9:$DP$16,2+Z$1,FALSE)),),)</f>
        <v>0.6</v>
      </c>
      <c r="AA79" s="141">
        <f>IF(AND($D79&lt;&gt;0,AA$1&lt;&gt;0),IF(VLOOKUP($D79,$J$9:$DP$16,2+AA$1,FALSE)&lt;&gt;0,(COUNTIF('Présences, Excuses, et Tx P G'!$P78:AE78,$C79)/VLOOKUP($D79,$J$9:$DP$16,2+AA$1,FALSE)),),)</f>
        <v>0.6</v>
      </c>
      <c r="AB79" s="141">
        <f>IF(AND($D79&lt;&gt;0,AB$1&lt;&gt;0),IF(VLOOKUP($D79,$J$9:$DP$16,2+AB$1,FALSE)&lt;&gt;0,(COUNTIF('Présences, Excuses, et Tx P G'!$P78:AF78,$C79)/VLOOKUP($D79,$J$9:$DP$16,2+AB$1,FALSE)),),)</f>
        <v>0.63636363636363635</v>
      </c>
      <c r="AC79" s="141">
        <f>IF(AND($D79&lt;&gt;0,AC$1&lt;&gt;0),IF(VLOOKUP($D79,$J$9:$DP$16,2+AC$1,FALSE)&lt;&gt;0,(COUNTIF('Présences, Excuses, et Tx P G'!$P78:AG78,$C79)/VLOOKUP($D79,$J$9:$DP$16,2+AC$1,FALSE)),),)</f>
        <v>0.66666666666666663</v>
      </c>
      <c r="AD79" s="141">
        <f>IF(AND($D79&lt;&gt;0,AD$1&lt;&gt;0),IF(VLOOKUP($D79,$J$9:$DP$16,2+AD$1,FALSE)&lt;&gt;0,(COUNTIF('Présences, Excuses, et Tx P G'!$P78:AH78,$C79)/VLOOKUP($D79,$J$9:$DP$16,2+AD$1,FALSE)),),)</f>
        <v>0.66666666666666663</v>
      </c>
      <c r="AE79" s="141">
        <f>IF(AND($D79&lt;&gt;0,AE$1&lt;&gt;0),IF(VLOOKUP($D79,$J$9:$DP$16,2+AE$1,FALSE)&lt;&gt;0,(COUNTIF('Présences, Excuses, et Tx P G'!$P78:AI78,$C79)/VLOOKUP($D79,$J$9:$DP$16,2+AE$1,FALSE)),),)</f>
        <v>0.66666666666666663</v>
      </c>
      <c r="AF79" s="141">
        <f>IF(AND($D79&lt;&gt;0,AF$1&lt;&gt;0),IF(VLOOKUP($D79,$J$9:$DP$16,2+AF$1,FALSE)&lt;&gt;0,(COUNTIF('Présences, Excuses, et Tx P G'!$P78:AJ78,$C79)/VLOOKUP($D79,$J$9:$DP$16,2+AF$1,FALSE)),),)</f>
        <v>0.69230769230769229</v>
      </c>
      <c r="AG79" s="141">
        <f>IF(AND($D79&lt;&gt;0,AG$1&lt;&gt;0),IF(VLOOKUP($D79,$J$9:$DP$16,2+AG$1,FALSE)&lt;&gt;0,(COUNTIF('Présences, Excuses, et Tx P G'!$P78:AK78,$C79)/VLOOKUP($D79,$J$9:$DP$16,2+AG$1,FALSE)),),)</f>
        <v>0.69230769230769229</v>
      </c>
      <c r="AH79" s="141">
        <f>IF(AND($D79&lt;&gt;0,AH$1&lt;&gt;0),IF(VLOOKUP($D79,$J$9:$DP$16,2+AH$1,FALSE)&lt;&gt;0,(COUNTIF('Présences, Excuses, et Tx P G'!$P78:AL78,$C79)/VLOOKUP($D79,$J$9:$DP$16,2+AH$1,FALSE)),),)</f>
        <v>0.7142857142857143</v>
      </c>
      <c r="AI79" s="141">
        <f>IF(AND($D79&lt;&gt;0,AI$1&lt;&gt;0),IF(VLOOKUP($D79,$J$9:$DP$16,2+AI$1,FALSE)&lt;&gt;0,(COUNTIF('Présences, Excuses, et Tx P G'!$P78:AM78,$C79)/VLOOKUP($D79,$J$9:$DP$16,2+AI$1,FALSE)),),)</f>
        <v>0.73333333333333328</v>
      </c>
      <c r="AJ79" s="141">
        <f>IF(AND($D79&lt;&gt;0,AJ$1&lt;&gt;0),IF(VLOOKUP($D79,$J$9:$DP$16,2+AJ$1,FALSE)&lt;&gt;0,(COUNTIF('Présences, Excuses, et Tx P G'!$P78:AN78,$C79)/VLOOKUP($D79,$J$9:$DP$16,2+AJ$1,FALSE)),),)</f>
        <v>0.75</v>
      </c>
      <c r="AK79" s="141">
        <f>IF(AND($D79&lt;&gt;0,AK$1&lt;&gt;0),IF(VLOOKUP($D79,$J$9:$DP$16,2+AK$1,FALSE)&lt;&gt;0,(COUNTIF('Présences, Excuses, et Tx P G'!$P78:AO78,$C79)/VLOOKUP($D79,$J$9:$DP$16,2+AK$1,FALSE)),),)</f>
        <v>0.75</v>
      </c>
      <c r="AL79" s="141">
        <f>IF(AND($D79&lt;&gt;0,AL$1&lt;&gt;0),IF(VLOOKUP($D79,$J$9:$DP$16,2+AL$1,FALSE)&lt;&gt;0,(COUNTIF('Présences, Excuses, et Tx P G'!$P78:AP78,$C79)/VLOOKUP($D79,$J$9:$DP$16,2+AL$1,FALSE)),),)</f>
        <v>0.70588235294117652</v>
      </c>
      <c r="AM79" s="141">
        <f>IF(AND($D79&lt;&gt;0,AM$1&lt;&gt;0),IF(VLOOKUP($D79,$J$9:$DP$16,2+AM$1,FALSE)&lt;&gt;0,(COUNTIF('Présences, Excuses, et Tx P G'!$P78:AQ78,$C79)/VLOOKUP($D79,$J$9:$DP$16,2+AM$1,FALSE)),),)</f>
        <v>0.72222222222222221</v>
      </c>
      <c r="AN79" s="141">
        <f>IF(AND($D79&lt;&gt;0,AN$1&lt;&gt;0),IF(VLOOKUP($D79,$J$9:$DP$16,2+AN$1,FALSE)&lt;&gt;0,(COUNTIF('Présences, Excuses, et Tx P G'!$P78:AR78,$C79)/VLOOKUP($D79,$J$9:$DP$16,2+AN$1,FALSE)),),)</f>
        <v>0.73684210526315785</v>
      </c>
      <c r="AO79" s="141">
        <f>IF(AND($D79&lt;&gt;0,AO$1&lt;&gt;0),IF(VLOOKUP($D79,$J$9:$DP$16,2+AO$1,FALSE)&lt;&gt;0,(COUNTIF('Présences, Excuses, et Tx P G'!$P78:AS78,$C79)/VLOOKUP($D79,$J$9:$DP$16,2+AO$1,FALSE)),),)</f>
        <v>0.75</v>
      </c>
      <c r="AP79" s="141">
        <f>IF(AND($D79&lt;&gt;0,AP$1&lt;&gt;0),IF(VLOOKUP($D79,$J$9:$DP$16,2+AP$1,FALSE)&lt;&gt;0,(COUNTIF('Présences, Excuses, et Tx P G'!$P78:AT78,$C79)/VLOOKUP($D79,$J$9:$DP$16,2+AP$1,FALSE)),),)</f>
        <v>0.76190476190476186</v>
      </c>
      <c r="AQ79" s="141">
        <f>IF(AND($D79&lt;&gt;0,AQ$1&lt;&gt;0),IF(VLOOKUP($D79,$J$9:$DP$16,2+AQ$1,FALSE)&lt;&gt;0,(COUNTIF('Présences, Excuses, et Tx P G'!$P78:AU78,$C79)/VLOOKUP($D79,$J$9:$DP$16,2+AQ$1,FALSE)),),)</f>
        <v>0.76190476190476186</v>
      </c>
      <c r="AR79" s="141">
        <f>IF(AND($D79&lt;&gt;0,AR$1&lt;&gt;0),IF(VLOOKUP($D79,$J$9:$DP$16,2+AR$1,FALSE)&lt;&gt;0,(COUNTIF('Présences, Excuses, et Tx P G'!$P78:AV78,$C79)/VLOOKUP($D79,$J$9:$DP$16,2+AR$1,FALSE)),),)</f>
        <v>0.77272727272727271</v>
      </c>
      <c r="AS79" s="141">
        <f>IF(AND($D79&lt;&gt;0,AS$1&lt;&gt;0),IF(VLOOKUP($D79,$J$9:$DP$16,2+AS$1,FALSE)&lt;&gt;0,(COUNTIF('Présences, Excuses, et Tx P G'!$P78:AW78,$C79)/VLOOKUP($D79,$J$9:$DP$16,2+AS$1,FALSE)),),)</f>
        <v>0.77272727272727271</v>
      </c>
      <c r="AT79" s="141">
        <f>IF(AND($D79&lt;&gt;0,AT$1&lt;&gt;0),IF(VLOOKUP($D79,$J$9:$DP$16,2+AT$1,FALSE)&lt;&gt;0,(COUNTIF('Présences, Excuses, et Tx P G'!$P78:AX78,$C79)/VLOOKUP($D79,$J$9:$DP$16,2+AT$1,FALSE)),),)</f>
        <v>0.78260869565217395</v>
      </c>
      <c r="AU79" s="141">
        <f>IF(AND($D79&lt;&gt;0,AU$1&lt;&gt;0),IF(VLOOKUP($D79,$J$9:$DP$16,2+AU$1,FALSE)&lt;&gt;0,(COUNTIF('Présences, Excuses, et Tx P G'!$P78:AY78,$C79)/VLOOKUP($D79,$J$9:$DP$16,2+AU$1,FALSE)),),)</f>
        <v>0.78260869565217395</v>
      </c>
      <c r="AV79" s="141">
        <f>IF(AND($D79&lt;&gt;0,AV$1&lt;&gt;0),IF(VLOOKUP($D79,$J$9:$DP$16,2+AV$1,FALSE)&lt;&gt;0,(COUNTIF('Présences, Excuses, et Tx P G'!$P78:AZ78,$C79)/VLOOKUP($D79,$J$9:$DP$16,2+AV$1,FALSE)),),)</f>
        <v>0.79166666666666663</v>
      </c>
      <c r="AW79" s="141">
        <f>IF(AND($D79&lt;&gt;0,AW$1&lt;&gt;0),IF(VLOOKUP($D79,$J$9:$DP$16,2+AW$1,FALSE)&lt;&gt;0,(COUNTIF('Présences, Excuses, et Tx P G'!$P78:BA78,$C79)/VLOOKUP($D79,$J$9:$DP$16,2+AW$1,FALSE)),),)</f>
        <v>0.79166666666666663</v>
      </c>
      <c r="AX79" s="141">
        <f>IF(AND($D79&lt;&gt;0,AX$1&lt;&gt;0),IF(VLOOKUP($D79,$J$9:$DP$16,2+AX$1,FALSE)&lt;&gt;0,(COUNTIF('Présences, Excuses, et Tx P G'!$P78:BB78,$C79)/VLOOKUP($D79,$J$9:$DP$16,2+AX$1,FALSE)),),)</f>
        <v>0.79166666666666663</v>
      </c>
      <c r="AY79" s="141">
        <f>IF(AND($D79&lt;&gt;0,AY$1&lt;&gt;0),IF(VLOOKUP($D79,$J$9:$DP$16,2+AY$1,FALSE)&lt;&gt;0,(COUNTIF('Présences, Excuses, et Tx P G'!$P78:BC78,$C79)/VLOOKUP($D79,$J$9:$DP$16,2+AY$1,FALSE)),),)</f>
        <v>0.76</v>
      </c>
      <c r="AZ79" s="141">
        <f>IF(AND($D79&lt;&gt;0,AZ$1&lt;&gt;0),IF(VLOOKUP($D79,$J$9:$DP$16,2+AZ$1,FALSE)&lt;&gt;0,(COUNTIF('Présences, Excuses, et Tx P G'!$P78:BD78,$C79)/VLOOKUP($D79,$J$9:$DP$16,2+AZ$1,FALSE)),),)</f>
        <v>0.76</v>
      </c>
      <c r="BA79" s="141">
        <f>IF(AND($D79&lt;&gt;0,BA$1&lt;&gt;0),IF(VLOOKUP($D79,$J$9:$DP$16,2+BA$1,FALSE)&lt;&gt;0,(COUNTIF('Présences, Excuses, et Tx P G'!$P78:BE78,$C79)/VLOOKUP($D79,$J$9:$DP$16,2+BA$1,FALSE)),),)</f>
        <v>0.76923076923076927</v>
      </c>
      <c r="BB79" s="141">
        <f>IF(AND($D79&lt;&gt;0,BB$1&lt;&gt;0),IF(VLOOKUP($D79,$J$9:$DP$16,2+BB$1,FALSE)&lt;&gt;0,(COUNTIF('Présences, Excuses, et Tx P G'!$P78:BF78,$C79)/VLOOKUP($D79,$J$9:$DP$16,2+BB$1,FALSE)),),)</f>
        <v>0.77777777777777779</v>
      </c>
      <c r="BC79" s="141">
        <f>IF(AND($D79&lt;&gt;0,BC$1&lt;&gt;0),IF(VLOOKUP($D79,$J$9:$DP$16,2+BC$1,FALSE)&lt;&gt;0,(COUNTIF('Présences, Excuses, et Tx P G'!$P78:BG78,$C79)/VLOOKUP($D79,$J$9:$DP$16,2+BC$1,FALSE)),),)</f>
        <v>0.7857142857142857</v>
      </c>
      <c r="BD79" s="141">
        <f>IF(AND($D79&lt;&gt;0,BD$1&lt;&gt;0),IF(VLOOKUP($D79,$J$9:$DP$16,2+BD$1,FALSE)&lt;&gt;0,(COUNTIF('Présences, Excuses, et Tx P G'!$P78:BH78,$C79)/VLOOKUP($D79,$J$9:$DP$16,2+BD$1,FALSE)),),)</f>
        <v>0.7931034482758621</v>
      </c>
      <c r="BE79" s="141">
        <f>IF(AND($D79&lt;&gt;0,BE$1&lt;&gt;0),IF(VLOOKUP($D79,$J$9:$DP$16,2+BE$1,FALSE)&lt;&gt;0,(COUNTIF('Présences, Excuses, et Tx P G'!$P78:BI78,$C79)/VLOOKUP($D79,$J$9:$DP$16,2+BE$1,FALSE)),),)</f>
        <v>0.8</v>
      </c>
      <c r="BF79" s="141">
        <f>IF(AND($D79&lt;&gt;0,BF$1&lt;&gt;0),IF(VLOOKUP($D79,$J$9:$DP$16,2+BF$1,FALSE)&lt;&gt;0,(COUNTIF('Présences, Excuses, et Tx P G'!$P78:BJ78,$C79)/VLOOKUP($D79,$J$9:$DP$16,2+BF$1,FALSE)),),)</f>
        <v>0.8</v>
      </c>
      <c r="BG79" s="141">
        <f>IF(AND($D79&lt;&gt;0,BG$1&lt;&gt;0),IF(VLOOKUP($D79,$J$9:$DP$16,2+BG$1,FALSE)&lt;&gt;0,(COUNTIF('Présences, Excuses, et Tx P G'!$P78:BK78,$C79)/VLOOKUP($D79,$J$9:$DP$16,2+BG$1,FALSE)),),)</f>
        <v>0.8</v>
      </c>
      <c r="BH79" s="141">
        <f>IF(AND($D79&lt;&gt;0,BH$1&lt;&gt;0),IF(VLOOKUP($D79,$J$9:$DP$16,2+BH$1,FALSE)&lt;&gt;0,(COUNTIF('Présences, Excuses, et Tx P G'!$P78:BL78,$C79)/VLOOKUP($D79,$J$9:$DP$16,2+BH$1,FALSE)),),)</f>
        <v>0.80645161290322576</v>
      </c>
      <c r="BI79" s="141">
        <f>IF(AND($D79&lt;&gt;0,BI$1&lt;&gt;0),IF(VLOOKUP($D79,$J$9:$DP$16,2+BI$1,FALSE)&lt;&gt;0,(COUNTIF('Présences, Excuses, et Tx P G'!$P78:BM78,$C79)/VLOOKUP($D79,$J$9:$DP$16,2+BI$1,FALSE)),),)</f>
        <v>0.8125</v>
      </c>
      <c r="BJ79" s="141">
        <f>IF(AND($D79&lt;&gt;0,BJ$1&lt;&gt;0),IF(VLOOKUP($D79,$J$9:$DP$16,2+BJ$1,FALSE)&lt;&gt;0,(COUNTIF('Présences, Excuses, et Tx P G'!$P78:BN78,$C79)/VLOOKUP($D79,$J$9:$DP$16,2+BJ$1,FALSE)),),)</f>
        <v>0.8125</v>
      </c>
      <c r="BK79" s="141">
        <f>IF(AND($D79&lt;&gt;0,BK$1&lt;&gt;0),IF(VLOOKUP($D79,$J$9:$DP$16,2+BK$1,FALSE)&lt;&gt;0,(COUNTIF('Présences, Excuses, et Tx P G'!$P78:BO78,$C79)/VLOOKUP($D79,$J$9:$DP$16,2+BK$1,FALSE)),),)</f>
        <v>0.81818181818181823</v>
      </c>
      <c r="BL79" s="141">
        <f>IF(AND($D79&lt;&gt;0,BL$1&lt;&gt;0),IF(VLOOKUP($D79,$J$9:$DP$16,2+BL$1,FALSE)&lt;&gt;0,(COUNTIF('Présences, Excuses, et Tx P G'!$P78:BP78,$C79)/VLOOKUP($D79,$J$9:$DP$16,2+BL$1,FALSE)),),)</f>
        <v>0.81818181818181823</v>
      </c>
      <c r="BM79" s="141">
        <f>IF(AND($D79&lt;&gt;0,BM$1&lt;&gt;0),IF(VLOOKUP($D79,$J$9:$DP$16,2+BM$1,FALSE)&lt;&gt;0,(COUNTIF('Présences, Excuses, et Tx P G'!$P78:BQ78,$C79)/VLOOKUP($D79,$J$9:$DP$16,2+BM$1,FALSE)),),)</f>
        <v>0.81818181818181823</v>
      </c>
      <c r="BN79" s="141">
        <f>IF(AND($D79&lt;&gt;0,BN$1&lt;&gt;0),IF(VLOOKUP($D79,$J$9:$DP$16,2+BN$1,FALSE)&lt;&gt;0,(COUNTIF('Présences, Excuses, et Tx P G'!$P78:BR78,$C79)/VLOOKUP($D79,$J$9:$DP$16,2+BN$1,FALSE)),),)</f>
        <v>0.82352941176470584</v>
      </c>
      <c r="BO79" s="141">
        <f>IF(AND($D79&lt;&gt;0,BO$1&lt;&gt;0),IF(VLOOKUP($D79,$J$9:$DP$16,2+BO$1,FALSE)&lt;&gt;0,(COUNTIF('Présences, Excuses, et Tx P G'!$P78:BS78,$C79)/VLOOKUP($D79,$J$9:$DP$16,2+BO$1,FALSE)),),)</f>
        <v>0.82857142857142863</v>
      </c>
      <c r="BP79" s="141">
        <f>IF(AND($D79&lt;&gt;0,BP$1&lt;&gt;0),IF(VLOOKUP($D79,$J$9:$DP$16,2+BP$1,FALSE)&lt;&gt;0,(COUNTIF('Présences, Excuses, et Tx P G'!$P78:BT78,$C79)/VLOOKUP($D79,$J$9:$DP$16,2+BP$1,FALSE)),),)</f>
        <v>0.83333333333333337</v>
      </c>
      <c r="BQ79" s="141">
        <f>IF(AND($D79&lt;&gt;0,BQ$1&lt;&gt;0),IF(VLOOKUP($D79,$J$9:$DP$16,2+BQ$1,FALSE)&lt;&gt;0,(COUNTIF('Présences, Excuses, et Tx P G'!$P78:BU78,$C79)/VLOOKUP($D79,$J$9:$DP$16,2+BQ$1,FALSE)),),)</f>
        <v>0.83333333333333337</v>
      </c>
      <c r="BR79" s="141">
        <f>IF(AND($D79&lt;&gt;0,BR$1&lt;&gt;0),IF(VLOOKUP($D79,$J$9:$DP$16,2+BR$1,FALSE)&lt;&gt;0,(COUNTIF('Présences, Excuses, et Tx P G'!$P78:BV78,$C79)/VLOOKUP($D79,$J$9:$DP$16,2+BR$1,FALSE)),),)</f>
        <v>0.83783783783783783</v>
      </c>
      <c r="BS79" s="141">
        <f>IF(AND($D79&lt;&gt;0,BS$1&lt;&gt;0),IF(VLOOKUP($D79,$J$9:$DP$16,2+BS$1,FALSE)&lt;&gt;0,(COUNTIF('Présences, Excuses, et Tx P G'!$P78:BW78,$C79)/VLOOKUP($D79,$J$9:$DP$16,2+BS$1,FALSE)),),)</f>
        <v>0.83783783783783783</v>
      </c>
      <c r="BT79" s="141">
        <f>IF(AND($D79&lt;&gt;0,BT$1&lt;&gt;0),IF(VLOOKUP($D79,$J$9:$DP$16,2+BT$1,FALSE)&lt;&gt;0,(COUNTIF('Présences, Excuses, et Tx P G'!$P78:BX78,$C79)/VLOOKUP($D79,$J$9:$DP$16,2+BT$1,FALSE)),),)</f>
        <v>0.83783783783783783</v>
      </c>
      <c r="BU79" s="141">
        <f>IF(AND($D79&lt;&gt;0,BU$1&lt;&gt;0),IF(VLOOKUP($D79,$J$9:$DP$16,2+BU$1,FALSE)&lt;&gt;0,(COUNTIF('Présences, Excuses, et Tx P G'!$P78:BY78,$C79)/VLOOKUP($D79,$J$9:$DP$16,2+BU$1,FALSE)),),)</f>
        <v>0.84210526315789469</v>
      </c>
      <c r="BV79" s="141">
        <f>IF(AND($D79&lt;&gt;0,BV$1&lt;&gt;0),IF(VLOOKUP($D79,$J$9:$DP$16,2+BV$1,FALSE)&lt;&gt;0,(COUNTIF('Présences, Excuses, et Tx P G'!$P78:BZ78,$C79)/VLOOKUP($D79,$J$9:$DP$16,2+BV$1,FALSE)),),)</f>
        <v>0.84615384615384615</v>
      </c>
      <c r="BW79" s="141">
        <f>IF(AND($D79&lt;&gt;0,BW$1&lt;&gt;0),IF(VLOOKUP($D79,$J$9:$DP$16,2+BW$1,FALSE)&lt;&gt;0,(COUNTIF('Présences, Excuses, et Tx P G'!$P78:CA78,$C79)/VLOOKUP($D79,$J$9:$DP$16,2+BW$1,FALSE)),),)</f>
        <v>0.85</v>
      </c>
      <c r="BX79" s="141">
        <f>IF(AND($D79&lt;&gt;0,BX$1&lt;&gt;0),IF(VLOOKUP($D79,$J$9:$DP$16,2+BX$1,FALSE)&lt;&gt;0,(COUNTIF('Présences, Excuses, et Tx P G'!$P78:CB78,$C79)/VLOOKUP($D79,$J$9:$DP$16,2+BX$1,FALSE)),),)</f>
        <v>0.85</v>
      </c>
      <c r="BY79" s="141">
        <f>IF(AND($D79&lt;&gt;0,BY$1&lt;&gt;0),IF(VLOOKUP($D79,$J$9:$DP$16,2+BY$1,FALSE)&lt;&gt;0,(COUNTIF('Présences, Excuses, et Tx P G'!$P78:CC78,$C79)/VLOOKUP($D79,$J$9:$DP$16,2+BY$1,FALSE)),),)</f>
        <v>0.82926829268292679</v>
      </c>
      <c r="BZ79" s="141">
        <f>IF(AND($D79&lt;&gt;0,BZ$1&lt;&gt;0),IF(VLOOKUP($D79,$J$9:$DP$16,2+BZ$1,FALSE)&lt;&gt;0,(COUNTIF('Présences, Excuses, et Tx P G'!$P78:CD78,$C79)/VLOOKUP($D79,$J$9:$DP$16,2+BZ$1,FALSE)),),)</f>
        <v>0.83333333333333337</v>
      </c>
      <c r="CA79" s="141">
        <f>IF(AND($D79&lt;&gt;0,CA$1&lt;&gt;0),IF(VLOOKUP($D79,$J$9:$DP$16,2+CA$1,FALSE)&lt;&gt;0,(COUNTIF('Présences, Excuses, et Tx P G'!$P78:CE78,$C79)/VLOOKUP($D79,$J$9:$DP$16,2+CA$1,FALSE)),),)</f>
        <v>0.81395348837209303</v>
      </c>
      <c r="CB79" s="141">
        <f>IF(AND($D79&lt;&gt;0,CB$1&lt;&gt;0),IF(VLOOKUP($D79,$J$9:$DP$16,2+CB$1,FALSE)&lt;&gt;0,(COUNTIF('Présences, Excuses, et Tx P G'!$P78:CF78,$C79)/VLOOKUP($D79,$J$9:$DP$16,2+CB$1,FALSE)),),)</f>
        <v>0</v>
      </c>
      <c r="CC79" s="141">
        <f>IF(AND($D79&lt;&gt;0,CC$1&lt;&gt;0),IF(VLOOKUP($D79,$J$9:$DP$16,2+CC$1,FALSE)&lt;&gt;0,(COUNTIF('Présences, Excuses, et Tx P G'!$P78:CG78,$C79)/VLOOKUP($D79,$J$9:$DP$16,2+CC$1,FALSE)),),)</f>
        <v>0</v>
      </c>
      <c r="CD79" s="141">
        <f>IF(AND($D79&lt;&gt;0,CD$1&lt;&gt;0),IF(VLOOKUP($D79,$J$9:$DP$16,2+CD$1,FALSE)&lt;&gt;0,(COUNTIF('Présences, Excuses, et Tx P G'!$P78:CH78,$C79)/VLOOKUP($D79,$J$9:$DP$16,2+CD$1,FALSE)),),)</f>
        <v>0</v>
      </c>
      <c r="CE79" s="141">
        <f>IF(AND($D79&lt;&gt;0,CE$1&lt;&gt;0),IF(VLOOKUP($D79,$J$9:$DP$16,2+CE$1,FALSE)&lt;&gt;0,(COUNTIF('Présences, Excuses, et Tx P G'!$P78:CI78,$C79)/VLOOKUP($D79,$J$9:$DP$16,2+CE$1,FALSE)),),)</f>
        <v>0</v>
      </c>
      <c r="CF79" s="141">
        <f>IF(AND($D79&lt;&gt;0,CF$1&lt;&gt;0),IF(VLOOKUP($D79,$J$9:$DP$16,2+CF$1,FALSE)&lt;&gt;0,(COUNTIF('Présences, Excuses, et Tx P G'!$P78:CJ78,$C79)/VLOOKUP($D79,$J$9:$DP$16,2+CF$1,FALSE)),),)</f>
        <v>0</v>
      </c>
      <c r="CG79" s="141">
        <f>IF(AND($D79&lt;&gt;0,CG$1&lt;&gt;0),IF(VLOOKUP($D79,$J$9:$DP$16,2+CG$1,FALSE)&lt;&gt;0,(COUNTIF('Présences, Excuses, et Tx P G'!$P78:CK78,$C79)/VLOOKUP($D79,$J$9:$DP$16,2+CG$1,FALSE)),),)</f>
        <v>0</v>
      </c>
      <c r="CH79" s="141">
        <f>IF(AND($D79&lt;&gt;0,CH$1&lt;&gt;0),IF(VLOOKUP($D79,$J$9:$DP$16,2+CH$1,FALSE)&lt;&gt;0,(COUNTIF('Présences, Excuses, et Tx P G'!$P78:CL78,$C79)/VLOOKUP($D79,$J$9:$DP$16,2+CH$1,FALSE)),),)</f>
        <v>0</v>
      </c>
      <c r="CI79" s="141">
        <f>IF(AND($D79&lt;&gt;0,CI$1&lt;&gt;0),IF(VLOOKUP($D79,$J$9:$DP$16,2+CI$1,FALSE)&lt;&gt;0,(COUNTIF('Présences, Excuses, et Tx P G'!$P78:CM78,$C79)/VLOOKUP($D79,$J$9:$DP$16,2+CI$1,FALSE)),),)</f>
        <v>0</v>
      </c>
      <c r="CJ79" s="141">
        <f>IF(AND($D79&lt;&gt;0,CJ$1&lt;&gt;0),IF(VLOOKUP($D79,$J$9:$DP$16,2+CJ$1,FALSE)&lt;&gt;0,(COUNTIF('Présences, Excuses, et Tx P G'!$P78:CO78,$C79)/VLOOKUP($D79,$J$9:$DP$16,2+CJ$1,FALSE)),),)</f>
        <v>0</v>
      </c>
      <c r="CK79" s="141">
        <f>IF(AND($D79&lt;&gt;0,CK$1&lt;&gt;0),IF(VLOOKUP($D79,$J$9:$DP$16,2+CK$1,FALSE)&lt;&gt;0,(COUNTIF('Présences, Excuses, et Tx P G'!$P78:CP78,$C79)/VLOOKUP($D79,$J$9:$DP$16,2+CK$1,FALSE)),),)</f>
        <v>0</v>
      </c>
      <c r="CL79" s="141">
        <f>IF(AND($D79&lt;&gt;0,CL$1&lt;&gt;0),IF(VLOOKUP($D79,$J$9:$DP$16,2+CL$1,FALSE)&lt;&gt;0,(COUNTIF('Présences, Excuses, et Tx P G'!$P78:CQ78,$C79)/VLOOKUP($D79,$J$9:$DP$16,2+CL$1,FALSE)),),)</f>
        <v>0</v>
      </c>
      <c r="CM79" s="141">
        <f>IF(AND($D79&lt;&gt;0,CM$1&lt;&gt;0),IF(VLOOKUP($D79,$J$9:$DP$16,2+CM$1,FALSE)&lt;&gt;0,(COUNTIF('Présences, Excuses, et Tx P G'!$P78:CR78,$C79)/VLOOKUP($D79,$J$9:$DP$16,2+CM$1,FALSE)),),)</f>
        <v>0</v>
      </c>
      <c r="CN79" s="141">
        <f>IF(AND($D79&lt;&gt;0,CN$1&lt;&gt;0),IF(VLOOKUP($D79,$J$9:$DP$16,2+CN$1,FALSE)&lt;&gt;0,(COUNTIF('Présences, Excuses, et Tx P G'!$P78:CS78,$C79)/VLOOKUP($D79,$J$9:$DP$16,2+CN$1,FALSE)),),)</f>
        <v>0</v>
      </c>
      <c r="CO79" s="141">
        <f>IF(AND($D79&lt;&gt;0,CO$1&lt;&gt;0),IF(VLOOKUP($D79,$J$9:$DP$16,2+CO$1,FALSE)&lt;&gt;0,(COUNTIF('Présences, Excuses, et Tx P G'!$P78:CT78,$C79)/VLOOKUP($D79,$J$9:$DP$16,2+CO$1,FALSE)),),)</f>
        <v>0</v>
      </c>
      <c r="CP79" s="141">
        <f>IF(AND($D79&lt;&gt;0,CP$1&lt;&gt;0),IF(VLOOKUP($D79,$J$9:$DP$16,2+CP$1,FALSE)&lt;&gt;0,(COUNTIF('Présences, Excuses, et Tx P G'!$P78:CU78,$C79)/VLOOKUP($D79,$J$9:$DP$16,2+CP$1,FALSE)),),)</f>
        <v>0</v>
      </c>
      <c r="CQ79" s="141">
        <f>IF(AND($D79&lt;&gt;0,CQ$1&lt;&gt;0),IF(VLOOKUP($D79,$J$9:$DP$16,2+CQ$1,FALSE)&lt;&gt;0,(COUNTIF('Présences, Excuses, et Tx P G'!$P78:CU78,$C79)/VLOOKUP($D79,$J$9:$DP$16,2+CQ$1,FALSE)),),)</f>
        <v>0</v>
      </c>
      <c r="CR79" s="141">
        <f>IF(AND($D79&lt;&gt;0,CR$1&lt;&gt;0),IF(VLOOKUP($D79,$J$9:$DP$16,2+CR$1,FALSE)&lt;&gt;0,(COUNTIF('Présences, Excuses, et Tx P G'!$P78:CV78,$C79)/VLOOKUP($D79,$J$9:$DP$16,2+CR$1,FALSE)),),)</f>
        <v>0</v>
      </c>
      <c r="CS79" s="141">
        <f>IF(AND($D79&lt;&gt;0,CS$1&lt;&gt;0),IF(VLOOKUP($D79,$J$9:$DP$16,2+CS$1,FALSE)&lt;&gt;0,(COUNTIF('Présences, Excuses, et Tx P G'!$P78:CW78,$C79)/VLOOKUP($D79,$J$9:$DP$16,2+CS$1,FALSE)),),)</f>
        <v>0</v>
      </c>
      <c r="CT79" s="141">
        <f>IF(AND($D79&lt;&gt;0,CT$1&lt;&gt;0),IF(VLOOKUP($D79,$J$9:$DP$16,2+CT$1,FALSE)&lt;&gt;0,(COUNTIF('Présences, Excuses, et Tx P G'!$P78:CX78,$C79)/VLOOKUP($D79,$J$9:$DP$16,2+CT$1,FALSE)),),)</f>
        <v>0</v>
      </c>
      <c r="CU79" s="141">
        <f>IF(AND($D79&lt;&gt;0,CU$1&lt;&gt;0),IF(VLOOKUP($D79,$J$9:$DP$16,2+CU$1,FALSE)&lt;&gt;0,(COUNTIF('Présences, Excuses, et Tx P G'!$P78:CY78,$C79)/VLOOKUP($D79,$J$9:$DP$16,2+CU$1,FALSE)),),)</f>
        <v>0</v>
      </c>
      <c r="CV79" s="141">
        <f>IF(AND($D79&lt;&gt;0,CV$1&lt;&gt;0),IF(VLOOKUP($D79,$J$9:$DP$16,2+CV$1,FALSE)&lt;&gt;0,(COUNTIF('Présences, Excuses, et Tx P G'!$P78:CZ78,$C79)/VLOOKUP($D79,$J$9:$DP$16,2+CV$1,FALSE)),),)</f>
        <v>0</v>
      </c>
      <c r="CW79" s="141">
        <f>IF(AND($D79&lt;&gt;0,CW$1&lt;&gt;0),IF(VLOOKUP($D79,$J$9:$DP$16,2+CW$1,FALSE)&lt;&gt;0,(COUNTIF('Présences, Excuses, et Tx P G'!$P78:DA78,$C79)/VLOOKUP($D79,$J$9:$DP$16,2+CW$1,FALSE)),),)</f>
        <v>0</v>
      </c>
      <c r="CX79" s="141">
        <f>IF(AND($D79&lt;&gt;0,CX$1&lt;&gt;0),IF(VLOOKUP($D79,$J$9:$DP$16,2+CX$1,FALSE)&lt;&gt;0,(COUNTIF('Présences, Excuses, et Tx P G'!$P78:DB78,$C79)/VLOOKUP($D79,$J$9:$DP$16,2+CX$1,FALSE)),),)</f>
        <v>0</v>
      </c>
      <c r="CY79" s="141">
        <f>IF(AND($D79&lt;&gt;0,CY$1&lt;&gt;0),IF(VLOOKUP($D79,$J$9:$DP$16,2+CY$1,FALSE)&lt;&gt;0,(COUNTIF('Présences, Excuses, et Tx P G'!$P78:DC78,$C79)/VLOOKUP($D79,$J$9:$DP$16,2+CY$1,FALSE)),),)</f>
        <v>0</v>
      </c>
      <c r="CZ79" s="141">
        <f>IF(AND($D79&lt;&gt;0,CZ$1&lt;&gt;0),IF(VLOOKUP($D79,$J$9:$DP$16,2+CZ$1,FALSE)&lt;&gt;0,(COUNTIF('Présences, Excuses, et Tx P G'!$P78:DD78,$C79)/VLOOKUP($D79,$J$9:$DP$16,2+CZ$1,FALSE)),),)</f>
        <v>0</v>
      </c>
      <c r="DA79" s="141">
        <f>IF(AND($D79&lt;&gt;0,DA$1&lt;&gt;0),IF(VLOOKUP($D79,$J$9:$DP$16,2+DA$1,FALSE)&lt;&gt;0,(COUNTIF('Présences, Excuses, et Tx P G'!$P78:DE78,$C79)/VLOOKUP($D79,$J$9:$DP$16,2+DA$1,FALSE)),),)</f>
        <v>0</v>
      </c>
      <c r="DB79" s="141">
        <f>IF(AND($D79&lt;&gt;0,DB$1&lt;&gt;0),IF(VLOOKUP($D79,$J$9:$DP$16,2+DB$1,FALSE)&lt;&gt;0,(COUNTIF('Présences, Excuses, et Tx P G'!$P78:DF78,$C79)/VLOOKUP($D79,$J$9:$DP$16,2+DB$1,FALSE)),),)</f>
        <v>0</v>
      </c>
      <c r="DC79" s="141">
        <f>IF(AND($D79&lt;&gt;0,DC$1&lt;&gt;0),IF(VLOOKUP($D79,$J$9:$DP$16,2+DC$1,FALSE)&lt;&gt;0,(COUNTIF('Présences, Excuses, et Tx P G'!$P78:DG78,$C79)/VLOOKUP($D79,$J$9:$DP$16,2+DC$1,FALSE)),),)</f>
        <v>0</v>
      </c>
      <c r="DD79" s="141">
        <f>IF(AND($D79&lt;&gt;0,DD$1&lt;&gt;0),IF(VLOOKUP($D79,$J$9:$DP$16,2+DD$1,FALSE)&lt;&gt;0,(COUNTIF('Présences, Excuses, et Tx P G'!$P78:DH78,$C79)/VLOOKUP($D79,$J$9:$DP$16,2+DD$1,FALSE)),),)</f>
        <v>0</v>
      </c>
      <c r="DE79" s="141">
        <f>IF(AND($D79&lt;&gt;0,DE$1&lt;&gt;0),IF(VLOOKUP($D79,$J$9:$DP$16,2+DE$1,FALSE)&lt;&gt;0,(COUNTIF('Présences, Excuses, et Tx P G'!$P78:DI78,$C79)/VLOOKUP($D79,$J$9:$DP$16,2+DE$1,FALSE)),),)</f>
        <v>0</v>
      </c>
      <c r="DF79" s="141">
        <f>IF(AND($D79&lt;&gt;0,DF$1&lt;&gt;0),IF(VLOOKUP($D79,$J$9:$DP$16,2+DF$1,FALSE)&lt;&gt;0,(COUNTIF('Présences, Excuses, et Tx P G'!$P78:DJ78,$C79)/VLOOKUP($D79,$J$9:$DP$16,2+DF$1,FALSE)),),)</f>
        <v>0</v>
      </c>
      <c r="DG79" s="141">
        <f>IF(AND($D79&lt;&gt;0,DG$1&lt;&gt;0),IF(VLOOKUP($D79,$J$9:$DP$16,2+DG$1,FALSE)&lt;&gt;0,(COUNTIF('Présences, Excuses, et Tx P G'!$P78:DK78,$C79)/VLOOKUP($D79,$J$9:$DP$16,2+DG$1,FALSE)),),)</f>
        <v>0</v>
      </c>
      <c r="DH79" s="141">
        <f>IF(AND($D79&lt;&gt;0,DH$1&lt;&gt;0),IF(VLOOKUP($D79,$J$9:$DP$16,2+DH$1,FALSE)&lt;&gt;0,(COUNTIF('Présences, Excuses, et Tx P G'!$P78:DL78,$C79)/VLOOKUP($D79,$J$9:$DP$16,2+DH$1,FALSE)),),)</f>
        <v>0</v>
      </c>
      <c r="DI79" s="141">
        <f>IF(AND($D79&lt;&gt;0,DI$1&lt;&gt;0),IF(VLOOKUP($D79,$J$9:$DP$16,2+DI$1,FALSE)&lt;&gt;0,(COUNTIF('Présences, Excuses, et Tx P G'!$P78:DM78,$C79)/VLOOKUP($D79,$J$9:$DP$16,2+DI$1,FALSE)),),)</f>
        <v>0</v>
      </c>
      <c r="DJ79" s="141">
        <f>IF(AND($D79&lt;&gt;0,DJ$1&lt;&gt;0),IF(VLOOKUP($D79,$J$9:$DP$16,2+DJ$1,FALSE)&lt;&gt;0,(COUNTIF('Présences, Excuses, et Tx P G'!$P78:DN78,$C79)/VLOOKUP($D79,$J$9:$DP$16,2+DJ$1,FALSE)),),)</f>
        <v>0</v>
      </c>
      <c r="DK79" s="141">
        <f>IF(AND($D79&lt;&gt;0,DK$1&lt;&gt;0),IF(VLOOKUP($D79,$J$9:$DP$16,2+DK$1,FALSE)&lt;&gt;0,(COUNTIF('Présences, Excuses, et Tx P G'!$P78:DO78,$C79)/VLOOKUP($D79,$J$9:$DP$16,2+DK$1,FALSE)),),)</f>
        <v>0</v>
      </c>
      <c r="DL79" s="141">
        <f>IF(AND($D79&lt;&gt;0,DL$1&lt;&gt;0),IF(VLOOKUP($D79,$J$9:$DP$16,2+DL$1,FALSE)&lt;&gt;0,(COUNTIF('Présences, Excuses, et Tx P G'!$P78:DP78,$C79)/VLOOKUP($D79,$J$9:$DP$16,2+DL$1,FALSE)),),)</f>
        <v>0</v>
      </c>
      <c r="DM79" s="141">
        <f>IF(AND($D79&lt;&gt;0,DM$1&lt;&gt;0),IF(VLOOKUP($D79,$J$9:$DP$16,2+DM$1,FALSE)&lt;&gt;0,(COUNTIF('Présences, Excuses, et Tx P G'!$P78:DQ78,$C79)/VLOOKUP($D79,$J$9:$DP$16,2+DM$1,FALSE)),),)</f>
        <v>0</v>
      </c>
      <c r="DN79" s="141">
        <f>IF(AND($D79&lt;&gt;0,DN$1&lt;&gt;0),IF(VLOOKUP($D79,$J$9:$DP$16,2+DN$1,FALSE)&lt;&gt;0,(COUNTIF('Présences, Excuses, et Tx P G'!$P78:DR78,$C79)/VLOOKUP($D79,$J$9:$DP$16,2+DN$1,FALSE)),),)</f>
        <v>0</v>
      </c>
      <c r="DO79" s="141">
        <f>IF(AND($D79&lt;&gt;0,DO$1&lt;&gt;0),IF(VLOOKUP($D79,$J$9:$DP$16,2+DO$1,FALSE)&lt;&gt;0,(COUNTIF('Présences, Excuses, et Tx P G'!$P78:DS78,$C79)/VLOOKUP($D79,$J$9:$DP$16,2+DO$1,FALSE)),),)</f>
        <v>0</v>
      </c>
      <c r="DP79" s="141">
        <f>IF(AND($D79&lt;&gt;0,DP$1&lt;&gt;0),IF(VLOOKUP($D79,$J$9:$DP$16,2+DP$1,FALSE)&lt;&gt;0,(COUNTIF('Présences, Excuses, et Tx P G'!$P78:DT78,$C79)/VLOOKUP($D79,$J$9:$DP$16,2+DP$1,FALSE)),),)</f>
        <v>0</v>
      </c>
      <c r="DR79" s="158" t="str">
        <f t="shared" si="34"/>
        <v>MORILLON Anne</v>
      </c>
      <c r="DS79" s="26" t="str">
        <f t="shared" si="35"/>
        <v>S</v>
      </c>
      <c r="DT79" s="23">
        <f t="shared" si="36"/>
        <v>0.82926829268292679</v>
      </c>
    </row>
    <row r="80" spans="1:124" ht="14.4" customHeight="1">
      <c r="A80" s="11">
        <v>63</v>
      </c>
      <c r="B80" s="158" t="str">
        <f>Choristes!B64</f>
        <v>MURGUET Caroline</v>
      </c>
      <c r="C80" s="26" t="str">
        <f>Choristes!C64</f>
        <v>S</v>
      </c>
      <c r="D80" s="26" t="str">
        <f>Choristes!G64</f>
        <v>FS</v>
      </c>
      <c r="E80" s="26"/>
      <c r="F80" s="26"/>
      <c r="G80" s="15"/>
      <c r="H80" s="15"/>
      <c r="I80" s="23">
        <f t="shared" si="32"/>
        <v>0.85365853658536583</v>
      </c>
      <c r="J80" s="23" t="str">
        <f t="shared" si="33"/>
        <v>B</v>
      </c>
      <c r="K80" s="60"/>
      <c r="L80" s="141">
        <f>IF(AND($D80&lt;&gt;0,L$1&lt;&gt;0),IF(VLOOKUP($D80,$J$9:$DP$16,2+L$1,FALSE)&lt;&gt;0,(COUNTIF('Présences, Excuses, et Tx P G'!$P79:P79,$C80)/VLOOKUP($D80,$J$9:$DP$16,2+L$1,FALSE)),),)</f>
        <v>1</v>
      </c>
      <c r="M80" s="141">
        <f>IF(AND($D80&lt;&gt;0,M$1&lt;&gt;0),IF(VLOOKUP($D80,$J$9:$DP$16,2+M$1,FALSE)&lt;&gt;0,(COUNTIF('Présences, Excuses, et Tx P G'!$P79:Q79,$C80)/VLOOKUP($D80,$J$9:$DP$16,2+M$1,FALSE)),),)</f>
        <v>1</v>
      </c>
      <c r="N80" s="141">
        <f>IF(AND($D80&lt;&gt;0,N$1&lt;&gt;0),IF(VLOOKUP($D80,$J$9:$DP$16,2+N$1,FALSE)&lt;&gt;0,(COUNTIF('Présences, Excuses, et Tx P G'!$P79:R79,$C80)/VLOOKUP($D80,$J$9:$DP$16,2+N$1,FALSE)),),)</f>
        <v>1</v>
      </c>
      <c r="O80" s="141">
        <f>IF(AND($D80&lt;&gt;0,O$1&lt;&gt;0),IF(VLOOKUP($D80,$J$9:$DP$16,2+O$1,FALSE)&lt;&gt;0,(COUNTIF('Présences, Excuses, et Tx P G'!$P79:S79,$C80)/VLOOKUP($D80,$J$9:$DP$16,2+O$1,FALSE)),),)</f>
        <v>1</v>
      </c>
      <c r="P80" s="141">
        <f>IF(AND($D80&lt;&gt;0,P$1&lt;&gt;0),IF(VLOOKUP($D80,$J$9:$DP$16,2+P$1,FALSE)&lt;&gt;0,(COUNTIF('Présences, Excuses, et Tx P G'!$P79:T79,$C80)/VLOOKUP($D80,$J$9:$DP$16,2+P$1,FALSE)),),)</f>
        <v>1</v>
      </c>
      <c r="Q80" s="141">
        <f>IF(AND($D80&lt;&gt;0,Q$1&lt;&gt;0),IF(VLOOKUP($D80,$J$9:$DP$16,2+Q$1,FALSE)&lt;&gt;0,(COUNTIF('Présences, Excuses, et Tx P G'!$P79:U79,$C80)/VLOOKUP($D80,$J$9:$DP$16,2+Q$1,FALSE)),),)</f>
        <v>1</v>
      </c>
      <c r="R80" s="141">
        <f>IF(AND($D80&lt;&gt;0,R$1&lt;&gt;0),IF(VLOOKUP($D80,$J$9:$DP$16,2+R$1,FALSE)&lt;&gt;0,(COUNTIF('Présences, Excuses, et Tx P G'!$P79:V79,$C80)/VLOOKUP($D80,$J$9:$DP$16,2+R$1,FALSE)),),)</f>
        <v>1</v>
      </c>
      <c r="S80" s="141">
        <f>IF(AND($D80&lt;&gt;0,S$1&lt;&gt;0),IF(VLOOKUP($D80,$J$9:$DP$16,2+S$1,FALSE)&lt;&gt;0,(COUNTIF('Présences, Excuses, et Tx P G'!$P79:W79,$C80)/VLOOKUP($D80,$J$9:$DP$16,2+S$1,FALSE)),),)</f>
        <v>1</v>
      </c>
      <c r="T80" s="141">
        <f>IF(AND($D80&lt;&gt;0,T$1&lt;&gt;0),IF(VLOOKUP($D80,$J$9:$DP$16,2+T$1,FALSE)&lt;&gt;0,(COUNTIF('Présences, Excuses, et Tx P G'!$P79:X79,$C80)/VLOOKUP($D80,$J$9:$DP$16,2+T$1,FALSE)),),)</f>
        <v>0.8571428571428571</v>
      </c>
      <c r="U80" s="141">
        <f>IF(AND($D80&lt;&gt;0,U$1&lt;&gt;0),IF(VLOOKUP($D80,$J$9:$DP$16,2+U$1,FALSE)&lt;&gt;0,(COUNTIF('Présences, Excuses, et Tx P G'!$P79:Y79,$C80)/VLOOKUP($D80,$J$9:$DP$16,2+U$1,FALSE)),),)</f>
        <v>0.8571428571428571</v>
      </c>
      <c r="V80" s="141">
        <f>IF(AND($D80&lt;&gt;0,V$1&lt;&gt;0),IF(VLOOKUP($D80,$J$9:$DP$16,2+V$1,FALSE)&lt;&gt;0,(COUNTIF('Présences, Excuses, et Tx P G'!$P79:Z79,$C80)/VLOOKUP($D80,$J$9:$DP$16,2+V$1,FALSE)),),)</f>
        <v>0.875</v>
      </c>
      <c r="W80" s="141">
        <f>IF(AND($D80&lt;&gt;0,W$1&lt;&gt;0),IF(VLOOKUP($D80,$J$9:$DP$16,2+W$1,FALSE)&lt;&gt;0,(COUNTIF('Présences, Excuses, et Tx P G'!$P79:AA79,$C80)/VLOOKUP($D80,$J$9:$DP$16,2+W$1,FALSE)),),)</f>
        <v>0.875</v>
      </c>
      <c r="X80" s="141">
        <f>IF(AND($D80&lt;&gt;0,X$1&lt;&gt;0),IF(VLOOKUP($D80,$J$9:$DP$16,2+X$1,FALSE)&lt;&gt;0,(COUNTIF('Présences, Excuses, et Tx P G'!$P79:AB79,$C80)/VLOOKUP($D80,$J$9:$DP$16,2+X$1,FALSE)),),)</f>
        <v>0.88888888888888884</v>
      </c>
      <c r="Y80" s="141">
        <f>IF(AND($D80&lt;&gt;0,Y$1&lt;&gt;0),IF(VLOOKUP($D80,$J$9:$DP$16,2+Y$1,FALSE)&lt;&gt;0,(COUNTIF('Présences, Excuses, et Tx P G'!$P79:AC79,$C80)/VLOOKUP($D80,$J$9:$DP$16,2+Y$1,FALSE)),),)</f>
        <v>0.88888888888888884</v>
      </c>
      <c r="Z80" s="141">
        <f>IF(AND($D80&lt;&gt;0,Z$1&lt;&gt;0),IF(VLOOKUP($D80,$J$9:$DP$16,2+Z$1,FALSE)&lt;&gt;0,(COUNTIF('Présences, Excuses, et Tx P G'!$P79:AD79,$C80)/VLOOKUP($D80,$J$9:$DP$16,2+Z$1,FALSE)),),)</f>
        <v>0.9</v>
      </c>
      <c r="AA80" s="141">
        <f>IF(AND($D80&lt;&gt;0,AA$1&lt;&gt;0),IF(VLOOKUP($D80,$J$9:$DP$16,2+AA$1,FALSE)&lt;&gt;0,(COUNTIF('Présences, Excuses, et Tx P G'!$P79:AE79,$C80)/VLOOKUP($D80,$J$9:$DP$16,2+AA$1,FALSE)),),)</f>
        <v>0.9</v>
      </c>
      <c r="AB80" s="141">
        <f>IF(AND($D80&lt;&gt;0,AB$1&lt;&gt;0),IF(VLOOKUP($D80,$J$9:$DP$16,2+AB$1,FALSE)&lt;&gt;0,(COUNTIF('Présences, Excuses, et Tx P G'!$P79:AF79,$C80)/VLOOKUP($D80,$J$9:$DP$16,2+AB$1,FALSE)),),)</f>
        <v>0.90909090909090906</v>
      </c>
      <c r="AC80" s="141">
        <f>IF(AND($D80&lt;&gt;0,AC$1&lt;&gt;0),IF(VLOOKUP($D80,$J$9:$DP$16,2+AC$1,FALSE)&lt;&gt;0,(COUNTIF('Présences, Excuses, et Tx P G'!$P79:AG79,$C80)/VLOOKUP($D80,$J$9:$DP$16,2+AC$1,FALSE)),),)</f>
        <v>0.91666666666666663</v>
      </c>
      <c r="AD80" s="141">
        <f>IF(AND($D80&lt;&gt;0,AD$1&lt;&gt;0),IF(VLOOKUP($D80,$J$9:$DP$16,2+AD$1,FALSE)&lt;&gt;0,(COUNTIF('Présences, Excuses, et Tx P G'!$P79:AH79,$C80)/VLOOKUP($D80,$J$9:$DP$16,2+AD$1,FALSE)),),)</f>
        <v>0.91666666666666663</v>
      </c>
      <c r="AE80" s="141">
        <f>IF(AND($D80&lt;&gt;0,AE$1&lt;&gt;0),IF(VLOOKUP($D80,$J$9:$DP$16,2+AE$1,FALSE)&lt;&gt;0,(COUNTIF('Présences, Excuses, et Tx P G'!$P79:AI79,$C80)/VLOOKUP($D80,$J$9:$DP$16,2+AE$1,FALSE)),),)</f>
        <v>0.91666666666666663</v>
      </c>
      <c r="AF80" s="141">
        <f>IF(AND($D80&lt;&gt;0,AF$1&lt;&gt;0),IF(VLOOKUP($D80,$J$9:$DP$16,2+AF$1,FALSE)&lt;&gt;0,(COUNTIF('Présences, Excuses, et Tx P G'!$P79:AJ79,$C80)/VLOOKUP($D80,$J$9:$DP$16,2+AF$1,FALSE)),),)</f>
        <v>0.92307692307692313</v>
      </c>
      <c r="AG80" s="141">
        <f>IF(AND($D80&lt;&gt;0,AG$1&lt;&gt;0),IF(VLOOKUP($D80,$J$9:$DP$16,2+AG$1,FALSE)&lt;&gt;0,(COUNTIF('Présences, Excuses, et Tx P G'!$P79:AK79,$C80)/VLOOKUP($D80,$J$9:$DP$16,2+AG$1,FALSE)),),)</f>
        <v>0.92307692307692313</v>
      </c>
      <c r="AH80" s="141">
        <f>IF(AND($D80&lt;&gt;0,AH$1&lt;&gt;0),IF(VLOOKUP($D80,$J$9:$DP$16,2+AH$1,FALSE)&lt;&gt;0,(COUNTIF('Présences, Excuses, et Tx P G'!$P79:AL79,$C80)/VLOOKUP($D80,$J$9:$DP$16,2+AH$1,FALSE)),),)</f>
        <v>0.9285714285714286</v>
      </c>
      <c r="AI80" s="141">
        <f>IF(AND($D80&lt;&gt;0,AI$1&lt;&gt;0),IF(VLOOKUP($D80,$J$9:$DP$16,2+AI$1,FALSE)&lt;&gt;0,(COUNTIF('Présences, Excuses, et Tx P G'!$P79:AM79,$C80)/VLOOKUP($D80,$J$9:$DP$16,2+AI$1,FALSE)),),)</f>
        <v>0.93333333333333335</v>
      </c>
      <c r="AJ80" s="141">
        <f>IF(AND($D80&lt;&gt;0,AJ$1&lt;&gt;0),IF(VLOOKUP($D80,$J$9:$DP$16,2+AJ$1,FALSE)&lt;&gt;0,(COUNTIF('Présences, Excuses, et Tx P G'!$P79:AN79,$C80)/VLOOKUP($D80,$J$9:$DP$16,2+AJ$1,FALSE)),),)</f>
        <v>0.9375</v>
      </c>
      <c r="AK80" s="141">
        <f>IF(AND($D80&lt;&gt;0,AK$1&lt;&gt;0),IF(VLOOKUP($D80,$J$9:$DP$16,2+AK$1,FALSE)&lt;&gt;0,(COUNTIF('Présences, Excuses, et Tx P G'!$P79:AO79,$C80)/VLOOKUP($D80,$J$9:$DP$16,2+AK$1,FALSE)),),)</f>
        <v>0.9375</v>
      </c>
      <c r="AL80" s="141">
        <f>IF(AND($D80&lt;&gt;0,AL$1&lt;&gt;0),IF(VLOOKUP($D80,$J$9:$DP$16,2+AL$1,FALSE)&lt;&gt;0,(COUNTIF('Présences, Excuses, et Tx P G'!$P79:AP79,$C80)/VLOOKUP($D80,$J$9:$DP$16,2+AL$1,FALSE)),),)</f>
        <v>0.88235294117647056</v>
      </c>
      <c r="AM80" s="141">
        <f>IF(AND($D80&lt;&gt;0,AM$1&lt;&gt;0),IF(VLOOKUP($D80,$J$9:$DP$16,2+AM$1,FALSE)&lt;&gt;0,(COUNTIF('Présences, Excuses, et Tx P G'!$P79:AQ79,$C80)/VLOOKUP($D80,$J$9:$DP$16,2+AM$1,FALSE)),),)</f>
        <v>0.88888888888888884</v>
      </c>
      <c r="AN80" s="141">
        <f>IF(AND($D80&lt;&gt;0,AN$1&lt;&gt;0),IF(VLOOKUP($D80,$J$9:$DP$16,2+AN$1,FALSE)&lt;&gt;0,(COUNTIF('Présences, Excuses, et Tx P G'!$P79:AR79,$C80)/VLOOKUP($D80,$J$9:$DP$16,2+AN$1,FALSE)),),)</f>
        <v>0.89473684210526316</v>
      </c>
      <c r="AO80" s="141">
        <f>IF(AND($D80&lt;&gt;0,AO$1&lt;&gt;0),IF(VLOOKUP($D80,$J$9:$DP$16,2+AO$1,FALSE)&lt;&gt;0,(COUNTIF('Présences, Excuses, et Tx P G'!$P79:AS79,$C80)/VLOOKUP($D80,$J$9:$DP$16,2+AO$1,FALSE)),),)</f>
        <v>0.9</v>
      </c>
      <c r="AP80" s="141">
        <f>IF(AND($D80&lt;&gt;0,AP$1&lt;&gt;0),IF(VLOOKUP($D80,$J$9:$DP$16,2+AP$1,FALSE)&lt;&gt;0,(COUNTIF('Présences, Excuses, et Tx P G'!$P79:AT79,$C80)/VLOOKUP($D80,$J$9:$DP$16,2+AP$1,FALSE)),),)</f>
        <v>0.8571428571428571</v>
      </c>
      <c r="AQ80" s="141">
        <f>IF(AND($D80&lt;&gt;0,AQ$1&lt;&gt;0),IF(VLOOKUP($D80,$J$9:$DP$16,2+AQ$1,FALSE)&lt;&gt;0,(COUNTIF('Présences, Excuses, et Tx P G'!$P79:AU79,$C80)/VLOOKUP($D80,$J$9:$DP$16,2+AQ$1,FALSE)),),)</f>
        <v>0.8571428571428571</v>
      </c>
      <c r="AR80" s="141">
        <f>IF(AND($D80&lt;&gt;0,AR$1&lt;&gt;0),IF(VLOOKUP($D80,$J$9:$DP$16,2+AR$1,FALSE)&lt;&gt;0,(COUNTIF('Présences, Excuses, et Tx P G'!$P79:AV79,$C80)/VLOOKUP($D80,$J$9:$DP$16,2+AR$1,FALSE)),),)</f>
        <v>0.86363636363636365</v>
      </c>
      <c r="AS80" s="141">
        <f>IF(AND($D80&lt;&gt;0,AS$1&lt;&gt;0),IF(VLOOKUP($D80,$J$9:$DP$16,2+AS$1,FALSE)&lt;&gt;0,(COUNTIF('Présences, Excuses, et Tx P G'!$P79:AW79,$C80)/VLOOKUP($D80,$J$9:$DP$16,2+AS$1,FALSE)),),)</f>
        <v>0.86363636363636365</v>
      </c>
      <c r="AT80" s="141">
        <f>IF(AND($D80&lt;&gt;0,AT$1&lt;&gt;0),IF(VLOOKUP($D80,$J$9:$DP$16,2+AT$1,FALSE)&lt;&gt;0,(COUNTIF('Présences, Excuses, et Tx P G'!$P79:AX79,$C80)/VLOOKUP($D80,$J$9:$DP$16,2+AT$1,FALSE)),),)</f>
        <v>0.86956521739130432</v>
      </c>
      <c r="AU80" s="141">
        <f>IF(AND($D80&lt;&gt;0,AU$1&lt;&gt;0),IF(VLOOKUP($D80,$J$9:$DP$16,2+AU$1,FALSE)&lt;&gt;0,(COUNTIF('Présences, Excuses, et Tx P G'!$P79:AY79,$C80)/VLOOKUP($D80,$J$9:$DP$16,2+AU$1,FALSE)),),)</f>
        <v>0.86956521739130432</v>
      </c>
      <c r="AV80" s="141">
        <f>IF(AND($D80&lt;&gt;0,AV$1&lt;&gt;0),IF(VLOOKUP($D80,$J$9:$DP$16,2+AV$1,FALSE)&lt;&gt;0,(COUNTIF('Présences, Excuses, et Tx P G'!$P79:AZ79,$C80)/VLOOKUP($D80,$J$9:$DP$16,2+AV$1,FALSE)),),)</f>
        <v>0.875</v>
      </c>
      <c r="AW80" s="141">
        <f>IF(AND($D80&lt;&gt;0,AW$1&lt;&gt;0),IF(VLOOKUP($D80,$J$9:$DP$16,2+AW$1,FALSE)&lt;&gt;0,(COUNTIF('Présences, Excuses, et Tx P G'!$P79:BA79,$C80)/VLOOKUP($D80,$J$9:$DP$16,2+AW$1,FALSE)),),)</f>
        <v>0.875</v>
      </c>
      <c r="AX80" s="141">
        <f>IF(AND($D80&lt;&gt;0,AX$1&lt;&gt;0),IF(VLOOKUP($D80,$J$9:$DP$16,2+AX$1,FALSE)&lt;&gt;0,(COUNTIF('Présences, Excuses, et Tx P G'!$P79:BB79,$C80)/VLOOKUP($D80,$J$9:$DP$16,2+AX$1,FALSE)),),)</f>
        <v>0.875</v>
      </c>
      <c r="AY80" s="141">
        <f>IF(AND($D80&lt;&gt;0,AY$1&lt;&gt;0),IF(VLOOKUP($D80,$J$9:$DP$16,2+AY$1,FALSE)&lt;&gt;0,(COUNTIF('Présences, Excuses, et Tx P G'!$P79:BC79,$C80)/VLOOKUP($D80,$J$9:$DP$16,2+AY$1,FALSE)),),)</f>
        <v>0.88</v>
      </c>
      <c r="AZ80" s="141">
        <f>IF(AND($D80&lt;&gt;0,AZ$1&lt;&gt;0),IF(VLOOKUP($D80,$J$9:$DP$16,2+AZ$1,FALSE)&lt;&gt;0,(COUNTIF('Présences, Excuses, et Tx P G'!$P79:BD79,$C80)/VLOOKUP($D80,$J$9:$DP$16,2+AZ$1,FALSE)),),)</f>
        <v>0.88</v>
      </c>
      <c r="BA80" s="141">
        <f>IF(AND($D80&lt;&gt;0,BA$1&lt;&gt;0),IF(VLOOKUP($D80,$J$9:$DP$16,2+BA$1,FALSE)&lt;&gt;0,(COUNTIF('Présences, Excuses, et Tx P G'!$P79:BE79,$C80)/VLOOKUP($D80,$J$9:$DP$16,2+BA$1,FALSE)),),)</f>
        <v>0.84615384615384615</v>
      </c>
      <c r="BB80" s="141">
        <f>IF(AND($D80&lt;&gt;0,BB$1&lt;&gt;0),IF(VLOOKUP($D80,$J$9:$DP$16,2+BB$1,FALSE)&lt;&gt;0,(COUNTIF('Présences, Excuses, et Tx P G'!$P79:BF79,$C80)/VLOOKUP($D80,$J$9:$DP$16,2+BB$1,FALSE)),),)</f>
        <v>0.81481481481481477</v>
      </c>
      <c r="BC80" s="141">
        <f>IF(AND($D80&lt;&gt;0,BC$1&lt;&gt;0),IF(VLOOKUP($D80,$J$9:$DP$16,2+BC$1,FALSE)&lt;&gt;0,(COUNTIF('Présences, Excuses, et Tx P G'!$P79:BG79,$C80)/VLOOKUP($D80,$J$9:$DP$16,2+BC$1,FALSE)),),)</f>
        <v>0.8214285714285714</v>
      </c>
      <c r="BD80" s="141">
        <f>IF(AND($D80&lt;&gt;0,BD$1&lt;&gt;0),IF(VLOOKUP($D80,$J$9:$DP$16,2+BD$1,FALSE)&lt;&gt;0,(COUNTIF('Présences, Excuses, et Tx P G'!$P79:BH79,$C80)/VLOOKUP($D80,$J$9:$DP$16,2+BD$1,FALSE)),),)</f>
        <v>0.82758620689655171</v>
      </c>
      <c r="BE80" s="141">
        <f>IF(AND($D80&lt;&gt;0,BE$1&lt;&gt;0),IF(VLOOKUP($D80,$J$9:$DP$16,2+BE$1,FALSE)&lt;&gt;0,(COUNTIF('Présences, Excuses, et Tx P G'!$P79:BI79,$C80)/VLOOKUP($D80,$J$9:$DP$16,2+BE$1,FALSE)),),)</f>
        <v>0.83333333333333337</v>
      </c>
      <c r="BF80" s="141">
        <f>IF(AND($D80&lt;&gt;0,BF$1&lt;&gt;0),IF(VLOOKUP($D80,$J$9:$DP$16,2+BF$1,FALSE)&lt;&gt;0,(COUNTIF('Présences, Excuses, et Tx P G'!$P79:BJ79,$C80)/VLOOKUP($D80,$J$9:$DP$16,2+BF$1,FALSE)),),)</f>
        <v>0.83333333333333337</v>
      </c>
      <c r="BG80" s="141">
        <f>IF(AND($D80&lt;&gt;0,BG$1&lt;&gt;0),IF(VLOOKUP($D80,$J$9:$DP$16,2+BG$1,FALSE)&lt;&gt;0,(COUNTIF('Présences, Excuses, et Tx P G'!$P79:BK79,$C80)/VLOOKUP($D80,$J$9:$DP$16,2+BG$1,FALSE)),),)</f>
        <v>0.83333333333333337</v>
      </c>
      <c r="BH80" s="141">
        <f>IF(AND($D80&lt;&gt;0,BH$1&lt;&gt;0),IF(VLOOKUP($D80,$J$9:$DP$16,2+BH$1,FALSE)&lt;&gt;0,(COUNTIF('Présences, Excuses, et Tx P G'!$P79:BL79,$C80)/VLOOKUP($D80,$J$9:$DP$16,2+BH$1,FALSE)),),)</f>
        <v>0.83870967741935487</v>
      </c>
      <c r="BI80" s="141">
        <f>IF(AND($D80&lt;&gt;0,BI$1&lt;&gt;0),IF(VLOOKUP($D80,$J$9:$DP$16,2+BI$1,FALSE)&lt;&gt;0,(COUNTIF('Présences, Excuses, et Tx P G'!$P79:BM79,$C80)/VLOOKUP($D80,$J$9:$DP$16,2+BI$1,FALSE)),),)</f>
        <v>0.84375</v>
      </c>
      <c r="BJ80" s="141">
        <f>IF(AND($D80&lt;&gt;0,BJ$1&lt;&gt;0),IF(VLOOKUP($D80,$J$9:$DP$16,2+BJ$1,FALSE)&lt;&gt;0,(COUNTIF('Présences, Excuses, et Tx P G'!$P79:BN79,$C80)/VLOOKUP($D80,$J$9:$DP$16,2+BJ$1,FALSE)),),)</f>
        <v>0.84375</v>
      </c>
      <c r="BK80" s="141">
        <f>IF(AND($D80&lt;&gt;0,BK$1&lt;&gt;0),IF(VLOOKUP($D80,$J$9:$DP$16,2+BK$1,FALSE)&lt;&gt;0,(COUNTIF('Présences, Excuses, et Tx P G'!$P79:BO79,$C80)/VLOOKUP($D80,$J$9:$DP$16,2+BK$1,FALSE)),),)</f>
        <v>0.84848484848484851</v>
      </c>
      <c r="BL80" s="141">
        <f>IF(AND($D80&lt;&gt;0,BL$1&lt;&gt;0),IF(VLOOKUP($D80,$J$9:$DP$16,2+BL$1,FALSE)&lt;&gt;0,(COUNTIF('Présences, Excuses, et Tx P G'!$P79:BP79,$C80)/VLOOKUP($D80,$J$9:$DP$16,2+BL$1,FALSE)),),)</f>
        <v>0.84848484848484851</v>
      </c>
      <c r="BM80" s="141">
        <f>IF(AND($D80&lt;&gt;0,BM$1&lt;&gt;0),IF(VLOOKUP($D80,$J$9:$DP$16,2+BM$1,FALSE)&lt;&gt;0,(COUNTIF('Présences, Excuses, et Tx P G'!$P79:BQ79,$C80)/VLOOKUP($D80,$J$9:$DP$16,2+BM$1,FALSE)),),)</f>
        <v>0.84848484848484851</v>
      </c>
      <c r="BN80" s="141">
        <f>IF(AND($D80&lt;&gt;0,BN$1&lt;&gt;0),IF(VLOOKUP($D80,$J$9:$DP$16,2+BN$1,FALSE)&lt;&gt;0,(COUNTIF('Présences, Excuses, et Tx P G'!$P79:BR79,$C80)/VLOOKUP($D80,$J$9:$DP$16,2+BN$1,FALSE)),),)</f>
        <v>0.8529411764705882</v>
      </c>
      <c r="BO80" s="141">
        <f>IF(AND($D80&lt;&gt;0,BO$1&lt;&gt;0),IF(VLOOKUP($D80,$J$9:$DP$16,2+BO$1,FALSE)&lt;&gt;0,(COUNTIF('Présences, Excuses, et Tx P G'!$P79:BS79,$C80)/VLOOKUP($D80,$J$9:$DP$16,2+BO$1,FALSE)),),)</f>
        <v>0.8571428571428571</v>
      </c>
      <c r="BP80" s="141">
        <f>IF(AND($D80&lt;&gt;0,BP$1&lt;&gt;0),IF(VLOOKUP($D80,$J$9:$DP$16,2+BP$1,FALSE)&lt;&gt;0,(COUNTIF('Présences, Excuses, et Tx P G'!$P79:BT79,$C80)/VLOOKUP($D80,$J$9:$DP$16,2+BP$1,FALSE)),),)</f>
        <v>0.86111111111111116</v>
      </c>
      <c r="BQ80" s="141">
        <f>IF(AND($D80&lt;&gt;0,BQ$1&lt;&gt;0),IF(VLOOKUP($D80,$J$9:$DP$16,2+BQ$1,FALSE)&lt;&gt;0,(COUNTIF('Présences, Excuses, et Tx P G'!$P79:BU79,$C80)/VLOOKUP($D80,$J$9:$DP$16,2+BQ$1,FALSE)),),)</f>
        <v>0.86111111111111116</v>
      </c>
      <c r="BR80" s="141">
        <f>IF(AND($D80&lt;&gt;0,BR$1&lt;&gt;0),IF(VLOOKUP($D80,$J$9:$DP$16,2+BR$1,FALSE)&lt;&gt;0,(COUNTIF('Présences, Excuses, et Tx P G'!$P79:BV79,$C80)/VLOOKUP($D80,$J$9:$DP$16,2+BR$1,FALSE)),),)</f>
        <v>0.83783783783783783</v>
      </c>
      <c r="BS80" s="141">
        <f>IF(AND($D80&lt;&gt;0,BS$1&lt;&gt;0),IF(VLOOKUP($D80,$J$9:$DP$16,2+BS$1,FALSE)&lt;&gt;0,(COUNTIF('Présences, Excuses, et Tx P G'!$P79:BW79,$C80)/VLOOKUP($D80,$J$9:$DP$16,2+BS$1,FALSE)),),)</f>
        <v>0.83783783783783783</v>
      </c>
      <c r="BT80" s="141">
        <f>IF(AND($D80&lt;&gt;0,BT$1&lt;&gt;0),IF(VLOOKUP($D80,$J$9:$DP$16,2+BT$1,FALSE)&lt;&gt;0,(COUNTIF('Présences, Excuses, et Tx P G'!$P79:BX79,$C80)/VLOOKUP($D80,$J$9:$DP$16,2+BT$1,FALSE)),),)</f>
        <v>0.83783783783783783</v>
      </c>
      <c r="BU80" s="141">
        <f>IF(AND($D80&lt;&gt;0,BU$1&lt;&gt;0),IF(VLOOKUP($D80,$J$9:$DP$16,2+BU$1,FALSE)&lt;&gt;0,(COUNTIF('Présences, Excuses, et Tx P G'!$P79:BY79,$C80)/VLOOKUP($D80,$J$9:$DP$16,2+BU$1,FALSE)),),)</f>
        <v>0.84210526315789469</v>
      </c>
      <c r="BV80" s="141">
        <f>IF(AND($D80&lt;&gt;0,BV$1&lt;&gt;0),IF(VLOOKUP($D80,$J$9:$DP$16,2+BV$1,FALSE)&lt;&gt;0,(COUNTIF('Présences, Excuses, et Tx P G'!$P79:BZ79,$C80)/VLOOKUP($D80,$J$9:$DP$16,2+BV$1,FALSE)),),)</f>
        <v>0.84615384615384615</v>
      </c>
      <c r="BW80" s="141">
        <f>IF(AND($D80&lt;&gt;0,BW$1&lt;&gt;0),IF(VLOOKUP($D80,$J$9:$DP$16,2+BW$1,FALSE)&lt;&gt;0,(COUNTIF('Présences, Excuses, et Tx P G'!$P79:CA79,$C80)/VLOOKUP($D80,$J$9:$DP$16,2+BW$1,FALSE)),),)</f>
        <v>0.85</v>
      </c>
      <c r="BX80" s="141">
        <f>IF(AND($D80&lt;&gt;0,BX$1&lt;&gt;0),IF(VLOOKUP($D80,$J$9:$DP$16,2+BX$1,FALSE)&lt;&gt;0,(COUNTIF('Présences, Excuses, et Tx P G'!$P79:CB79,$C80)/VLOOKUP($D80,$J$9:$DP$16,2+BX$1,FALSE)),),)</f>
        <v>0.85</v>
      </c>
      <c r="BY80" s="141">
        <f>IF(AND($D80&lt;&gt;0,BY$1&lt;&gt;0),IF(VLOOKUP($D80,$J$9:$DP$16,2+BY$1,FALSE)&lt;&gt;0,(COUNTIF('Présences, Excuses, et Tx P G'!$P79:CC79,$C80)/VLOOKUP($D80,$J$9:$DP$16,2+BY$1,FALSE)),),)</f>
        <v>0.85365853658536583</v>
      </c>
      <c r="BZ80" s="141">
        <f>IF(AND($D80&lt;&gt;0,BZ$1&lt;&gt;0),IF(VLOOKUP($D80,$J$9:$DP$16,2+BZ$1,FALSE)&lt;&gt;0,(COUNTIF('Présences, Excuses, et Tx P G'!$P79:CD79,$C80)/VLOOKUP($D80,$J$9:$DP$16,2+BZ$1,FALSE)),),)</f>
        <v>0.8571428571428571</v>
      </c>
      <c r="CA80" s="141">
        <f>IF(AND($D80&lt;&gt;0,CA$1&lt;&gt;0),IF(VLOOKUP($D80,$J$9:$DP$16,2+CA$1,FALSE)&lt;&gt;0,(COUNTIF('Présences, Excuses, et Tx P G'!$P79:CE79,$C80)/VLOOKUP($D80,$J$9:$DP$16,2+CA$1,FALSE)),),)</f>
        <v>0.83720930232558144</v>
      </c>
      <c r="CB80" s="141">
        <f>IF(AND($D80&lt;&gt;0,CB$1&lt;&gt;0),IF(VLOOKUP($D80,$J$9:$DP$16,2+CB$1,FALSE)&lt;&gt;0,(COUNTIF('Présences, Excuses, et Tx P G'!$P79:CF79,$C80)/VLOOKUP($D80,$J$9:$DP$16,2+CB$1,FALSE)),),)</f>
        <v>0</v>
      </c>
      <c r="CC80" s="141">
        <f>IF(AND($D80&lt;&gt;0,CC$1&lt;&gt;0),IF(VLOOKUP($D80,$J$9:$DP$16,2+CC$1,FALSE)&lt;&gt;0,(COUNTIF('Présences, Excuses, et Tx P G'!$P79:CG79,$C80)/VLOOKUP($D80,$J$9:$DP$16,2+CC$1,FALSE)),),)</f>
        <v>0</v>
      </c>
      <c r="CD80" s="141">
        <f>IF(AND($D80&lt;&gt;0,CD$1&lt;&gt;0),IF(VLOOKUP($D80,$J$9:$DP$16,2+CD$1,FALSE)&lt;&gt;0,(COUNTIF('Présences, Excuses, et Tx P G'!$P79:CH79,$C80)/VLOOKUP($D80,$J$9:$DP$16,2+CD$1,FALSE)),),)</f>
        <v>0</v>
      </c>
      <c r="CE80" s="141">
        <f>IF(AND($D80&lt;&gt;0,CE$1&lt;&gt;0),IF(VLOOKUP($D80,$J$9:$DP$16,2+CE$1,FALSE)&lt;&gt;0,(COUNTIF('Présences, Excuses, et Tx P G'!$P79:CI79,$C80)/VLOOKUP($D80,$J$9:$DP$16,2+CE$1,FALSE)),),)</f>
        <v>0</v>
      </c>
      <c r="CF80" s="141">
        <f>IF(AND($D80&lt;&gt;0,CF$1&lt;&gt;0),IF(VLOOKUP($D80,$J$9:$DP$16,2+CF$1,FALSE)&lt;&gt;0,(COUNTIF('Présences, Excuses, et Tx P G'!$P79:CJ79,$C80)/VLOOKUP($D80,$J$9:$DP$16,2+CF$1,FALSE)),),)</f>
        <v>0</v>
      </c>
      <c r="CG80" s="141">
        <f>IF(AND($D80&lt;&gt;0,CG$1&lt;&gt;0),IF(VLOOKUP($D80,$J$9:$DP$16,2+CG$1,FALSE)&lt;&gt;0,(COUNTIF('Présences, Excuses, et Tx P G'!$P79:CK79,$C80)/VLOOKUP($D80,$J$9:$DP$16,2+CG$1,FALSE)),),)</f>
        <v>0</v>
      </c>
      <c r="CH80" s="141">
        <f>IF(AND($D80&lt;&gt;0,CH$1&lt;&gt;0),IF(VLOOKUP($D80,$J$9:$DP$16,2+CH$1,FALSE)&lt;&gt;0,(COUNTIF('Présences, Excuses, et Tx P G'!$P79:CL79,$C80)/VLOOKUP($D80,$J$9:$DP$16,2+CH$1,FALSE)),),)</f>
        <v>0</v>
      </c>
      <c r="CI80" s="141">
        <f>IF(AND($D80&lt;&gt;0,CI$1&lt;&gt;0),IF(VLOOKUP($D80,$J$9:$DP$16,2+CI$1,FALSE)&lt;&gt;0,(COUNTIF('Présences, Excuses, et Tx P G'!$P79:CM79,$C80)/VLOOKUP($D80,$J$9:$DP$16,2+CI$1,FALSE)),),)</f>
        <v>0</v>
      </c>
      <c r="CJ80" s="141">
        <f>IF(AND($D80&lt;&gt;0,CJ$1&lt;&gt;0),IF(VLOOKUP($D80,$J$9:$DP$16,2+CJ$1,FALSE)&lt;&gt;0,(COUNTIF('Présences, Excuses, et Tx P G'!$P79:CO79,$C80)/VLOOKUP($D80,$J$9:$DP$16,2+CJ$1,FALSE)),),)</f>
        <v>0</v>
      </c>
      <c r="CK80" s="141">
        <f>IF(AND($D80&lt;&gt;0,CK$1&lt;&gt;0),IF(VLOOKUP($D80,$J$9:$DP$16,2+CK$1,FALSE)&lt;&gt;0,(COUNTIF('Présences, Excuses, et Tx P G'!$P79:CP79,$C80)/VLOOKUP($D80,$J$9:$DP$16,2+CK$1,FALSE)),),)</f>
        <v>0</v>
      </c>
      <c r="CL80" s="141">
        <f>IF(AND($D80&lt;&gt;0,CL$1&lt;&gt;0),IF(VLOOKUP($D80,$J$9:$DP$16,2+CL$1,FALSE)&lt;&gt;0,(COUNTIF('Présences, Excuses, et Tx P G'!$P79:CQ79,$C80)/VLOOKUP($D80,$J$9:$DP$16,2+CL$1,FALSE)),),)</f>
        <v>0</v>
      </c>
      <c r="CM80" s="141">
        <f>IF(AND($D80&lt;&gt;0,CM$1&lt;&gt;0),IF(VLOOKUP($D80,$J$9:$DP$16,2+CM$1,FALSE)&lt;&gt;0,(COUNTIF('Présences, Excuses, et Tx P G'!$P79:CR79,$C80)/VLOOKUP($D80,$J$9:$DP$16,2+CM$1,FALSE)),),)</f>
        <v>0</v>
      </c>
      <c r="CN80" s="141">
        <f>IF(AND($D80&lt;&gt;0,CN$1&lt;&gt;0),IF(VLOOKUP($D80,$J$9:$DP$16,2+CN$1,FALSE)&lt;&gt;0,(COUNTIF('Présences, Excuses, et Tx P G'!$P79:CS79,$C80)/VLOOKUP($D80,$J$9:$DP$16,2+CN$1,FALSE)),),)</f>
        <v>0</v>
      </c>
      <c r="CO80" s="141">
        <f>IF(AND($D80&lt;&gt;0,CO$1&lt;&gt;0),IF(VLOOKUP($D80,$J$9:$DP$16,2+CO$1,FALSE)&lt;&gt;0,(COUNTIF('Présences, Excuses, et Tx P G'!$P79:CT79,$C80)/VLOOKUP($D80,$J$9:$DP$16,2+CO$1,FALSE)),),)</f>
        <v>0</v>
      </c>
      <c r="CP80" s="141">
        <f>IF(AND($D80&lt;&gt;0,CP$1&lt;&gt;0),IF(VLOOKUP($D80,$J$9:$DP$16,2+CP$1,FALSE)&lt;&gt;0,(COUNTIF('Présences, Excuses, et Tx P G'!$P79:CU79,$C80)/VLOOKUP($D80,$J$9:$DP$16,2+CP$1,FALSE)),),)</f>
        <v>0</v>
      </c>
      <c r="CQ80" s="141">
        <f>IF(AND($D80&lt;&gt;0,CQ$1&lt;&gt;0),IF(VLOOKUP($D80,$J$9:$DP$16,2+CQ$1,FALSE)&lt;&gt;0,(COUNTIF('Présences, Excuses, et Tx P G'!$P79:CU79,$C80)/VLOOKUP($D80,$J$9:$DP$16,2+CQ$1,FALSE)),),)</f>
        <v>0</v>
      </c>
      <c r="CR80" s="141">
        <f>IF(AND($D80&lt;&gt;0,CR$1&lt;&gt;0),IF(VLOOKUP($D80,$J$9:$DP$16,2+CR$1,FALSE)&lt;&gt;0,(COUNTIF('Présences, Excuses, et Tx P G'!$P79:CV79,$C80)/VLOOKUP($D80,$J$9:$DP$16,2+CR$1,FALSE)),),)</f>
        <v>0</v>
      </c>
      <c r="CS80" s="141">
        <f>IF(AND($D80&lt;&gt;0,CS$1&lt;&gt;0),IF(VLOOKUP($D80,$J$9:$DP$16,2+CS$1,FALSE)&lt;&gt;0,(COUNTIF('Présences, Excuses, et Tx P G'!$P79:CW79,$C80)/VLOOKUP($D80,$J$9:$DP$16,2+CS$1,FALSE)),),)</f>
        <v>0</v>
      </c>
      <c r="CT80" s="141">
        <f>IF(AND($D80&lt;&gt;0,CT$1&lt;&gt;0),IF(VLOOKUP($D80,$J$9:$DP$16,2+CT$1,FALSE)&lt;&gt;0,(COUNTIF('Présences, Excuses, et Tx P G'!$P79:CX79,$C80)/VLOOKUP($D80,$J$9:$DP$16,2+CT$1,FALSE)),),)</f>
        <v>0</v>
      </c>
      <c r="CU80" s="141">
        <f>IF(AND($D80&lt;&gt;0,CU$1&lt;&gt;0),IF(VLOOKUP($D80,$J$9:$DP$16,2+CU$1,FALSE)&lt;&gt;0,(COUNTIF('Présences, Excuses, et Tx P G'!$P79:CY79,$C80)/VLOOKUP($D80,$J$9:$DP$16,2+CU$1,FALSE)),),)</f>
        <v>0</v>
      </c>
      <c r="CV80" s="141">
        <f>IF(AND($D80&lt;&gt;0,CV$1&lt;&gt;0),IF(VLOOKUP($D80,$J$9:$DP$16,2+CV$1,FALSE)&lt;&gt;0,(COUNTIF('Présences, Excuses, et Tx P G'!$P79:CZ79,$C80)/VLOOKUP($D80,$J$9:$DP$16,2+CV$1,FALSE)),),)</f>
        <v>0</v>
      </c>
      <c r="CW80" s="141">
        <f>IF(AND($D80&lt;&gt;0,CW$1&lt;&gt;0),IF(VLOOKUP($D80,$J$9:$DP$16,2+CW$1,FALSE)&lt;&gt;0,(COUNTIF('Présences, Excuses, et Tx P G'!$P79:DA79,$C80)/VLOOKUP($D80,$J$9:$DP$16,2+CW$1,FALSE)),),)</f>
        <v>0</v>
      </c>
      <c r="CX80" s="141">
        <f>IF(AND($D80&lt;&gt;0,CX$1&lt;&gt;0),IF(VLOOKUP($D80,$J$9:$DP$16,2+CX$1,FALSE)&lt;&gt;0,(COUNTIF('Présences, Excuses, et Tx P G'!$P79:DB79,$C80)/VLOOKUP($D80,$J$9:$DP$16,2+CX$1,FALSE)),),)</f>
        <v>0</v>
      </c>
      <c r="CY80" s="141">
        <f>IF(AND($D80&lt;&gt;0,CY$1&lt;&gt;0),IF(VLOOKUP($D80,$J$9:$DP$16,2+CY$1,FALSE)&lt;&gt;0,(COUNTIF('Présences, Excuses, et Tx P G'!$P79:DC79,$C80)/VLOOKUP($D80,$J$9:$DP$16,2+CY$1,FALSE)),),)</f>
        <v>0</v>
      </c>
      <c r="CZ80" s="141">
        <f>IF(AND($D80&lt;&gt;0,CZ$1&lt;&gt;0),IF(VLOOKUP($D80,$J$9:$DP$16,2+CZ$1,FALSE)&lt;&gt;0,(COUNTIF('Présences, Excuses, et Tx P G'!$P79:DD79,$C80)/VLOOKUP($D80,$J$9:$DP$16,2+CZ$1,FALSE)),),)</f>
        <v>0</v>
      </c>
      <c r="DA80" s="141">
        <f>IF(AND($D80&lt;&gt;0,DA$1&lt;&gt;0),IF(VLOOKUP($D80,$J$9:$DP$16,2+DA$1,FALSE)&lt;&gt;0,(COUNTIF('Présences, Excuses, et Tx P G'!$P79:DE79,$C80)/VLOOKUP($D80,$J$9:$DP$16,2+DA$1,FALSE)),),)</f>
        <v>0</v>
      </c>
      <c r="DB80" s="141">
        <f>IF(AND($D80&lt;&gt;0,DB$1&lt;&gt;0),IF(VLOOKUP($D80,$J$9:$DP$16,2+DB$1,FALSE)&lt;&gt;0,(COUNTIF('Présences, Excuses, et Tx P G'!$P79:DF79,$C80)/VLOOKUP($D80,$J$9:$DP$16,2+DB$1,FALSE)),),)</f>
        <v>0</v>
      </c>
      <c r="DC80" s="141">
        <f>IF(AND($D80&lt;&gt;0,DC$1&lt;&gt;0),IF(VLOOKUP($D80,$J$9:$DP$16,2+DC$1,FALSE)&lt;&gt;0,(COUNTIF('Présences, Excuses, et Tx P G'!$P79:DG79,$C80)/VLOOKUP($D80,$J$9:$DP$16,2+DC$1,FALSE)),),)</f>
        <v>0</v>
      </c>
      <c r="DD80" s="141">
        <f>IF(AND($D80&lt;&gt;0,DD$1&lt;&gt;0),IF(VLOOKUP($D80,$J$9:$DP$16,2+DD$1,FALSE)&lt;&gt;0,(COUNTIF('Présences, Excuses, et Tx P G'!$P79:DH79,$C80)/VLOOKUP($D80,$J$9:$DP$16,2+DD$1,FALSE)),),)</f>
        <v>0</v>
      </c>
      <c r="DE80" s="141">
        <f>IF(AND($D80&lt;&gt;0,DE$1&lt;&gt;0),IF(VLOOKUP($D80,$J$9:$DP$16,2+DE$1,FALSE)&lt;&gt;0,(COUNTIF('Présences, Excuses, et Tx P G'!$P79:DI79,$C80)/VLOOKUP($D80,$J$9:$DP$16,2+DE$1,FALSE)),),)</f>
        <v>0</v>
      </c>
      <c r="DF80" s="141">
        <f>IF(AND($D80&lt;&gt;0,DF$1&lt;&gt;0),IF(VLOOKUP($D80,$J$9:$DP$16,2+DF$1,FALSE)&lt;&gt;0,(COUNTIF('Présences, Excuses, et Tx P G'!$P79:DJ79,$C80)/VLOOKUP($D80,$J$9:$DP$16,2+DF$1,FALSE)),),)</f>
        <v>0</v>
      </c>
      <c r="DG80" s="141">
        <f>IF(AND($D80&lt;&gt;0,DG$1&lt;&gt;0),IF(VLOOKUP($D80,$J$9:$DP$16,2+DG$1,FALSE)&lt;&gt;0,(COUNTIF('Présences, Excuses, et Tx P G'!$P79:DK79,$C80)/VLOOKUP($D80,$J$9:$DP$16,2+DG$1,FALSE)),),)</f>
        <v>0</v>
      </c>
      <c r="DH80" s="141">
        <f>IF(AND($D80&lt;&gt;0,DH$1&lt;&gt;0),IF(VLOOKUP($D80,$J$9:$DP$16,2+DH$1,FALSE)&lt;&gt;0,(COUNTIF('Présences, Excuses, et Tx P G'!$P79:DL79,$C80)/VLOOKUP($D80,$J$9:$DP$16,2+DH$1,FALSE)),),)</f>
        <v>0</v>
      </c>
      <c r="DI80" s="141">
        <f>IF(AND($D80&lt;&gt;0,DI$1&lt;&gt;0),IF(VLOOKUP($D80,$J$9:$DP$16,2+DI$1,FALSE)&lt;&gt;0,(COUNTIF('Présences, Excuses, et Tx P G'!$P79:DM79,$C80)/VLOOKUP($D80,$J$9:$DP$16,2+DI$1,FALSE)),),)</f>
        <v>0</v>
      </c>
      <c r="DJ80" s="141">
        <f>IF(AND($D80&lt;&gt;0,DJ$1&lt;&gt;0),IF(VLOOKUP($D80,$J$9:$DP$16,2+DJ$1,FALSE)&lt;&gt;0,(COUNTIF('Présences, Excuses, et Tx P G'!$P79:DN79,$C80)/VLOOKUP($D80,$J$9:$DP$16,2+DJ$1,FALSE)),),)</f>
        <v>0</v>
      </c>
      <c r="DK80" s="141">
        <f>IF(AND($D80&lt;&gt;0,DK$1&lt;&gt;0),IF(VLOOKUP($D80,$J$9:$DP$16,2+DK$1,FALSE)&lt;&gt;0,(COUNTIF('Présences, Excuses, et Tx P G'!$P79:DO79,$C80)/VLOOKUP($D80,$J$9:$DP$16,2+DK$1,FALSE)),),)</f>
        <v>0</v>
      </c>
      <c r="DL80" s="141">
        <f>IF(AND($D80&lt;&gt;0,DL$1&lt;&gt;0),IF(VLOOKUP($D80,$J$9:$DP$16,2+DL$1,FALSE)&lt;&gt;0,(COUNTIF('Présences, Excuses, et Tx P G'!$P79:DP79,$C80)/VLOOKUP($D80,$J$9:$DP$16,2+DL$1,FALSE)),),)</f>
        <v>0</v>
      </c>
      <c r="DM80" s="141">
        <f>IF(AND($D80&lt;&gt;0,DM$1&lt;&gt;0),IF(VLOOKUP($D80,$J$9:$DP$16,2+DM$1,FALSE)&lt;&gt;0,(COUNTIF('Présences, Excuses, et Tx P G'!$P79:DQ79,$C80)/VLOOKUP($D80,$J$9:$DP$16,2+DM$1,FALSE)),),)</f>
        <v>0</v>
      </c>
      <c r="DN80" s="141">
        <f>IF(AND($D80&lt;&gt;0,DN$1&lt;&gt;0),IF(VLOOKUP($D80,$J$9:$DP$16,2+DN$1,FALSE)&lt;&gt;0,(COUNTIF('Présences, Excuses, et Tx P G'!$P79:DR79,$C80)/VLOOKUP($D80,$J$9:$DP$16,2+DN$1,FALSE)),),)</f>
        <v>0</v>
      </c>
      <c r="DO80" s="141">
        <f>IF(AND($D80&lt;&gt;0,DO$1&lt;&gt;0),IF(VLOOKUP($D80,$J$9:$DP$16,2+DO$1,FALSE)&lt;&gt;0,(COUNTIF('Présences, Excuses, et Tx P G'!$P79:DS79,$C80)/VLOOKUP($D80,$J$9:$DP$16,2+DO$1,FALSE)),),)</f>
        <v>0</v>
      </c>
      <c r="DP80" s="141">
        <f>IF(AND($D80&lt;&gt;0,DP$1&lt;&gt;0),IF(VLOOKUP($D80,$J$9:$DP$16,2+DP$1,FALSE)&lt;&gt;0,(COUNTIF('Présences, Excuses, et Tx P G'!$P79:DT79,$C80)/VLOOKUP($D80,$J$9:$DP$16,2+DP$1,FALSE)),),)</f>
        <v>0</v>
      </c>
      <c r="DR80" s="158" t="str">
        <f t="shared" si="34"/>
        <v>MURGUET Caroline</v>
      </c>
      <c r="DS80" s="26" t="str">
        <f t="shared" si="35"/>
        <v>S</v>
      </c>
      <c r="DT80" s="23">
        <f t="shared" si="36"/>
        <v>0.85365853658536583</v>
      </c>
    </row>
    <row r="81" spans="1:124" ht="14.4" customHeight="1">
      <c r="A81" s="11">
        <v>64</v>
      </c>
      <c r="B81" s="158" t="str">
        <f>Choristes!B65</f>
        <v>NAUD François</v>
      </c>
      <c r="C81" s="26" t="str">
        <f>Choristes!C65</f>
        <v>B</v>
      </c>
      <c r="D81" s="26" t="str">
        <f>Choristes!G65</f>
        <v>HS</v>
      </c>
      <c r="E81" s="26"/>
      <c r="F81" s="26"/>
      <c r="G81" s="15"/>
      <c r="H81" s="15"/>
      <c r="I81" s="23">
        <f t="shared" si="32"/>
        <v>0.97674418604651159</v>
      </c>
      <c r="J81" s="23" t="str">
        <f t="shared" si="33"/>
        <v>B</v>
      </c>
      <c r="K81" s="60"/>
      <c r="L81" s="141">
        <f>IF(AND($D81&lt;&gt;0,L$1&lt;&gt;0),IF(VLOOKUP($D81,$J$9:$DP$16,2+L$1,FALSE)&lt;&gt;0,(COUNTIF('Présences, Excuses, et Tx P G'!$P80:P80,$C81)/VLOOKUP($D81,$J$9:$DP$16,2+L$1,FALSE)),),)</f>
        <v>1</v>
      </c>
      <c r="M81" s="141">
        <f>IF(AND($D81&lt;&gt;0,M$1&lt;&gt;0),IF(VLOOKUP($D81,$J$9:$DP$16,2+M$1,FALSE)&lt;&gt;0,(COUNTIF('Présences, Excuses, et Tx P G'!$P80:Q80,$C81)/VLOOKUP($D81,$J$9:$DP$16,2+M$1,FALSE)),),)</f>
        <v>1</v>
      </c>
      <c r="N81" s="141">
        <f>IF(AND($D81&lt;&gt;0,N$1&lt;&gt;0),IF(VLOOKUP($D81,$J$9:$DP$16,2+N$1,FALSE)&lt;&gt;0,(COUNTIF('Présences, Excuses, et Tx P G'!$P80:R80,$C81)/VLOOKUP($D81,$J$9:$DP$16,2+N$1,FALSE)),),)</f>
        <v>1</v>
      </c>
      <c r="O81" s="141">
        <f>IF(AND($D81&lt;&gt;0,O$1&lt;&gt;0),IF(VLOOKUP($D81,$J$9:$DP$16,2+O$1,FALSE)&lt;&gt;0,(COUNTIF('Présences, Excuses, et Tx P G'!$P80:S80,$C81)/VLOOKUP($D81,$J$9:$DP$16,2+O$1,FALSE)),),)</f>
        <v>1</v>
      </c>
      <c r="P81" s="141">
        <f>IF(AND($D81&lt;&gt;0,P$1&lt;&gt;0),IF(VLOOKUP($D81,$J$9:$DP$16,2+P$1,FALSE)&lt;&gt;0,(COUNTIF('Présences, Excuses, et Tx P G'!$P80:T80,$C81)/VLOOKUP($D81,$J$9:$DP$16,2+P$1,FALSE)),),)</f>
        <v>1</v>
      </c>
      <c r="Q81" s="141">
        <f>IF(AND($D81&lt;&gt;0,Q$1&lt;&gt;0),IF(VLOOKUP($D81,$J$9:$DP$16,2+Q$1,FALSE)&lt;&gt;0,(COUNTIF('Présences, Excuses, et Tx P G'!$P80:U80,$C81)/VLOOKUP($D81,$J$9:$DP$16,2+Q$1,FALSE)),),)</f>
        <v>1</v>
      </c>
      <c r="R81" s="141">
        <f>IF(AND($D81&lt;&gt;0,R$1&lt;&gt;0),IF(VLOOKUP($D81,$J$9:$DP$16,2+R$1,FALSE)&lt;&gt;0,(COUNTIF('Présences, Excuses, et Tx P G'!$P80:V80,$C81)/VLOOKUP($D81,$J$9:$DP$16,2+R$1,FALSE)),),)</f>
        <v>0.8</v>
      </c>
      <c r="S81" s="141">
        <f>IF(AND($D81&lt;&gt;0,S$1&lt;&gt;0),IF(VLOOKUP($D81,$J$9:$DP$16,2+S$1,FALSE)&lt;&gt;0,(COUNTIF('Présences, Excuses, et Tx P G'!$P80:W80,$C81)/VLOOKUP($D81,$J$9:$DP$16,2+S$1,FALSE)),),)</f>
        <v>0.83333333333333337</v>
      </c>
      <c r="T81" s="141">
        <f>IF(AND($D81&lt;&gt;0,T$1&lt;&gt;0),IF(VLOOKUP($D81,$J$9:$DP$16,2+T$1,FALSE)&lt;&gt;0,(COUNTIF('Présences, Excuses, et Tx P G'!$P80:X80,$C81)/VLOOKUP($D81,$J$9:$DP$16,2+T$1,FALSE)),),)</f>
        <v>0.8571428571428571</v>
      </c>
      <c r="U81" s="141">
        <f>IF(AND($D81&lt;&gt;0,U$1&lt;&gt;0),IF(VLOOKUP($D81,$J$9:$DP$16,2+U$1,FALSE)&lt;&gt;0,(COUNTIF('Présences, Excuses, et Tx P G'!$P80:Y80,$C81)/VLOOKUP($D81,$J$9:$DP$16,2+U$1,FALSE)),),)</f>
        <v>0.8571428571428571</v>
      </c>
      <c r="V81" s="141">
        <f>IF(AND($D81&lt;&gt;0,V$1&lt;&gt;0),IF(VLOOKUP($D81,$J$9:$DP$16,2+V$1,FALSE)&lt;&gt;0,(COUNTIF('Présences, Excuses, et Tx P G'!$P80:Z80,$C81)/VLOOKUP($D81,$J$9:$DP$16,2+V$1,FALSE)),),)</f>
        <v>0.875</v>
      </c>
      <c r="W81" s="141">
        <f>IF(AND($D81&lt;&gt;0,W$1&lt;&gt;0),IF(VLOOKUP($D81,$J$9:$DP$16,2+W$1,FALSE)&lt;&gt;0,(COUNTIF('Présences, Excuses, et Tx P G'!$P80:AA80,$C81)/VLOOKUP($D81,$J$9:$DP$16,2+W$1,FALSE)),),)</f>
        <v>0.875</v>
      </c>
      <c r="X81" s="141">
        <f>IF(AND($D81&lt;&gt;0,X$1&lt;&gt;0),IF(VLOOKUP($D81,$J$9:$DP$16,2+X$1,FALSE)&lt;&gt;0,(COUNTIF('Présences, Excuses, et Tx P G'!$P80:AB80,$C81)/VLOOKUP($D81,$J$9:$DP$16,2+X$1,FALSE)),),)</f>
        <v>0.88888888888888884</v>
      </c>
      <c r="Y81" s="141">
        <f>IF(AND($D81&lt;&gt;0,Y$1&lt;&gt;0),IF(VLOOKUP($D81,$J$9:$DP$16,2+Y$1,FALSE)&lt;&gt;0,(COUNTIF('Présences, Excuses, et Tx P G'!$P80:AC80,$C81)/VLOOKUP($D81,$J$9:$DP$16,2+Y$1,FALSE)),),)</f>
        <v>0.88888888888888884</v>
      </c>
      <c r="Z81" s="141">
        <f>IF(AND($D81&lt;&gt;0,Z$1&lt;&gt;0),IF(VLOOKUP($D81,$J$9:$DP$16,2+Z$1,FALSE)&lt;&gt;0,(COUNTIF('Présences, Excuses, et Tx P G'!$P80:AD80,$C81)/VLOOKUP($D81,$J$9:$DP$16,2+Z$1,FALSE)),),)</f>
        <v>0.9</v>
      </c>
      <c r="AA81" s="141">
        <f>IF(AND($D81&lt;&gt;0,AA$1&lt;&gt;0),IF(VLOOKUP($D81,$J$9:$DP$16,2+AA$1,FALSE)&lt;&gt;0,(COUNTIF('Présences, Excuses, et Tx P G'!$P80:AE80,$C81)/VLOOKUP($D81,$J$9:$DP$16,2+AA$1,FALSE)),),)</f>
        <v>0.9</v>
      </c>
      <c r="AB81" s="141">
        <f>IF(AND($D81&lt;&gt;0,AB$1&lt;&gt;0),IF(VLOOKUP($D81,$J$9:$DP$16,2+AB$1,FALSE)&lt;&gt;0,(COUNTIF('Présences, Excuses, et Tx P G'!$P80:AF80,$C81)/VLOOKUP($D81,$J$9:$DP$16,2+AB$1,FALSE)),),)</f>
        <v>0.90909090909090906</v>
      </c>
      <c r="AC81" s="141">
        <f>IF(AND($D81&lt;&gt;0,AC$1&lt;&gt;0),IF(VLOOKUP($D81,$J$9:$DP$16,2+AC$1,FALSE)&lt;&gt;0,(COUNTIF('Présences, Excuses, et Tx P G'!$P80:AG80,$C81)/VLOOKUP($D81,$J$9:$DP$16,2+AC$1,FALSE)),),)</f>
        <v>0.91666666666666663</v>
      </c>
      <c r="AD81" s="141">
        <f>IF(AND($D81&lt;&gt;0,AD$1&lt;&gt;0),IF(VLOOKUP($D81,$J$9:$DP$16,2+AD$1,FALSE)&lt;&gt;0,(COUNTIF('Présences, Excuses, et Tx P G'!$P80:AH80,$C81)/VLOOKUP($D81,$J$9:$DP$16,2+AD$1,FALSE)),),)</f>
        <v>0.92307692307692313</v>
      </c>
      <c r="AE81" s="141">
        <f>IF(AND($D81&lt;&gt;0,AE$1&lt;&gt;0),IF(VLOOKUP($D81,$J$9:$DP$16,2+AE$1,FALSE)&lt;&gt;0,(COUNTIF('Présences, Excuses, et Tx P G'!$P80:AI80,$C81)/VLOOKUP($D81,$J$9:$DP$16,2+AE$1,FALSE)),),)</f>
        <v>0.92307692307692313</v>
      </c>
      <c r="AF81" s="141">
        <f>IF(AND($D81&lt;&gt;0,AF$1&lt;&gt;0),IF(VLOOKUP($D81,$J$9:$DP$16,2+AF$1,FALSE)&lt;&gt;0,(COUNTIF('Présences, Excuses, et Tx P G'!$P80:AJ80,$C81)/VLOOKUP($D81,$J$9:$DP$16,2+AF$1,FALSE)),),)</f>
        <v>0.9285714285714286</v>
      </c>
      <c r="AG81" s="141">
        <f>IF(AND($D81&lt;&gt;0,AG$1&lt;&gt;0),IF(VLOOKUP($D81,$J$9:$DP$16,2+AG$1,FALSE)&lt;&gt;0,(COUNTIF('Présences, Excuses, et Tx P G'!$P80:AK80,$C81)/VLOOKUP($D81,$J$9:$DP$16,2+AG$1,FALSE)),),)</f>
        <v>0.93333333333333335</v>
      </c>
      <c r="AH81" s="141">
        <f>IF(AND($D81&lt;&gt;0,AH$1&lt;&gt;0),IF(VLOOKUP($D81,$J$9:$DP$16,2+AH$1,FALSE)&lt;&gt;0,(COUNTIF('Présences, Excuses, et Tx P G'!$P80:AL80,$C81)/VLOOKUP($D81,$J$9:$DP$16,2+AH$1,FALSE)),),)</f>
        <v>0.9375</v>
      </c>
      <c r="AI81" s="141">
        <f>IF(AND($D81&lt;&gt;0,AI$1&lt;&gt;0),IF(VLOOKUP($D81,$J$9:$DP$16,2+AI$1,FALSE)&lt;&gt;0,(COUNTIF('Présences, Excuses, et Tx P G'!$P80:AM80,$C81)/VLOOKUP($D81,$J$9:$DP$16,2+AI$1,FALSE)),),)</f>
        <v>0.94117647058823528</v>
      </c>
      <c r="AJ81" s="141">
        <f>IF(AND($D81&lt;&gt;0,AJ$1&lt;&gt;0),IF(VLOOKUP($D81,$J$9:$DP$16,2+AJ$1,FALSE)&lt;&gt;0,(COUNTIF('Présences, Excuses, et Tx P G'!$P80:AN80,$C81)/VLOOKUP($D81,$J$9:$DP$16,2+AJ$1,FALSE)),),)</f>
        <v>0.94444444444444442</v>
      </c>
      <c r="AK81" s="141">
        <f>IF(AND($D81&lt;&gt;0,AK$1&lt;&gt;0),IF(VLOOKUP($D81,$J$9:$DP$16,2+AK$1,FALSE)&lt;&gt;0,(COUNTIF('Présences, Excuses, et Tx P G'!$P80:AO80,$C81)/VLOOKUP($D81,$J$9:$DP$16,2+AK$1,FALSE)),),)</f>
        <v>0.94444444444444442</v>
      </c>
      <c r="AL81" s="141">
        <f>IF(AND($D81&lt;&gt;0,AL$1&lt;&gt;0),IF(VLOOKUP($D81,$J$9:$DP$16,2+AL$1,FALSE)&lt;&gt;0,(COUNTIF('Présences, Excuses, et Tx P G'!$P80:AP80,$C81)/VLOOKUP($D81,$J$9:$DP$16,2+AL$1,FALSE)),),)</f>
        <v>0.94736842105263153</v>
      </c>
      <c r="AM81" s="141">
        <f>IF(AND($D81&lt;&gt;0,AM$1&lt;&gt;0),IF(VLOOKUP($D81,$J$9:$DP$16,2+AM$1,FALSE)&lt;&gt;0,(COUNTIF('Présences, Excuses, et Tx P G'!$P80:AQ80,$C81)/VLOOKUP($D81,$J$9:$DP$16,2+AM$1,FALSE)),),)</f>
        <v>0.95</v>
      </c>
      <c r="AN81" s="141">
        <f>IF(AND($D81&lt;&gt;0,AN$1&lt;&gt;0),IF(VLOOKUP($D81,$J$9:$DP$16,2+AN$1,FALSE)&lt;&gt;0,(COUNTIF('Présences, Excuses, et Tx P G'!$P80:AR80,$C81)/VLOOKUP($D81,$J$9:$DP$16,2+AN$1,FALSE)),),)</f>
        <v>0.95238095238095233</v>
      </c>
      <c r="AO81" s="141">
        <f>IF(AND($D81&lt;&gt;0,AO$1&lt;&gt;0),IF(VLOOKUP($D81,$J$9:$DP$16,2+AO$1,FALSE)&lt;&gt;0,(COUNTIF('Présences, Excuses, et Tx P G'!$P80:AS80,$C81)/VLOOKUP($D81,$J$9:$DP$16,2+AO$1,FALSE)),),)</f>
        <v>0.95454545454545459</v>
      </c>
      <c r="AP81" s="141">
        <f>IF(AND($D81&lt;&gt;0,AP$1&lt;&gt;0),IF(VLOOKUP($D81,$J$9:$DP$16,2+AP$1,FALSE)&lt;&gt;0,(COUNTIF('Présences, Excuses, et Tx P G'!$P80:AT80,$C81)/VLOOKUP($D81,$J$9:$DP$16,2+AP$1,FALSE)),),)</f>
        <v>0.95652173913043481</v>
      </c>
      <c r="AQ81" s="141">
        <f>IF(AND($D81&lt;&gt;0,AQ$1&lt;&gt;0),IF(VLOOKUP($D81,$J$9:$DP$16,2+AQ$1,FALSE)&lt;&gt;0,(COUNTIF('Présences, Excuses, et Tx P G'!$P80:AU80,$C81)/VLOOKUP($D81,$J$9:$DP$16,2+AQ$1,FALSE)),),)</f>
        <v>0.95652173913043481</v>
      </c>
      <c r="AR81" s="141">
        <f>IF(AND($D81&lt;&gt;0,AR$1&lt;&gt;0),IF(VLOOKUP($D81,$J$9:$DP$16,2+AR$1,FALSE)&lt;&gt;0,(COUNTIF('Présences, Excuses, et Tx P G'!$P80:AV80,$C81)/VLOOKUP($D81,$J$9:$DP$16,2+AR$1,FALSE)),),)</f>
        <v>0.95833333333333337</v>
      </c>
      <c r="AS81" s="141">
        <f>IF(AND($D81&lt;&gt;0,AS$1&lt;&gt;0),IF(VLOOKUP($D81,$J$9:$DP$16,2+AS$1,FALSE)&lt;&gt;0,(COUNTIF('Présences, Excuses, et Tx P G'!$P80:AW80,$C81)/VLOOKUP($D81,$J$9:$DP$16,2+AS$1,FALSE)),),)</f>
        <v>0.95833333333333337</v>
      </c>
      <c r="AT81" s="141">
        <f>IF(AND($D81&lt;&gt;0,AT$1&lt;&gt;0),IF(VLOOKUP($D81,$J$9:$DP$16,2+AT$1,FALSE)&lt;&gt;0,(COUNTIF('Présences, Excuses, et Tx P G'!$P80:AX80,$C81)/VLOOKUP($D81,$J$9:$DP$16,2+AT$1,FALSE)),),)</f>
        <v>0.96</v>
      </c>
      <c r="AU81" s="141">
        <f>IF(AND($D81&lt;&gt;0,AU$1&lt;&gt;0),IF(VLOOKUP($D81,$J$9:$DP$16,2+AU$1,FALSE)&lt;&gt;0,(COUNTIF('Présences, Excuses, et Tx P G'!$P80:AY80,$C81)/VLOOKUP($D81,$J$9:$DP$16,2+AU$1,FALSE)),),)</f>
        <v>0.96</v>
      </c>
      <c r="AV81" s="141">
        <f>IF(AND($D81&lt;&gt;0,AV$1&lt;&gt;0),IF(VLOOKUP($D81,$J$9:$DP$16,2+AV$1,FALSE)&lt;&gt;0,(COUNTIF('Présences, Excuses, et Tx P G'!$P80:AZ80,$C81)/VLOOKUP($D81,$J$9:$DP$16,2+AV$1,FALSE)),),)</f>
        <v>0.96153846153846156</v>
      </c>
      <c r="AW81" s="141">
        <f>IF(AND($D81&lt;&gt;0,AW$1&lt;&gt;0),IF(VLOOKUP($D81,$J$9:$DP$16,2+AW$1,FALSE)&lt;&gt;0,(COUNTIF('Présences, Excuses, et Tx P G'!$P80:BA80,$C81)/VLOOKUP($D81,$J$9:$DP$16,2+AW$1,FALSE)),),)</f>
        <v>0.96153846153846156</v>
      </c>
      <c r="AX81" s="141">
        <f>IF(AND($D81&lt;&gt;0,AX$1&lt;&gt;0),IF(VLOOKUP($D81,$J$9:$DP$16,2+AX$1,FALSE)&lt;&gt;0,(COUNTIF('Présences, Excuses, et Tx P G'!$P80:BB80,$C81)/VLOOKUP($D81,$J$9:$DP$16,2+AX$1,FALSE)),),)</f>
        <v>0.96153846153846156</v>
      </c>
      <c r="AY81" s="141">
        <f>IF(AND($D81&lt;&gt;0,AY$1&lt;&gt;0),IF(VLOOKUP($D81,$J$9:$DP$16,2+AY$1,FALSE)&lt;&gt;0,(COUNTIF('Présences, Excuses, et Tx P G'!$P80:BC80,$C81)/VLOOKUP($D81,$J$9:$DP$16,2+AY$1,FALSE)),),)</f>
        <v>0.96296296296296291</v>
      </c>
      <c r="AZ81" s="141">
        <f>IF(AND($D81&lt;&gt;0,AZ$1&lt;&gt;0),IF(VLOOKUP($D81,$J$9:$DP$16,2+AZ$1,FALSE)&lt;&gt;0,(COUNTIF('Présences, Excuses, et Tx P G'!$P80:BD80,$C81)/VLOOKUP($D81,$J$9:$DP$16,2+AZ$1,FALSE)),),)</f>
        <v>0.96296296296296291</v>
      </c>
      <c r="BA81" s="141">
        <f>IF(AND($D81&lt;&gt;0,BA$1&lt;&gt;0),IF(VLOOKUP($D81,$J$9:$DP$16,2+BA$1,FALSE)&lt;&gt;0,(COUNTIF('Présences, Excuses, et Tx P G'!$P80:BE80,$C81)/VLOOKUP($D81,$J$9:$DP$16,2+BA$1,FALSE)),),)</f>
        <v>0.9642857142857143</v>
      </c>
      <c r="BB81" s="141">
        <f>IF(AND($D81&lt;&gt;0,BB$1&lt;&gt;0),IF(VLOOKUP($D81,$J$9:$DP$16,2+BB$1,FALSE)&lt;&gt;0,(COUNTIF('Présences, Excuses, et Tx P G'!$P80:BF80,$C81)/VLOOKUP($D81,$J$9:$DP$16,2+BB$1,FALSE)),),)</f>
        <v>0.96551724137931039</v>
      </c>
      <c r="BC81" s="141">
        <f>IF(AND($D81&lt;&gt;0,BC$1&lt;&gt;0),IF(VLOOKUP($D81,$J$9:$DP$16,2+BC$1,FALSE)&lt;&gt;0,(COUNTIF('Présences, Excuses, et Tx P G'!$P80:BG80,$C81)/VLOOKUP($D81,$J$9:$DP$16,2+BC$1,FALSE)),),)</f>
        <v>0.96666666666666667</v>
      </c>
      <c r="BD81" s="141">
        <f>IF(AND($D81&lt;&gt;0,BD$1&lt;&gt;0),IF(VLOOKUP($D81,$J$9:$DP$16,2+BD$1,FALSE)&lt;&gt;0,(COUNTIF('Présences, Excuses, et Tx P G'!$P80:BH80,$C81)/VLOOKUP($D81,$J$9:$DP$16,2+BD$1,FALSE)),),)</f>
        <v>0.967741935483871</v>
      </c>
      <c r="BE81" s="141">
        <f>IF(AND($D81&lt;&gt;0,BE$1&lt;&gt;0),IF(VLOOKUP($D81,$J$9:$DP$16,2+BE$1,FALSE)&lt;&gt;0,(COUNTIF('Présences, Excuses, et Tx P G'!$P80:BI80,$C81)/VLOOKUP($D81,$J$9:$DP$16,2+BE$1,FALSE)),),)</f>
        <v>0.96875</v>
      </c>
      <c r="BF81" s="141">
        <f>IF(AND($D81&lt;&gt;0,BF$1&lt;&gt;0),IF(VLOOKUP($D81,$J$9:$DP$16,2+BF$1,FALSE)&lt;&gt;0,(COUNTIF('Présences, Excuses, et Tx P G'!$P80:BJ80,$C81)/VLOOKUP($D81,$J$9:$DP$16,2+BF$1,FALSE)),),)</f>
        <v>0.96875</v>
      </c>
      <c r="BG81" s="141">
        <f>IF(AND($D81&lt;&gt;0,BG$1&lt;&gt;0),IF(VLOOKUP($D81,$J$9:$DP$16,2+BG$1,FALSE)&lt;&gt;0,(COUNTIF('Présences, Excuses, et Tx P G'!$P80:BK80,$C81)/VLOOKUP($D81,$J$9:$DP$16,2+BG$1,FALSE)),),)</f>
        <v>0.96875</v>
      </c>
      <c r="BH81" s="141">
        <f>IF(AND($D81&lt;&gt;0,BH$1&lt;&gt;0),IF(VLOOKUP($D81,$J$9:$DP$16,2+BH$1,FALSE)&lt;&gt;0,(COUNTIF('Présences, Excuses, et Tx P G'!$P80:BL80,$C81)/VLOOKUP($D81,$J$9:$DP$16,2+BH$1,FALSE)),),)</f>
        <v>0.96969696969696972</v>
      </c>
      <c r="BI81" s="141">
        <f>IF(AND($D81&lt;&gt;0,BI$1&lt;&gt;0),IF(VLOOKUP($D81,$J$9:$DP$16,2+BI$1,FALSE)&lt;&gt;0,(COUNTIF('Présences, Excuses, et Tx P G'!$P80:BM80,$C81)/VLOOKUP($D81,$J$9:$DP$16,2+BI$1,FALSE)),),)</f>
        <v>0.97058823529411764</v>
      </c>
      <c r="BJ81" s="141">
        <f>IF(AND($D81&lt;&gt;0,BJ$1&lt;&gt;0),IF(VLOOKUP($D81,$J$9:$DP$16,2+BJ$1,FALSE)&lt;&gt;0,(COUNTIF('Présences, Excuses, et Tx P G'!$P80:BN80,$C81)/VLOOKUP($D81,$J$9:$DP$16,2+BJ$1,FALSE)),),)</f>
        <v>0.97058823529411764</v>
      </c>
      <c r="BK81" s="141">
        <f>IF(AND($D81&lt;&gt;0,BK$1&lt;&gt;0),IF(VLOOKUP($D81,$J$9:$DP$16,2+BK$1,FALSE)&lt;&gt;0,(COUNTIF('Présences, Excuses, et Tx P G'!$P80:BO80,$C81)/VLOOKUP($D81,$J$9:$DP$16,2+BK$1,FALSE)),),)</f>
        <v>0.97142857142857142</v>
      </c>
      <c r="BL81" s="141">
        <f>IF(AND($D81&lt;&gt;0,BL$1&lt;&gt;0),IF(VLOOKUP($D81,$J$9:$DP$16,2+BL$1,FALSE)&lt;&gt;0,(COUNTIF('Présences, Excuses, et Tx P G'!$P80:BP80,$C81)/VLOOKUP($D81,$J$9:$DP$16,2+BL$1,FALSE)),),)</f>
        <v>0.97142857142857142</v>
      </c>
      <c r="BM81" s="141">
        <f>IF(AND($D81&lt;&gt;0,BM$1&lt;&gt;0),IF(VLOOKUP($D81,$J$9:$DP$16,2+BM$1,FALSE)&lt;&gt;0,(COUNTIF('Présences, Excuses, et Tx P G'!$P80:BQ80,$C81)/VLOOKUP($D81,$J$9:$DP$16,2+BM$1,FALSE)),),)</f>
        <v>0.97142857142857142</v>
      </c>
      <c r="BN81" s="141">
        <f>IF(AND($D81&lt;&gt;0,BN$1&lt;&gt;0),IF(VLOOKUP($D81,$J$9:$DP$16,2+BN$1,FALSE)&lt;&gt;0,(COUNTIF('Présences, Excuses, et Tx P G'!$P80:BR80,$C81)/VLOOKUP($D81,$J$9:$DP$16,2+BN$1,FALSE)),),)</f>
        <v>0.97222222222222221</v>
      </c>
      <c r="BO81" s="141">
        <f>IF(AND($D81&lt;&gt;0,BO$1&lt;&gt;0),IF(VLOOKUP($D81,$J$9:$DP$16,2+BO$1,FALSE)&lt;&gt;0,(COUNTIF('Présences, Excuses, et Tx P G'!$P80:BS80,$C81)/VLOOKUP($D81,$J$9:$DP$16,2+BO$1,FALSE)),),)</f>
        <v>0.97297297297297303</v>
      </c>
      <c r="BP81" s="141">
        <f>IF(AND($D81&lt;&gt;0,BP$1&lt;&gt;0),IF(VLOOKUP($D81,$J$9:$DP$16,2+BP$1,FALSE)&lt;&gt;0,(COUNTIF('Présences, Excuses, et Tx P G'!$P80:BT80,$C81)/VLOOKUP($D81,$J$9:$DP$16,2+BP$1,FALSE)),),)</f>
        <v>0.97368421052631582</v>
      </c>
      <c r="BQ81" s="141">
        <f>IF(AND($D81&lt;&gt;0,BQ$1&lt;&gt;0),IF(VLOOKUP($D81,$J$9:$DP$16,2+BQ$1,FALSE)&lt;&gt;0,(COUNTIF('Présences, Excuses, et Tx P G'!$P80:BU80,$C81)/VLOOKUP($D81,$J$9:$DP$16,2+BQ$1,FALSE)),),)</f>
        <v>0.97368421052631582</v>
      </c>
      <c r="BR81" s="141">
        <f>IF(AND($D81&lt;&gt;0,BR$1&lt;&gt;0),IF(VLOOKUP($D81,$J$9:$DP$16,2+BR$1,FALSE)&lt;&gt;0,(COUNTIF('Présences, Excuses, et Tx P G'!$P80:BV80,$C81)/VLOOKUP($D81,$J$9:$DP$16,2+BR$1,FALSE)),),)</f>
        <v>0.97435897435897434</v>
      </c>
      <c r="BS81" s="141">
        <f>IF(AND($D81&lt;&gt;0,BS$1&lt;&gt;0),IF(VLOOKUP($D81,$J$9:$DP$16,2+BS$1,FALSE)&lt;&gt;0,(COUNTIF('Présences, Excuses, et Tx P G'!$P80:BW80,$C81)/VLOOKUP($D81,$J$9:$DP$16,2+BS$1,FALSE)),),)</f>
        <v>0.97435897435897434</v>
      </c>
      <c r="BT81" s="141">
        <f>IF(AND($D81&lt;&gt;0,BT$1&lt;&gt;0),IF(VLOOKUP($D81,$J$9:$DP$16,2+BT$1,FALSE)&lt;&gt;0,(COUNTIF('Présences, Excuses, et Tx P G'!$P80:BX80,$C81)/VLOOKUP($D81,$J$9:$DP$16,2+BT$1,FALSE)),),)</f>
        <v>0.97435897435897434</v>
      </c>
      <c r="BU81" s="141">
        <f>IF(AND($D81&lt;&gt;0,BU$1&lt;&gt;0),IF(VLOOKUP($D81,$J$9:$DP$16,2+BU$1,FALSE)&lt;&gt;0,(COUNTIF('Présences, Excuses, et Tx P G'!$P80:BY80,$C81)/VLOOKUP($D81,$J$9:$DP$16,2+BU$1,FALSE)),),)</f>
        <v>0.97499999999999998</v>
      </c>
      <c r="BV81" s="141">
        <f>IF(AND($D81&lt;&gt;0,BV$1&lt;&gt;0),IF(VLOOKUP($D81,$J$9:$DP$16,2+BV$1,FALSE)&lt;&gt;0,(COUNTIF('Présences, Excuses, et Tx P G'!$P80:BZ80,$C81)/VLOOKUP($D81,$J$9:$DP$16,2+BV$1,FALSE)),),)</f>
        <v>0.97560975609756095</v>
      </c>
      <c r="BW81" s="141">
        <f>IF(AND($D81&lt;&gt;0,BW$1&lt;&gt;0),IF(VLOOKUP($D81,$J$9:$DP$16,2+BW$1,FALSE)&lt;&gt;0,(COUNTIF('Présences, Excuses, et Tx P G'!$P80:CA80,$C81)/VLOOKUP($D81,$J$9:$DP$16,2+BW$1,FALSE)),),)</f>
        <v>0.97619047619047616</v>
      </c>
      <c r="BX81" s="141">
        <f>IF(AND($D81&lt;&gt;0,BX$1&lt;&gt;0),IF(VLOOKUP($D81,$J$9:$DP$16,2+BX$1,FALSE)&lt;&gt;0,(COUNTIF('Présences, Excuses, et Tx P G'!$P80:CB80,$C81)/VLOOKUP($D81,$J$9:$DP$16,2+BX$1,FALSE)),),)</f>
        <v>0.97619047619047616</v>
      </c>
      <c r="BY81" s="141">
        <f>IF(AND($D81&lt;&gt;0,BY$1&lt;&gt;0),IF(VLOOKUP($D81,$J$9:$DP$16,2+BY$1,FALSE)&lt;&gt;0,(COUNTIF('Présences, Excuses, et Tx P G'!$P80:CC80,$C81)/VLOOKUP($D81,$J$9:$DP$16,2+BY$1,FALSE)),),)</f>
        <v>0.97674418604651159</v>
      </c>
      <c r="BZ81" s="141">
        <f>IF(AND($D81&lt;&gt;0,BZ$1&lt;&gt;0),IF(VLOOKUP($D81,$J$9:$DP$16,2+BZ$1,FALSE)&lt;&gt;0,(COUNTIF('Présences, Excuses, et Tx P G'!$P80:CD80,$C81)/VLOOKUP($D81,$J$9:$DP$16,2+BZ$1,FALSE)),),)</f>
        <v>0.97727272727272729</v>
      </c>
      <c r="CA81" s="141">
        <f>IF(AND($D81&lt;&gt;0,CA$1&lt;&gt;0),IF(VLOOKUP($D81,$J$9:$DP$16,2+CA$1,FALSE)&lt;&gt;0,(COUNTIF('Présences, Excuses, et Tx P G'!$P80:CE80,$C81)/VLOOKUP($D81,$J$9:$DP$16,2+CA$1,FALSE)),),)</f>
        <v>0.9555555555555556</v>
      </c>
      <c r="CB81" s="141">
        <f>IF(AND($D81&lt;&gt;0,CB$1&lt;&gt;0),IF(VLOOKUP($D81,$J$9:$DP$16,2+CB$1,FALSE)&lt;&gt;0,(COUNTIF('Présences, Excuses, et Tx P G'!$P80:CF80,$C81)/VLOOKUP($D81,$J$9:$DP$16,2+CB$1,FALSE)),),)</f>
        <v>0</v>
      </c>
      <c r="CC81" s="141">
        <f>IF(AND($D81&lt;&gt;0,CC$1&lt;&gt;0),IF(VLOOKUP($D81,$J$9:$DP$16,2+CC$1,FALSE)&lt;&gt;0,(COUNTIF('Présences, Excuses, et Tx P G'!$P80:CG80,$C81)/VLOOKUP($D81,$J$9:$DP$16,2+CC$1,FALSE)),),)</f>
        <v>0</v>
      </c>
      <c r="CD81" s="141">
        <f>IF(AND($D81&lt;&gt;0,CD$1&lt;&gt;0),IF(VLOOKUP($D81,$J$9:$DP$16,2+CD$1,FALSE)&lt;&gt;0,(COUNTIF('Présences, Excuses, et Tx P G'!$P80:CH80,$C81)/VLOOKUP($D81,$J$9:$DP$16,2+CD$1,FALSE)),),)</f>
        <v>0</v>
      </c>
      <c r="CE81" s="141">
        <f>IF(AND($D81&lt;&gt;0,CE$1&lt;&gt;0),IF(VLOOKUP($D81,$J$9:$DP$16,2+CE$1,FALSE)&lt;&gt;0,(COUNTIF('Présences, Excuses, et Tx P G'!$P80:CI80,$C81)/VLOOKUP($D81,$J$9:$DP$16,2+CE$1,FALSE)),),)</f>
        <v>0</v>
      </c>
      <c r="CF81" s="141">
        <f>IF(AND($D81&lt;&gt;0,CF$1&lt;&gt;0),IF(VLOOKUP($D81,$J$9:$DP$16,2+CF$1,FALSE)&lt;&gt;0,(COUNTIF('Présences, Excuses, et Tx P G'!$P80:CJ80,$C81)/VLOOKUP($D81,$J$9:$DP$16,2+CF$1,FALSE)),),)</f>
        <v>0</v>
      </c>
      <c r="CG81" s="141">
        <f>IF(AND($D81&lt;&gt;0,CG$1&lt;&gt;0),IF(VLOOKUP($D81,$J$9:$DP$16,2+CG$1,FALSE)&lt;&gt;0,(COUNTIF('Présences, Excuses, et Tx P G'!$P80:CK80,$C81)/VLOOKUP($D81,$J$9:$DP$16,2+CG$1,FALSE)),),)</f>
        <v>0</v>
      </c>
      <c r="CH81" s="141">
        <f>IF(AND($D81&lt;&gt;0,CH$1&lt;&gt;0),IF(VLOOKUP($D81,$J$9:$DP$16,2+CH$1,FALSE)&lt;&gt;0,(COUNTIF('Présences, Excuses, et Tx P G'!$P80:CL80,$C81)/VLOOKUP($D81,$J$9:$DP$16,2+CH$1,FALSE)),),)</f>
        <v>0</v>
      </c>
      <c r="CI81" s="141">
        <f>IF(AND($D81&lt;&gt;0,CI$1&lt;&gt;0),IF(VLOOKUP($D81,$J$9:$DP$16,2+CI$1,FALSE)&lt;&gt;0,(COUNTIF('Présences, Excuses, et Tx P G'!$P80:CM80,$C81)/VLOOKUP($D81,$J$9:$DP$16,2+CI$1,FALSE)),),)</f>
        <v>0</v>
      </c>
      <c r="CJ81" s="141">
        <f>IF(AND($D81&lt;&gt;0,CJ$1&lt;&gt;0),IF(VLOOKUP($D81,$J$9:$DP$16,2+CJ$1,FALSE)&lt;&gt;0,(COUNTIF('Présences, Excuses, et Tx P G'!$P80:CO80,$C81)/VLOOKUP($D81,$J$9:$DP$16,2+CJ$1,FALSE)),),)</f>
        <v>0</v>
      </c>
      <c r="CK81" s="141">
        <f>IF(AND($D81&lt;&gt;0,CK$1&lt;&gt;0),IF(VLOOKUP($D81,$J$9:$DP$16,2+CK$1,FALSE)&lt;&gt;0,(COUNTIF('Présences, Excuses, et Tx P G'!$P80:CP80,$C81)/VLOOKUP($D81,$J$9:$DP$16,2+CK$1,FALSE)),),)</f>
        <v>0</v>
      </c>
      <c r="CL81" s="141">
        <f>IF(AND($D81&lt;&gt;0,CL$1&lt;&gt;0),IF(VLOOKUP($D81,$J$9:$DP$16,2+CL$1,FALSE)&lt;&gt;0,(COUNTIF('Présences, Excuses, et Tx P G'!$P80:CQ80,$C81)/VLOOKUP($D81,$J$9:$DP$16,2+CL$1,FALSE)),),)</f>
        <v>0</v>
      </c>
      <c r="CM81" s="141">
        <f>IF(AND($D81&lt;&gt;0,CM$1&lt;&gt;0),IF(VLOOKUP($D81,$J$9:$DP$16,2+CM$1,FALSE)&lt;&gt;0,(COUNTIF('Présences, Excuses, et Tx P G'!$P80:CR80,$C81)/VLOOKUP($D81,$J$9:$DP$16,2+CM$1,FALSE)),),)</f>
        <v>0</v>
      </c>
      <c r="CN81" s="141">
        <f>IF(AND($D81&lt;&gt;0,CN$1&lt;&gt;0),IF(VLOOKUP($D81,$J$9:$DP$16,2+CN$1,FALSE)&lt;&gt;0,(COUNTIF('Présences, Excuses, et Tx P G'!$P80:CS80,$C81)/VLOOKUP($D81,$J$9:$DP$16,2+CN$1,FALSE)),),)</f>
        <v>0</v>
      </c>
      <c r="CO81" s="141">
        <f>IF(AND($D81&lt;&gt;0,CO$1&lt;&gt;0),IF(VLOOKUP($D81,$J$9:$DP$16,2+CO$1,FALSE)&lt;&gt;0,(COUNTIF('Présences, Excuses, et Tx P G'!$P80:CT80,$C81)/VLOOKUP($D81,$J$9:$DP$16,2+CO$1,FALSE)),),)</f>
        <v>0</v>
      </c>
      <c r="CP81" s="141">
        <f>IF(AND($D81&lt;&gt;0,CP$1&lt;&gt;0),IF(VLOOKUP($D81,$J$9:$DP$16,2+CP$1,FALSE)&lt;&gt;0,(COUNTIF('Présences, Excuses, et Tx P G'!$P80:CU80,$C81)/VLOOKUP($D81,$J$9:$DP$16,2+CP$1,FALSE)),),)</f>
        <v>0</v>
      </c>
      <c r="CQ81" s="141">
        <f>IF(AND($D81&lt;&gt;0,CQ$1&lt;&gt;0),IF(VLOOKUP($D81,$J$9:$DP$16,2+CQ$1,FALSE)&lt;&gt;0,(COUNTIF('Présences, Excuses, et Tx P G'!$P80:CU80,$C81)/VLOOKUP($D81,$J$9:$DP$16,2+CQ$1,FALSE)),),)</f>
        <v>0</v>
      </c>
      <c r="CR81" s="141">
        <f>IF(AND($D81&lt;&gt;0,CR$1&lt;&gt;0),IF(VLOOKUP($D81,$J$9:$DP$16,2+CR$1,FALSE)&lt;&gt;0,(COUNTIF('Présences, Excuses, et Tx P G'!$P80:CV80,$C81)/VLOOKUP($D81,$J$9:$DP$16,2+CR$1,FALSE)),),)</f>
        <v>0</v>
      </c>
      <c r="CS81" s="141">
        <f>IF(AND($D81&lt;&gt;0,CS$1&lt;&gt;0),IF(VLOOKUP($D81,$J$9:$DP$16,2+CS$1,FALSE)&lt;&gt;0,(COUNTIF('Présences, Excuses, et Tx P G'!$P80:CW80,$C81)/VLOOKUP($D81,$J$9:$DP$16,2+CS$1,FALSE)),),)</f>
        <v>0</v>
      </c>
      <c r="CT81" s="141">
        <f>IF(AND($D81&lt;&gt;0,CT$1&lt;&gt;0),IF(VLOOKUP($D81,$J$9:$DP$16,2+CT$1,FALSE)&lt;&gt;0,(COUNTIF('Présences, Excuses, et Tx P G'!$P80:CX80,$C81)/VLOOKUP($D81,$J$9:$DP$16,2+CT$1,FALSE)),),)</f>
        <v>0</v>
      </c>
      <c r="CU81" s="141">
        <f>IF(AND($D81&lt;&gt;0,CU$1&lt;&gt;0),IF(VLOOKUP($D81,$J$9:$DP$16,2+CU$1,FALSE)&lt;&gt;0,(COUNTIF('Présences, Excuses, et Tx P G'!$P80:CY80,$C81)/VLOOKUP($D81,$J$9:$DP$16,2+CU$1,FALSE)),),)</f>
        <v>0</v>
      </c>
      <c r="CV81" s="141">
        <f>IF(AND($D81&lt;&gt;0,CV$1&lt;&gt;0),IF(VLOOKUP($D81,$J$9:$DP$16,2+CV$1,FALSE)&lt;&gt;0,(COUNTIF('Présences, Excuses, et Tx P G'!$P80:CZ80,$C81)/VLOOKUP($D81,$J$9:$DP$16,2+CV$1,FALSE)),),)</f>
        <v>0</v>
      </c>
      <c r="CW81" s="141">
        <f>IF(AND($D81&lt;&gt;0,CW$1&lt;&gt;0),IF(VLOOKUP($D81,$J$9:$DP$16,2+CW$1,FALSE)&lt;&gt;0,(COUNTIF('Présences, Excuses, et Tx P G'!$P80:DA80,$C81)/VLOOKUP($D81,$J$9:$DP$16,2+CW$1,FALSE)),),)</f>
        <v>0</v>
      </c>
      <c r="CX81" s="141">
        <f>IF(AND($D81&lt;&gt;0,CX$1&lt;&gt;0),IF(VLOOKUP($D81,$J$9:$DP$16,2+CX$1,FALSE)&lt;&gt;0,(COUNTIF('Présences, Excuses, et Tx P G'!$P80:DB80,$C81)/VLOOKUP($D81,$J$9:$DP$16,2+CX$1,FALSE)),),)</f>
        <v>0</v>
      </c>
      <c r="CY81" s="141">
        <f>IF(AND($D81&lt;&gt;0,CY$1&lt;&gt;0),IF(VLOOKUP($D81,$J$9:$DP$16,2+CY$1,FALSE)&lt;&gt;0,(COUNTIF('Présences, Excuses, et Tx P G'!$P80:DC80,$C81)/VLOOKUP($D81,$J$9:$DP$16,2+CY$1,FALSE)),),)</f>
        <v>0</v>
      </c>
      <c r="CZ81" s="141">
        <f>IF(AND($D81&lt;&gt;0,CZ$1&lt;&gt;0),IF(VLOOKUP($D81,$J$9:$DP$16,2+CZ$1,FALSE)&lt;&gt;0,(COUNTIF('Présences, Excuses, et Tx P G'!$P80:DD80,$C81)/VLOOKUP($D81,$J$9:$DP$16,2+CZ$1,FALSE)),),)</f>
        <v>0</v>
      </c>
      <c r="DA81" s="141">
        <f>IF(AND($D81&lt;&gt;0,DA$1&lt;&gt;0),IF(VLOOKUP($D81,$J$9:$DP$16,2+DA$1,FALSE)&lt;&gt;0,(COUNTIF('Présences, Excuses, et Tx P G'!$P80:DE80,$C81)/VLOOKUP($D81,$J$9:$DP$16,2+DA$1,FALSE)),),)</f>
        <v>0</v>
      </c>
      <c r="DB81" s="141">
        <f>IF(AND($D81&lt;&gt;0,DB$1&lt;&gt;0),IF(VLOOKUP($D81,$J$9:$DP$16,2+DB$1,FALSE)&lt;&gt;0,(COUNTIF('Présences, Excuses, et Tx P G'!$P80:DF80,$C81)/VLOOKUP($D81,$J$9:$DP$16,2+DB$1,FALSE)),),)</f>
        <v>0</v>
      </c>
      <c r="DC81" s="141">
        <f>IF(AND($D81&lt;&gt;0,DC$1&lt;&gt;0),IF(VLOOKUP($D81,$J$9:$DP$16,2+DC$1,FALSE)&lt;&gt;0,(COUNTIF('Présences, Excuses, et Tx P G'!$P80:DG80,$C81)/VLOOKUP($D81,$J$9:$DP$16,2+DC$1,FALSE)),),)</f>
        <v>0</v>
      </c>
      <c r="DD81" s="141">
        <f>IF(AND($D81&lt;&gt;0,DD$1&lt;&gt;0),IF(VLOOKUP($D81,$J$9:$DP$16,2+DD$1,FALSE)&lt;&gt;0,(COUNTIF('Présences, Excuses, et Tx P G'!$P80:DH80,$C81)/VLOOKUP($D81,$J$9:$DP$16,2+DD$1,FALSE)),),)</f>
        <v>0</v>
      </c>
      <c r="DE81" s="141">
        <f>IF(AND($D81&lt;&gt;0,DE$1&lt;&gt;0),IF(VLOOKUP($D81,$J$9:$DP$16,2+DE$1,FALSE)&lt;&gt;0,(COUNTIF('Présences, Excuses, et Tx P G'!$P80:DI80,$C81)/VLOOKUP($D81,$J$9:$DP$16,2+DE$1,FALSE)),),)</f>
        <v>0</v>
      </c>
      <c r="DF81" s="141">
        <f>IF(AND($D81&lt;&gt;0,DF$1&lt;&gt;0),IF(VLOOKUP($D81,$J$9:$DP$16,2+DF$1,FALSE)&lt;&gt;0,(COUNTIF('Présences, Excuses, et Tx P G'!$P80:DJ80,$C81)/VLOOKUP($D81,$J$9:$DP$16,2+DF$1,FALSE)),),)</f>
        <v>0</v>
      </c>
      <c r="DG81" s="141">
        <f>IF(AND($D81&lt;&gt;0,DG$1&lt;&gt;0),IF(VLOOKUP($D81,$J$9:$DP$16,2+DG$1,FALSE)&lt;&gt;0,(COUNTIF('Présences, Excuses, et Tx P G'!$P80:DK80,$C81)/VLOOKUP($D81,$J$9:$DP$16,2+DG$1,FALSE)),),)</f>
        <v>0</v>
      </c>
      <c r="DH81" s="141">
        <f>IF(AND($D81&lt;&gt;0,DH$1&lt;&gt;0),IF(VLOOKUP($D81,$J$9:$DP$16,2+DH$1,FALSE)&lt;&gt;0,(COUNTIF('Présences, Excuses, et Tx P G'!$P80:DL80,$C81)/VLOOKUP($D81,$J$9:$DP$16,2+DH$1,FALSE)),),)</f>
        <v>0</v>
      </c>
      <c r="DI81" s="141">
        <f>IF(AND($D81&lt;&gt;0,DI$1&lt;&gt;0),IF(VLOOKUP($D81,$J$9:$DP$16,2+DI$1,FALSE)&lt;&gt;0,(COUNTIF('Présences, Excuses, et Tx P G'!$P80:DM80,$C81)/VLOOKUP($D81,$J$9:$DP$16,2+DI$1,FALSE)),),)</f>
        <v>0</v>
      </c>
      <c r="DJ81" s="141">
        <f>IF(AND($D81&lt;&gt;0,DJ$1&lt;&gt;0),IF(VLOOKUP($D81,$J$9:$DP$16,2+DJ$1,FALSE)&lt;&gt;0,(COUNTIF('Présences, Excuses, et Tx P G'!$P80:DN80,$C81)/VLOOKUP($D81,$J$9:$DP$16,2+DJ$1,FALSE)),),)</f>
        <v>0</v>
      </c>
      <c r="DK81" s="141">
        <f>IF(AND($D81&lt;&gt;0,DK$1&lt;&gt;0),IF(VLOOKUP($D81,$J$9:$DP$16,2+DK$1,FALSE)&lt;&gt;0,(COUNTIF('Présences, Excuses, et Tx P G'!$P80:DO80,$C81)/VLOOKUP($D81,$J$9:$DP$16,2+DK$1,FALSE)),),)</f>
        <v>0</v>
      </c>
      <c r="DL81" s="141">
        <f>IF(AND($D81&lt;&gt;0,DL$1&lt;&gt;0),IF(VLOOKUP($D81,$J$9:$DP$16,2+DL$1,FALSE)&lt;&gt;0,(COUNTIF('Présences, Excuses, et Tx P G'!$P80:DP80,$C81)/VLOOKUP($D81,$J$9:$DP$16,2+DL$1,FALSE)),),)</f>
        <v>0</v>
      </c>
      <c r="DM81" s="141">
        <f>IF(AND($D81&lt;&gt;0,DM$1&lt;&gt;0),IF(VLOOKUP($D81,$J$9:$DP$16,2+DM$1,FALSE)&lt;&gt;0,(COUNTIF('Présences, Excuses, et Tx P G'!$P80:DQ80,$C81)/VLOOKUP($D81,$J$9:$DP$16,2+DM$1,FALSE)),),)</f>
        <v>0</v>
      </c>
      <c r="DN81" s="141">
        <f>IF(AND($D81&lt;&gt;0,DN$1&lt;&gt;0),IF(VLOOKUP($D81,$J$9:$DP$16,2+DN$1,FALSE)&lt;&gt;0,(COUNTIF('Présences, Excuses, et Tx P G'!$P80:DR80,$C81)/VLOOKUP($D81,$J$9:$DP$16,2+DN$1,FALSE)),),)</f>
        <v>0</v>
      </c>
      <c r="DO81" s="141">
        <f>IF(AND($D81&lt;&gt;0,DO$1&lt;&gt;0),IF(VLOOKUP($D81,$J$9:$DP$16,2+DO$1,FALSE)&lt;&gt;0,(COUNTIF('Présences, Excuses, et Tx P G'!$P80:DS80,$C81)/VLOOKUP($D81,$J$9:$DP$16,2+DO$1,FALSE)),),)</f>
        <v>0</v>
      </c>
      <c r="DP81" s="141">
        <f>IF(AND($D81&lt;&gt;0,DP$1&lt;&gt;0),IF(VLOOKUP($D81,$J$9:$DP$16,2+DP$1,FALSE)&lt;&gt;0,(COUNTIF('Présences, Excuses, et Tx P G'!$P80:DT80,$C81)/VLOOKUP($D81,$J$9:$DP$16,2+DP$1,FALSE)),),)</f>
        <v>0</v>
      </c>
      <c r="DR81" s="158" t="str">
        <f t="shared" si="34"/>
        <v>NAUD François</v>
      </c>
      <c r="DS81" s="26" t="str">
        <f t="shared" si="35"/>
        <v>B</v>
      </c>
      <c r="DT81" s="23">
        <f t="shared" si="36"/>
        <v>0.97674418604651159</v>
      </c>
    </row>
    <row r="82" spans="1:124" ht="14.4" customHeight="1">
      <c r="A82" s="11">
        <v>65</v>
      </c>
      <c r="B82" s="158" t="str">
        <f>Choristes!B66</f>
        <v>NELSON Christel</v>
      </c>
      <c r="C82" s="26" t="str">
        <f>Choristes!C66</f>
        <v>S</v>
      </c>
      <c r="D82" s="26" t="str">
        <f>Choristes!G66</f>
        <v>FS</v>
      </c>
      <c r="E82" s="26"/>
      <c r="F82" s="26"/>
      <c r="G82" s="15"/>
      <c r="H82" s="15"/>
      <c r="I82" s="23">
        <f t="shared" si="32"/>
        <v>0.6097560975609756</v>
      </c>
      <c r="J82" s="23" t="str">
        <f t="shared" si="33"/>
        <v>C</v>
      </c>
      <c r="K82" s="60"/>
      <c r="L82" s="141">
        <f>IF(AND($D82&lt;&gt;0,L$1&lt;&gt;0),IF(VLOOKUP($D82,$J$9:$DP$16,2+L$1,FALSE)&lt;&gt;0,(COUNTIF('Présences, Excuses, et Tx P G'!$P81:P81,$C82)/VLOOKUP($D82,$J$9:$DP$16,2+L$1,FALSE)),),)</f>
        <v>1</v>
      </c>
      <c r="M82" s="141">
        <f>IF(AND($D82&lt;&gt;0,M$1&lt;&gt;0),IF(VLOOKUP($D82,$J$9:$DP$16,2+M$1,FALSE)&lt;&gt;0,(COUNTIF('Présences, Excuses, et Tx P G'!$P81:Q81,$C82)/VLOOKUP($D82,$J$9:$DP$16,2+M$1,FALSE)),),)</f>
        <v>1</v>
      </c>
      <c r="N82" s="141">
        <f>IF(AND($D82&lt;&gt;0,N$1&lt;&gt;0),IF(VLOOKUP($D82,$J$9:$DP$16,2+N$1,FALSE)&lt;&gt;0,(COUNTIF('Présences, Excuses, et Tx P G'!$P81:R81,$C82)/VLOOKUP($D82,$J$9:$DP$16,2+N$1,FALSE)),),)</f>
        <v>1</v>
      </c>
      <c r="O82" s="141">
        <f>IF(AND($D82&lt;&gt;0,O$1&lt;&gt;0),IF(VLOOKUP($D82,$J$9:$DP$16,2+O$1,FALSE)&lt;&gt;0,(COUNTIF('Présences, Excuses, et Tx P G'!$P81:S81,$C82)/VLOOKUP($D82,$J$9:$DP$16,2+O$1,FALSE)),),)</f>
        <v>0.66666666666666663</v>
      </c>
      <c r="P82" s="141">
        <f>IF(AND($D82&lt;&gt;0,P$1&lt;&gt;0),IF(VLOOKUP($D82,$J$9:$DP$16,2+P$1,FALSE)&lt;&gt;0,(COUNTIF('Présences, Excuses, et Tx P G'!$P81:T81,$C82)/VLOOKUP($D82,$J$9:$DP$16,2+P$1,FALSE)),),)</f>
        <v>0.66666666666666663</v>
      </c>
      <c r="Q82" s="141">
        <f>IF(AND($D82&lt;&gt;0,Q$1&lt;&gt;0),IF(VLOOKUP($D82,$J$9:$DP$16,2+Q$1,FALSE)&lt;&gt;0,(COUNTIF('Présences, Excuses, et Tx P G'!$P81:U81,$C82)/VLOOKUP($D82,$J$9:$DP$16,2+Q$1,FALSE)),),)</f>
        <v>0.5</v>
      </c>
      <c r="R82" s="141">
        <f>IF(AND($D82&lt;&gt;0,R$1&lt;&gt;0),IF(VLOOKUP($D82,$J$9:$DP$16,2+R$1,FALSE)&lt;&gt;0,(COUNTIF('Présences, Excuses, et Tx P G'!$P81:V81,$C82)/VLOOKUP($D82,$J$9:$DP$16,2+R$1,FALSE)),),)</f>
        <v>0.4</v>
      </c>
      <c r="S82" s="141">
        <f>IF(AND($D82&lt;&gt;0,S$1&lt;&gt;0),IF(VLOOKUP($D82,$J$9:$DP$16,2+S$1,FALSE)&lt;&gt;0,(COUNTIF('Présences, Excuses, et Tx P G'!$P81:W81,$C82)/VLOOKUP($D82,$J$9:$DP$16,2+S$1,FALSE)),),)</f>
        <v>0.5</v>
      </c>
      <c r="T82" s="141">
        <f>IF(AND($D82&lt;&gt;0,T$1&lt;&gt;0),IF(VLOOKUP($D82,$J$9:$DP$16,2+T$1,FALSE)&lt;&gt;0,(COUNTIF('Présences, Excuses, et Tx P G'!$P81:X81,$C82)/VLOOKUP($D82,$J$9:$DP$16,2+T$1,FALSE)),),)</f>
        <v>0.5714285714285714</v>
      </c>
      <c r="U82" s="141">
        <f>IF(AND($D82&lt;&gt;0,U$1&lt;&gt;0),IF(VLOOKUP($D82,$J$9:$DP$16,2+U$1,FALSE)&lt;&gt;0,(COUNTIF('Présences, Excuses, et Tx P G'!$P81:Y81,$C82)/VLOOKUP($D82,$J$9:$DP$16,2+U$1,FALSE)),),)</f>
        <v>0.5714285714285714</v>
      </c>
      <c r="V82" s="141">
        <f>IF(AND($D82&lt;&gt;0,V$1&lt;&gt;0),IF(VLOOKUP($D82,$J$9:$DP$16,2+V$1,FALSE)&lt;&gt;0,(COUNTIF('Présences, Excuses, et Tx P G'!$P81:Z81,$C82)/VLOOKUP($D82,$J$9:$DP$16,2+V$1,FALSE)),),)</f>
        <v>0.625</v>
      </c>
      <c r="W82" s="141">
        <f>IF(AND($D82&lt;&gt;0,W$1&lt;&gt;0),IF(VLOOKUP($D82,$J$9:$DP$16,2+W$1,FALSE)&lt;&gt;0,(COUNTIF('Présences, Excuses, et Tx P G'!$P81:AA81,$C82)/VLOOKUP($D82,$J$9:$DP$16,2+W$1,FALSE)),),)</f>
        <v>0.625</v>
      </c>
      <c r="X82" s="141">
        <f>IF(AND($D82&lt;&gt;0,X$1&lt;&gt;0),IF(VLOOKUP($D82,$J$9:$DP$16,2+X$1,FALSE)&lt;&gt;0,(COUNTIF('Présences, Excuses, et Tx P G'!$P81:AB81,$C82)/VLOOKUP($D82,$J$9:$DP$16,2+X$1,FALSE)),),)</f>
        <v>0.66666666666666663</v>
      </c>
      <c r="Y82" s="141">
        <f>IF(AND($D82&lt;&gt;0,Y$1&lt;&gt;0),IF(VLOOKUP($D82,$J$9:$DP$16,2+Y$1,FALSE)&lt;&gt;0,(COUNTIF('Présences, Excuses, et Tx P G'!$P81:AC81,$C82)/VLOOKUP($D82,$J$9:$DP$16,2+Y$1,FALSE)),),)</f>
        <v>0.66666666666666663</v>
      </c>
      <c r="Z82" s="141">
        <f>IF(AND($D82&lt;&gt;0,Z$1&lt;&gt;0),IF(VLOOKUP($D82,$J$9:$DP$16,2+Z$1,FALSE)&lt;&gt;0,(COUNTIF('Présences, Excuses, et Tx P G'!$P81:AD81,$C82)/VLOOKUP($D82,$J$9:$DP$16,2+Z$1,FALSE)),),)</f>
        <v>0.6</v>
      </c>
      <c r="AA82" s="141">
        <f>IF(AND($D82&lt;&gt;0,AA$1&lt;&gt;0),IF(VLOOKUP($D82,$J$9:$DP$16,2+AA$1,FALSE)&lt;&gt;0,(COUNTIF('Présences, Excuses, et Tx P G'!$P81:AE81,$C82)/VLOOKUP($D82,$J$9:$DP$16,2+AA$1,FALSE)),),)</f>
        <v>0.6</v>
      </c>
      <c r="AB82" s="141">
        <f>IF(AND($D82&lt;&gt;0,AB$1&lt;&gt;0),IF(VLOOKUP($D82,$J$9:$DP$16,2+AB$1,FALSE)&lt;&gt;0,(COUNTIF('Présences, Excuses, et Tx P G'!$P81:AF81,$C82)/VLOOKUP($D82,$J$9:$DP$16,2+AB$1,FALSE)),),)</f>
        <v>0.54545454545454541</v>
      </c>
      <c r="AC82" s="141">
        <f>IF(AND($D82&lt;&gt;0,AC$1&lt;&gt;0),IF(VLOOKUP($D82,$J$9:$DP$16,2+AC$1,FALSE)&lt;&gt;0,(COUNTIF('Présences, Excuses, et Tx P G'!$P81:AG81,$C82)/VLOOKUP($D82,$J$9:$DP$16,2+AC$1,FALSE)),),)</f>
        <v>0.58333333333333337</v>
      </c>
      <c r="AD82" s="141">
        <f>IF(AND($D82&lt;&gt;0,AD$1&lt;&gt;0),IF(VLOOKUP($D82,$J$9:$DP$16,2+AD$1,FALSE)&lt;&gt;0,(COUNTIF('Présences, Excuses, et Tx P G'!$P81:AH81,$C82)/VLOOKUP($D82,$J$9:$DP$16,2+AD$1,FALSE)),),)</f>
        <v>0.58333333333333337</v>
      </c>
      <c r="AE82" s="141">
        <f>IF(AND($D82&lt;&gt;0,AE$1&lt;&gt;0),IF(VLOOKUP($D82,$J$9:$DP$16,2+AE$1,FALSE)&lt;&gt;0,(COUNTIF('Présences, Excuses, et Tx P G'!$P81:AI81,$C82)/VLOOKUP($D82,$J$9:$DP$16,2+AE$1,FALSE)),),)</f>
        <v>0.58333333333333337</v>
      </c>
      <c r="AF82" s="141">
        <f>IF(AND($D82&lt;&gt;0,AF$1&lt;&gt;0),IF(VLOOKUP($D82,$J$9:$DP$16,2+AF$1,FALSE)&lt;&gt;0,(COUNTIF('Présences, Excuses, et Tx P G'!$P81:AJ81,$C82)/VLOOKUP($D82,$J$9:$DP$16,2+AF$1,FALSE)),),)</f>
        <v>0.53846153846153844</v>
      </c>
      <c r="AG82" s="141">
        <f>IF(AND($D82&lt;&gt;0,AG$1&lt;&gt;0),IF(VLOOKUP($D82,$J$9:$DP$16,2+AG$1,FALSE)&lt;&gt;0,(COUNTIF('Présences, Excuses, et Tx P G'!$P81:AK81,$C82)/VLOOKUP($D82,$J$9:$DP$16,2+AG$1,FALSE)),),)</f>
        <v>0.53846153846153844</v>
      </c>
      <c r="AH82" s="141">
        <f>IF(AND($D82&lt;&gt;0,AH$1&lt;&gt;0),IF(VLOOKUP($D82,$J$9:$DP$16,2+AH$1,FALSE)&lt;&gt;0,(COUNTIF('Présences, Excuses, et Tx P G'!$P81:AL81,$C82)/VLOOKUP($D82,$J$9:$DP$16,2+AH$1,FALSE)),),)</f>
        <v>0.5714285714285714</v>
      </c>
      <c r="AI82" s="141">
        <f>IF(AND($D82&lt;&gt;0,AI$1&lt;&gt;0),IF(VLOOKUP($D82,$J$9:$DP$16,2+AI$1,FALSE)&lt;&gt;0,(COUNTIF('Présences, Excuses, et Tx P G'!$P81:AM81,$C82)/VLOOKUP($D82,$J$9:$DP$16,2+AI$1,FALSE)),),)</f>
        <v>0.6</v>
      </c>
      <c r="AJ82" s="141">
        <f>IF(AND($D82&lt;&gt;0,AJ$1&lt;&gt;0),IF(VLOOKUP($D82,$J$9:$DP$16,2+AJ$1,FALSE)&lt;&gt;0,(COUNTIF('Présences, Excuses, et Tx P G'!$P81:AN81,$C82)/VLOOKUP($D82,$J$9:$DP$16,2+AJ$1,FALSE)),),)</f>
        <v>0.625</v>
      </c>
      <c r="AK82" s="141">
        <f>IF(AND($D82&lt;&gt;0,AK$1&lt;&gt;0),IF(VLOOKUP($D82,$J$9:$DP$16,2+AK$1,FALSE)&lt;&gt;0,(COUNTIF('Présences, Excuses, et Tx P G'!$P81:AO81,$C82)/VLOOKUP($D82,$J$9:$DP$16,2+AK$1,FALSE)),),)</f>
        <v>0.625</v>
      </c>
      <c r="AL82" s="141">
        <f>IF(AND($D82&lt;&gt;0,AL$1&lt;&gt;0),IF(VLOOKUP($D82,$J$9:$DP$16,2+AL$1,FALSE)&lt;&gt;0,(COUNTIF('Présences, Excuses, et Tx P G'!$P81:AP81,$C82)/VLOOKUP($D82,$J$9:$DP$16,2+AL$1,FALSE)),),)</f>
        <v>0.6470588235294118</v>
      </c>
      <c r="AM82" s="141">
        <f>IF(AND($D82&lt;&gt;0,AM$1&lt;&gt;0),IF(VLOOKUP($D82,$J$9:$DP$16,2+AM$1,FALSE)&lt;&gt;0,(COUNTIF('Présences, Excuses, et Tx P G'!$P81:AQ81,$C82)/VLOOKUP($D82,$J$9:$DP$16,2+AM$1,FALSE)),),)</f>
        <v>0.61111111111111116</v>
      </c>
      <c r="AN82" s="141">
        <f>IF(AND($D82&lt;&gt;0,AN$1&lt;&gt;0),IF(VLOOKUP($D82,$J$9:$DP$16,2+AN$1,FALSE)&lt;&gt;0,(COUNTIF('Présences, Excuses, et Tx P G'!$P81:AR81,$C82)/VLOOKUP($D82,$J$9:$DP$16,2+AN$1,FALSE)),),)</f>
        <v>0.63157894736842102</v>
      </c>
      <c r="AO82" s="141">
        <f>IF(AND($D82&lt;&gt;0,AO$1&lt;&gt;0),IF(VLOOKUP($D82,$J$9:$DP$16,2+AO$1,FALSE)&lt;&gt;0,(COUNTIF('Présences, Excuses, et Tx P G'!$P81:AS81,$C82)/VLOOKUP($D82,$J$9:$DP$16,2+AO$1,FALSE)),),)</f>
        <v>0.65</v>
      </c>
      <c r="AP82" s="141">
        <f>IF(AND($D82&lt;&gt;0,AP$1&lt;&gt;0),IF(VLOOKUP($D82,$J$9:$DP$16,2+AP$1,FALSE)&lt;&gt;0,(COUNTIF('Présences, Excuses, et Tx P G'!$P81:AT81,$C82)/VLOOKUP($D82,$J$9:$DP$16,2+AP$1,FALSE)),),)</f>
        <v>0.66666666666666663</v>
      </c>
      <c r="AQ82" s="141">
        <f>IF(AND($D82&lt;&gt;0,AQ$1&lt;&gt;0),IF(VLOOKUP($D82,$J$9:$DP$16,2+AQ$1,FALSE)&lt;&gt;0,(COUNTIF('Présences, Excuses, et Tx P G'!$P81:AU81,$C82)/VLOOKUP($D82,$J$9:$DP$16,2+AQ$1,FALSE)),),)</f>
        <v>0.66666666666666663</v>
      </c>
      <c r="AR82" s="141">
        <f>IF(AND($D82&lt;&gt;0,AR$1&lt;&gt;0),IF(VLOOKUP($D82,$J$9:$DP$16,2+AR$1,FALSE)&lt;&gt;0,(COUNTIF('Présences, Excuses, et Tx P G'!$P81:AV81,$C82)/VLOOKUP($D82,$J$9:$DP$16,2+AR$1,FALSE)),),)</f>
        <v>0.68181818181818177</v>
      </c>
      <c r="AS82" s="141">
        <f>IF(AND($D82&lt;&gt;0,AS$1&lt;&gt;0),IF(VLOOKUP($D82,$J$9:$DP$16,2+AS$1,FALSE)&lt;&gt;0,(COUNTIF('Présences, Excuses, et Tx P G'!$P81:AW81,$C82)/VLOOKUP($D82,$J$9:$DP$16,2+AS$1,FALSE)),),)</f>
        <v>0.68181818181818177</v>
      </c>
      <c r="AT82" s="141">
        <f>IF(AND($D82&lt;&gt;0,AT$1&lt;&gt;0),IF(VLOOKUP($D82,$J$9:$DP$16,2+AT$1,FALSE)&lt;&gt;0,(COUNTIF('Présences, Excuses, et Tx P G'!$P81:AX81,$C82)/VLOOKUP($D82,$J$9:$DP$16,2+AT$1,FALSE)),),)</f>
        <v>0.69565217391304346</v>
      </c>
      <c r="AU82" s="141">
        <f>IF(AND($D82&lt;&gt;0,AU$1&lt;&gt;0),IF(VLOOKUP($D82,$J$9:$DP$16,2+AU$1,FALSE)&lt;&gt;0,(COUNTIF('Présences, Excuses, et Tx P G'!$P81:AY81,$C82)/VLOOKUP($D82,$J$9:$DP$16,2+AU$1,FALSE)),),)</f>
        <v>0.69565217391304346</v>
      </c>
      <c r="AV82" s="141">
        <f>IF(AND($D82&lt;&gt;0,AV$1&lt;&gt;0),IF(VLOOKUP($D82,$J$9:$DP$16,2+AV$1,FALSE)&lt;&gt;0,(COUNTIF('Présences, Excuses, et Tx P G'!$P81:AZ81,$C82)/VLOOKUP($D82,$J$9:$DP$16,2+AV$1,FALSE)),),)</f>
        <v>0.70833333333333337</v>
      </c>
      <c r="AW82" s="141">
        <f>IF(AND($D82&lt;&gt;0,AW$1&lt;&gt;0),IF(VLOOKUP($D82,$J$9:$DP$16,2+AW$1,FALSE)&lt;&gt;0,(COUNTIF('Présences, Excuses, et Tx P G'!$P81:BA81,$C82)/VLOOKUP($D82,$J$9:$DP$16,2+AW$1,FALSE)),),)</f>
        <v>0.70833333333333337</v>
      </c>
      <c r="AX82" s="141">
        <f>IF(AND($D82&lt;&gt;0,AX$1&lt;&gt;0),IF(VLOOKUP($D82,$J$9:$DP$16,2+AX$1,FALSE)&lt;&gt;0,(COUNTIF('Présences, Excuses, et Tx P G'!$P81:BB81,$C82)/VLOOKUP($D82,$J$9:$DP$16,2+AX$1,FALSE)),),)</f>
        <v>0.70833333333333337</v>
      </c>
      <c r="AY82" s="141">
        <f>IF(AND($D82&lt;&gt;0,AY$1&lt;&gt;0),IF(VLOOKUP($D82,$J$9:$DP$16,2+AY$1,FALSE)&lt;&gt;0,(COUNTIF('Présences, Excuses, et Tx P G'!$P81:BC81,$C82)/VLOOKUP($D82,$J$9:$DP$16,2+AY$1,FALSE)),),)</f>
        <v>0.72</v>
      </c>
      <c r="AZ82" s="141">
        <f>IF(AND($D82&lt;&gt;0,AZ$1&lt;&gt;0),IF(VLOOKUP($D82,$J$9:$DP$16,2+AZ$1,FALSE)&lt;&gt;0,(COUNTIF('Présences, Excuses, et Tx P G'!$P81:BD81,$C82)/VLOOKUP($D82,$J$9:$DP$16,2+AZ$1,FALSE)),),)</f>
        <v>0.72</v>
      </c>
      <c r="BA82" s="141">
        <f>IF(AND($D82&lt;&gt;0,BA$1&lt;&gt;0),IF(VLOOKUP($D82,$J$9:$DP$16,2+BA$1,FALSE)&lt;&gt;0,(COUNTIF('Présences, Excuses, et Tx P G'!$P81:BE81,$C82)/VLOOKUP($D82,$J$9:$DP$16,2+BA$1,FALSE)),),)</f>
        <v>0.69230769230769229</v>
      </c>
      <c r="BB82" s="141">
        <f>IF(AND($D82&lt;&gt;0,BB$1&lt;&gt;0),IF(VLOOKUP($D82,$J$9:$DP$16,2+BB$1,FALSE)&lt;&gt;0,(COUNTIF('Présences, Excuses, et Tx P G'!$P81:BF81,$C82)/VLOOKUP($D82,$J$9:$DP$16,2+BB$1,FALSE)),),)</f>
        <v>0.70370370370370372</v>
      </c>
      <c r="BC82" s="141">
        <f>IF(AND($D82&lt;&gt;0,BC$1&lt;&gt;0),IF(VLOOKUP($D82,$J$9:$DP$16,2+BC$1,FALSE)&lt;&gt;0,(COUNTIF('Présences, Excuses, et Tx P G'!$P81:BG81,$C82)/VLOOKUP($D82,$J$9:$DP$16,2+BC$1,FALSE)),),)</f>
        <v>0.7142857142857143</v>
      </c>
      <c r="BD82" s="141">
        <f>IF(AND($D82&lt;&gt;0,BD$1&lt;&gt;0),IF(VLOOKUP($D82,$J$9:$DP$16,2+BD$1,FALSE)&lt;&gt;0,(COUNTIF('Présences, Excuses, et Tx P G'!$P81:BH81,$C82)/VLOOKUP($D82,$J$9:$DP$16,2+BD$1,FALSE)),),)</f>
        <v>0.72413793103448276</v>
      </c>
      <c r="BE82" s="141">
        <f>IF(AND($D82&lt;&gt;0,BE$1&lt;&gt;0),IF(VLOOKUP($D82,$J$9:$DP$16,2+BE$1,FALSE)&lt;&gt;0,(COUNTIF('Présences, Excuses, et Tx P G'!$P81:BI81,$C82)/VLOOKUP($D82,$J$9:$DP$16,2+BE$1,FALSE)),),)</f>
        <v>0.73333333333333328</v>
      </c>
      <c r="BF82" s="141">
        <f>IF(AND($D82&lt;&gt;0,BF$1&lt;&gt;0),IF(VLOOKUP($D82,$J$9:$DP$16,2+BF$1,FALSE)&lt;&gt;0,(COUNTIF('Présences, Excuses, et Tx P G'!$P81:BJ81,$C82)/VLOOKUP($D82,$J$9:$DP$16,2+BF$1,FALSE)),),)</f>
        <v>0.73333333333333328</v>
      </c>
      <c r="BG82" s="141">
        <f>IF(AND($D82&lt;&gt;0,BG$1&lt;&gt;0),IF(VLOOKUP($D82,$J$9:$DP$16,2+BG$1,FALSE)&lt;&gt;0,(COUNTIF('Présences, Excuses, et Tx P G'!$P81:BK81,$C82)/VLOOKUP($D82,$J$9:$DP$16,2+BG$1,FALSE)),),)</f>
        <v>0.73333333333333328</v>
      </c>
      <c r="BH82" s="141">
        <f>IF(AND($D82&lt;&gt;0,BH$1&lt;&gt;0),IF(VLOOKUP($D82,$J$9:$DP$16,2+BH$1,FALSE)&lt;&gt;0,(COUNTIF('Présences, Excuses, et Tx P G'!$P81:BL81,$C82)/VLOOKUP($D82,$J$9:$DP$16,2+BH$1,FALSE)),),)</f>
        <v>0.74193548387096775</v>
      </c>
      <c r="BI82" s="141">
        <f>IF(AND($D82&lt;&gt;0,BI$1&lt;&gt;0),IF(VLOOKUP($D82,$J$9:$DP$16,2+BI$1,FALSE)&lt;&gt;0,(COUNTIF('Présences, Excuses, et Tx P G'!$P81:BM81,$C82)/VLOOKUP($D82,$J$9:$DP$16,2+BI$1,FALSE)),),)</f>
        <v>0.75</v>
      </c>
      <c r="BJ82" s="141">
        <f>IF(AND($D82&lt;&gt;0,BJ$1&lt;&gt;0),IF(VLOOKUP($D82,$J$9:$DP$16,2+BJ$1,FALSE)&lt;&gt;0,(COUNTIF('Présences, Excuses, et Tx P G'!$P81:BN81,$C82)/VLOOKUP($D82,$J$9:$DP$16,2+BJ$1,FALSE)),),)</f>
        <v>0.75</v>
      </c>
      <c r="BK82" s="141">
        <f>IF(AND($D82&lt;&gt;0,BK$1&lt;&gt;0),IF(VLOOKUP($D82,$J$9:$DP$16,2+BK$1,FALSE)&lt;&gt;0,(COUNTIF('Présences, Excuses, et Tx P G'!$P81:BO81,$C82)/VLOOKUP($D82,$J$9:$DP$16,2+BK$1,FALSE)),),)</f>
        <v>0.75757575757575757</v>
      </c>
      <c r="BL82" s="141">
        <f>IF(AND($D82&lt;&gt;0,BL$1&lt;&gt;0),IF(VLOOKUP($D82,$J$9:$DP$16,2+BL$1,FALSE)&lt;&gt;0,(COUNTIF('Présences, Excuses, et Tx P G'!$P81:BP81,$C82)/VLOOKUP($D82,$J$9:$DP$16,2+BL$1,FALSE)),),)</f>
        <v>0.75757575757575757</v>
      </c>
      <c r="BM82" s="141">
        <f>IF(AND($D82&lt;&gt;0,BM$1&lt;&gt;0),IF(VLOOKUP($D82,$J$9:$DP$16,2+BM$1,FALSE)&lt;&gt;0,(COUNTIF('Présences, Excuses, et Tx P G'!$P81:BQ81,$C82)/VLOOKUP($D82,$J$9:$DP$16,2+BM$1,FALSE)),),)</f>
        <v>0.75757575757575757</v>
      </c>
      <c r="BN82" s="141">
        <f>IF(AND($D82&lt;&gt;0,BN$1&lt;&gt;0),IF(VLOOKUP($D82,$J$9:$DP$16,2+BN$1,FALSE)&lt;&gt;0,(COUNTIF('Présences, Excuses, et Tx P G'!$P81:BR81,$C82)/VLOOKUP($D82,$J$9:$DP$16,2+BN$1,FALSE)),),)</f>
        <v>0.73529411764705888</v>
      </c>
      <c r="BO82" s="141">
        <f>IF(AND($D82&lt;&gt;0,BO$1&lt;&gt;0),IF(VLOOKUP($D82,$J$9:$DP$16,2+BO$1,FALSE)&lt;&gt;0,(COUNTIF('Présences, Excuses, et Tx P G'!$P81:BS81,$C82)/VLOOKUP($D82,$J$9:$DP$16,2+BO$1,FALSE)),),)</f>
        <v>0.7142857142857143</v>
      </c>
      <c r="BP82" s="141">
        <f>IF(AND($D82&lt;&gt;0,BP$1&lt;&gt;0),IF(VLOOKUP($D82,$J$9:$DP$16,2+BP$1,FALSE)&lt;&gt;0,(COUNTIF('Présences, Excuses, et Tx P G'!$P81:BT81,$C82)/VLOOKUP($D82,$J$9:$DP$16,2+BP$1,FALSE)),),)</f>
        <v>0.69444444444444442</v>
      </c>
      <c r="BQ82" s="141">
        <f>IF(AND($D82&lt;&gt;0,BQ$1&lt;&gt;0),IF(VLOOKUP($D82,$J$9:$DP$16,2+BQ$1,FALSE)&lt;&gt;0,(COUNTIF('Présences, Excuses, et Tx P G'!$P81:BU81,$C82)/VLOOKUP($D82,$J$9:$DP$16,2+BQ$1,FALSE)),),)</f>
        <v>0.69444444444444442</v>
      </c>
      <c r="BR82" s="141">
        <f>IF(AND($D82&lt;&gt;0,BR$1&lt;&gt;0),IF(VLOOKUP($D82,$J$9:$DP$16,2+BR$1,FALSE)&lt;&gt;0,(COUNTIF('Présences, Excuses, et Tx P G'!$P81:BV81,$C82)/VLOOKUP($D82,$J$9:$DP$16,2+BR$1,FALSE)),),)</f>
        <v>0.67567567567567566</v>
      </c>
      <c r="BS82" s="141">
        <f>IF(AND($D82&lt;&gt;0,BS$1&lt;&gt;0),IF(VLOOKUP($D82,$J$9:$DP$16,2+BS$1,FALSE)&lt;&gt;0,(COUNTIF('Présences, Excuses, et Tx P G'!$P81:BW81,$C82)/VLOOKUP($D82,$J$9:$DP$16,2+BS$1,FALSE)),),)</f>
        <v>0.67567567567567566</v>
      </c>
      <c r="BT82" s="141">
        <f>IF(AND($D82&lt;&gt;0,BT$1&lt;&gt;0),IF(VLOOKUP($D82,$J$9:$DP$16,2+BT$1,FALSE)&lt;&gt;0,(COUNTIF('Présences, Excuses, et Tx P G'!$P81:BX81,$C82)/VLOOKUP($D82,$J$9:$DP$16,2+BT$1,FALSE)),),)</f>
        <v>0.67567567567567566</v>
      </c>
      <c r="BU82" s="141">
        <f>IF(AND($D82&lt;&gt;0,BU$1&lt;&gt;0),IF(VLOOKUP($D82,$J$9:$DP$16,2+BU$1,FALSE)&lt;&gt;0,(COUNTIF('Présences, Excuses, et Tx P G'!$P81:BY81,$C82)/VLOOKUP($D82,$J$9:$DP$16,2+BU$1,FALSE)),),)</f>
        <v>0.65789473684210531</v>
      </c>
      <c r="BV82" s="141">
        <f>IF(AND($D82&lt;&gt;0,BV$1&lt;&gt;0),IF(VLOOKUP($D82,$J$9:$DP$16,2+BV$1,FALSE)&lt;&gt;0,(COUNTIF('Présences, Excuses, et Tx P G'!$P81:BZ81,$C82)/VLOOKUP($D82,$J$9:$DP$16,2+BV$1,FALSE)),),)</f>
        <v>0.64102564102564108</v>
      </c>
      <c r="BW82" s="141">
        <f>IF(AND($D82&lt;&gt;0,BW$1&lt;&gt;0),IF(VLOOKUP($D82,$J$9:$DP$16,2+BW$1,FALSE)&lt;&gt;0,(COUNTIF('Présences, Excuses, et Tx P G'!$P81:CA81,$C82)/VLOOKUP($D82,$J$9:$DP$16,2+BW$1,FALSE)),),)</f>
        <v>0.625</v>
      </c>
      <c r="BX82" s="141">
        <f>IF(AND($D82&lt;&gt;0,BX$1&lt;&gt;0),IF(VLOOKUP($D82,$J$9:$DP$16,2+BX$1,FALSE)&lt;&gt;0,(COUNTIF('Présences, Excuses, et Tx P G'!$P81:CB81,$C82)/VLOOKUP($D82,$J$9:$DP$16,2+BX$1,FALSE)),),)</f>
        <v>0.625</v>
      </c>
      <c r="BY82" s="141">
        <f>IF(AND($D82&lt;&gt;0,BY$1&lt;&gt;0),IF(VLOOKUP($D82,$J$9:$DP$16,2+BY$1,FALSE)&lt;&gt;0,(COUNTIF('Présences, Excuses, et Tx P G'!$P81:CC81,$C82)/VLOOKUP($D82,$J$9:$DP$16,2+BY$1,FALSE)),),)</f>
        <v>0.6097560975609756</v>
      </c>
      <c r="BZ82" s="141">
        <f>IF(AND($D82&lt;&gt;0,BZ$1&lt;&gt;0),IF(VLOOKUP($D82,$J$9:$DP$16,2+BZ$1,FALSE)&lt;&gt;0,(COUNTIF('Présences, Excuses, et Tx P G'!$P81:CD81,$C82)/VLOOKUP($D82,$J$9:$DP$16,2+BZ$1,FALSE)),),)</f>
        <v>0.59523809523809523</v>
      </c>
      <c r="CA82" s="141">
        <f>IF(AND($D82&lt;&gt;0,CA$1&lt;&gt;0),IF(VLOOKUP($D82,$J$9:$DP$16,2+CA$1,FALSE)&lt;&gt;0,(COUNTIF('Présences, Excuses, et Tx P G'!$P81:CE81,$C82)/VLOOKUP($D82,$J$9:$DP$16,2+CA$1,FALSE)),),)</f>
        <v>0.58139534883720934</v>
      </c>
      <c r="CB82" s="141">
        <f>IF(AND($D82&lt;&gt;0,CB$1&lt;&gt;0),IF(VLOOKUP($D82,$J$9:$DP$16,2+CB$1,FALSE)&lt;&gt;0,(COUNTIF('Présences, Excuses, et Tx P G'!$P81:CF81,$C82)/VLOOKUP($D82,$J$9:$DP$16,2+CB$1,FALSE)),),)</f>
        <v>0</v>
      </c>
      <c r="CC82" s="141">
        <f>IF(AND($D82&lt;&gt;0,CC$1&lt;&gt;0),IF(VLOOKUP($D82,$J$9:$DP$16,2+CC$1,FALSE)&lt;&gt;0,(COUNTIF('Présences, Excuses, et Tx P G'!$P81:CG81,$C82)/VLOOKUP($D82,$J$9:$DP$16,2+CC$1,FALSE)),),)</f>
        <v>0</v>
      </c>
      <c r="CD82" s="141">
        <f>IF(AND($D82&lt;&gt;0,CD$1&lt;&gt;0),IF(VLOOKUP($D82,$J$9:$DP$16,2+CD$1,FALSE)&lt;&gt;0,(COUNTIF('Présences, Excuses, et Tx P G'!$P81:CH81,$C82)/VLOOKUP($D82,$J$9:$DP$16,2+CD$1,FALSE)),),)</f>
        <v>0</v>
      </c>
      <c r="CE82" s="141">
        <f>IF(AND($D82&lt;&gt;0,CE$1&lt;&gt;0),IF(VLOOKUP($D82,$J$9:$DP$16,2+CE$1,FALSE)&lt;&gt;0,(COUNTIF('Présences, Excuses, et Tx P G'!$P81:CI81,$C82)/VLOOKUP($D82,$J$9:$DP$16,2+CE$1,FALSE)),),)</f>
        <v>0</v>
      </c>
      <c r="CF82" s="141">
        <f>IF(AND($D82&lt;&gt;0,CF$1&lt;&gt;0),IF(VLOOKUP($D82,$J$9:$DP$16,2+CF$1,FALSE)&lt;&gt;0,(COUNTIF('Présences, Excuses, et Tx P G'!$P81:CJ81,$C82)/VLOOKUP($D82,$J$9:$DP$16,2+CF$1,FALSE)),),)</f>
        <v>0</v>
      </c>
      <c r="CG82" s="141">
        <f>IF(AND($D82&lt;&gt;0,CG$1&lt;&gt;0),IF(VLOOKUP($D82,$J$9:$DP$16,2+CG$1,FALSE)&lt;&gt;0,(COUNTIF('Présences, Excuses, et Tx P G'!$P81:CK81,$C82)/VLOOKUP($D82,$J$9:$DP$16,2+CG$1,FALSE)),),)</f>
        <v>0</v>
      </c>
      <c r="CH82" s="141">
        <f>IF(AND($D82&lt;&gt;0,CH$1&lt;&gt;0),IF(VLOOKUP($D82,$J$9:$DP$16,2+CH$1,FALSE)&lt;&gt;0,(COUNTIF('Présences, Excuses, et Tx P G'!$P81:CL81,$C82)/VLOOKUP($D82,$J$9:$DP$16,2+CH$1,FALSE)),),)</f>
        <v>0</v>
      </c>
      <c r="CI82" s="141">
        <f>IF(AND($D82&lt;&gt;0,CI$1&lt;&gt;0),IF(VLOOKUP($D82,$J$9:$DP$16,2+CI$1,FALSE)&lt;&gt;0,(COUNTIF('Présences, Excuses, et Tx P G'!$P81:CM81,$C82)/VLOOKUP($D82,$J$9:$DP$16,2+CI$1,FALSE)),),)</f>
        <v>0</v>
      </c>
      <c r="CJ82" s="141">
        <f>IF(AND($D82&lt;&gt;0,CJ$1&lt;&gt;0),IF(VLOOKUP($D82,$J$9:$DP$16,2+CJ$1,FALSE)&lt;&gt;0,(COUNTIF('Présences, Excuses, et Tx P G'!$P81:CO81,$C82)/VLOOKUP($D82,$J$9:$DP$16,2+CJ$1,FALSE)),),)</f>
        <v>0</v>
      </c>
      <c r="CK82" s="141">
        <f>IF(AND($D82&lt;&gt;0,CK$1&lt;&gt;0),IF(VLOOKUP($D82,$J$9:$DP$16,2+CK$1,FALSE)&lt;&gt;0,(COUNTIF('Présences, Excuses, et Tx P G'!$P81:CP81,$C82)/VLOOKUP($D82,$J$9:$DP$16,2+CK$1,FALSE)),),)</f>
        <v>0</v>
      </c>
      <c r="CL82" s="141">
        <f>IF(AND($D82&lt;&gt;0,CL$1&lt;&gt;0),IF(VLOOKUP($D82,$J$9:$DP$16,2+CL$1,FALSE)&lt;&gt;0,(COUNTIF('Présences, Excuses, et Tx P G'!$P81:CQ81,$C82)/VLOOKUP($D82,$J$9:$DP$16,2+CL$1,FALSE)),),)</f>
        <v>0</v>
      </c>
      <c r="CM82" s="141">
        <f>IF(AND($D82&lt;&gt;0,CM$1&lt;&gt;0),IF(VLOOKUP($D82,$J$9:$DP$16,2+CM$1,FALSE)&lt;&gt;0,(COUNTIF('Présences, Excuses, et Tx P G'!$P81:CR81,$C82)/VLOOKUP($D82,$J$9:$DP$16,2+CM$1,FALSE)),),)</f>
        <v>0</v>
      </c>
      <c r="CN82" s="141">
        <f>IF(AND($D82&lt;&gt;0,CN$1&lt;&gt;0),IF(VLOOKUP($D82,$J$9:$DP$16,2+CN$1,FALSE)&lt;&gt;0,(COUNTIF('Présences, Excuses, et Tx P G'!$P81:CS81,$C82)/VLOOKUP($D82,$J$9:$DP$16,2+CN$1,FALSE)),),)</f>
        <v>0</v>
      </c>
      <c r="CO82" s="141">
        <f>IF(AND($D82&lt;&gt;0,CO$1&lt;&gt;0),IF(VLOOKUP($D82,$J$9:$DP$16,2+CO$1,FALSE)&lt;&gt;0,(COUNTIF('Présences, Excuses, et Tx P G'!$P81:CT81,$C82)/VLOOKUP($D82,$J$9:$DP$16,2+CO$1,FALSE)),),)</f>
        <v>0</v>
      </c>
      <c r="CP82" s="141">
        <f>IF(AND($D82&lt;&gt;0,CP$1&lt;&gt;0),IF(VLOOKUP($D82,$J$9:$DP$16,2+CP$1,FALSE)&lt;&gt;0,(COUNTIF('Présences, Excuses, et Tx P G'!$P81:CU81,$C82)/VLOOKUP($D82,$J$9:$DP$16,2+CP$1,FALSE)),),)</f>
        <v>0</v>
      </c>
      <c r="CQ82" s="141">
        <f>IF(AND($D82&lt;&gt;0,CQ$1&lt;&gt;0),IF(VLOOKUP($D82,$J$9:$DP$16,2+CQ$1,FALSE)&lt;&gt;0,(COUNTIF('Présences, Excuses, et Tx P G'!$P81:CU81,$C82)/VLOOKUP($D82,$J$9:$DP$16,2+CQ$1,FALSE)),),)</f>
        <v>0</v>
      </c>
      <c r="CR82" s="141">
        <f>IF(AND($D82&lt;&gt;0,CR$1&lt;&gt;0),IF(VLOOKUP($D82,$J$9:$DP$16,2+CR$1,FALSE)&lt;&gt;0,(COUNTIF('Présences, Excuses, et Tx P G'!$P81:CV81,$C82)/VLOOKUP($D82,$J$9:$DP$16,2+CR$1,FALSE)),),)</f>
        <v>0</v>
      </c>
      <c r="CS82" s="141">
        <f>IF(AND($D82&lt;&gt;0,CS$1&lt;&gt;0),IF(VLOOKUP($D82,$J$9:$DP$16,2+CS$1,FALSE)&lt;&gt;0,(COUNTIF('Présences, Excuses, et Tx P G'!$P81:CW81,$C82)/VLOOKUP($D82,$J$9:$DP$16,2+CS$1,FALSE)),),)</f>
        <v>0</v>
      </c>
      <c r="CT82" s="141">
        <f>IF(AND($D82&lt;&gt;0,CT$1&lt;&gt;0),IF(VLOOKUP($D82,$J$9:$DP$16,2+CT$1,FALSE)&lt;&gt;0,(COUNTIF('Présences, Excuses, et Tx P G'!$P81:CX81,$C82)/VLOOKUP($D82,$J$9:$DP$16,2+CT$1,FALSE)),),)</f>
        <v>0</v>
      </c>
      <c r="CU82" s="141">
        <f>IF(AND($D82&lt;&gt;0,CU$1&lt;&gt;0),IF(VLOOKUP($D82,$J$9:$DP$16,2+CU$1,FALSE)&lt;&gt;0,(COUNTIF('Présences, Excuses, et Tx P G'!$P81:CY81,$C82)/VLOOKUP($D82,$J$9:$DP$16,2+CU$1,FALSE)),),)</f>
        <v>0</v>
      </c>
      <c r="CV82" s="141">
        <f>IF(AND($D82&lt;&gt;0,CV$1&lt;&gt;0),IF(VLOOKUP($D82,$J$9:$DP$16,2+CV$1,FALSE)&lt;&gt;0,(COUNTIF('Présences, Excuses, et Tx P G'!$P81:CZ81,$C82)/VLOOKUP($D82,$J$9:$DP$16,2+CV$1,FALSE)),),)</f>
        <v>0</v>
      </c>
      <c r="CW82" s="141">
        <f>IF(AND($D82&lt;&gt;0,CW$1&lt;&gt;0),IF(VLOOKUP($D82,$J$9:$DP$16,2+CW$1,FALSE)&lt;&gt;0,(COUNTIF('Présences, Excuses, et Tx P G'!$P81:DA81,$C82)/VLOOKUP($D82,$J$9:$DP$16,2+CW$1,FALSE)),),)</f>
        <v>0</v>
      </c>
      <c r="CX82" s="141">
        <f>IF(AND($D82&lt;&gt;0,CX$1&lt;&gt;0),IF(VLOOKUP($D82,$J$9:$DP$16,2+CX$1,FALSE)&lt;&gt;0,(COUNTIF('Présences, Excuses, et Tx P G'!$P81:DB81,$C82)/VLOOKUP($D82,$J$9:$DP$16,2+CX$1,FALSE)),),)</f>
        <v>0</v>
      </c>
      <c r="CY82" s="141">
        <f>IF(AND($D82&lt;&gt;0,CY$1&lt;&gt;0),IF(VLOOKUP($D82,$J$9:$DP$16,2+CY$1,FALSE)&lt;&gt;0,(COUNTIF('Présences, Excuses, et Tx P G'!$P81:DC81,$C82)/VLOOKUP($D82,$J$9:$DP$16,2+CY$1,FALSE)),),)</f>
        <v>0</v>
      </c>
      <c r="CZ82" s="141">
        <f>IF(AND($D82&lt;&gt;0,CZ$1&lt;&gt;0),IF(VLOOKUP($D82,$J$9:$DP$16,2+CZ$1,FALSE)&lt;&gt;0,(COUNTIF('Présences, Excuses, et Tx P G'!$P81:DD81,$C82)/VLOOKUP($D82,$J$9:$DP$16,2+CZ$1,FALSE)),),)</f>
        <v>0</v>
      </c>
      <c r="DA82" s="141">
        <f>IF(AND($D82&lt;&gt;0,DA$1&lt;&gt;0),IF(VLOOKUP($D82,$J$9:$DP$16,2+DA$1,FALSE)&lt;&gt;0,(COUNTIF('Présences, Excuses, et Tx P G'!$P81:DE81,$C82)/VLOOKUP($D82,$J$9:$DP$16,2+DA$1,FALSE)),),)</f>
        <v>0</v>
      </c>
      <c r="DB82" s="141">
        <f>IF(AND($D82&lt;&gt;0,DB$1&lt;&gt;0),IF(VLOOKUP($D82,$J$9:$DP$16,2+DB$1,FALSE)&lt;&gt;0,(COUNTIF('Présences, Excuses, et Tx P G'!$P81:DF81,$C82)/VLOOKUP($D82,$J$9:$DP$16,2+DB$1,FALSE)),),)</f>
        <v>0</v>
      </c>
      <c r="DC82" s="141">
        <f>IF(AND($D82&lt;&gt;0,DC$1&lt;&gt;0),IF(VLOOKUP($D82,$J$9:$DP$16,2+DC$1,FALSE)&lt;&gt;0,(COUNTIF('Présences, Excuses, et Tx P G'!$P81:DG81,$C82)/VLOOKUP($D82,$J$9:$DP$16,2+DC$1,FALSE)),),)</f>
        <v>0</v>
      </c>
      <c r="DD82" s="141">
        <f>IF(AND($D82&lt;&gt;0,DD$1&lt;&gt;0),IF(VLOOKUP($D82,$J$9:$DP$16,2+DD$1,FALSE)&lt;&gt;0,(COUNTIF('Présences, Excuses, et Tx P G'!$P81:DH81,$C82)/VLOOKUP($D82,$J$9:$DP$16,2+DD$1,FALSE)),),)</f>
        <v>0</v>
      </c>
      <c r="DE82" s="141">
        <f>IF(AND($D82&lt;&gt;0,DE$1&lt;&gt;0),IF(VLOOKUP($D82,$J$9:$DP$16,2+DE$1,FALSE)&lt;&gt;0,(COUNTIF('Présences, Excuses, et Tx P G'!$P81:DI81,$C82)/VLOOKUP($D82,$J$9:$DP$16,2+DE$1,FALSE)),),)</f>
        <v>0</v>
      </c>
      <c r="DF82" s="141">
        <f>IF(AND($D82&lt;&gt;0,DF$1&lt;&gt;0),IF(VLOOKUP($D82,$J$9:$DP$16,2+DF$1,FALSE)&lt;&gt;0,(COUNTIF('Présences, Excuses, et Tx P G'!$P81:DJ81,$C82)/VLOOKUP($D82,$J$9:$DP$16,2+DF$1,FALSE)),),)</f>
        <v>0</v>
      </c>
      <c r="DG82" s="141">
        <f>IF(AND($D82&lt;&gt;0,DG$1&lt;&gt;0),IF(VLOOKUP($D82,$J$9:$DP$16,2+DG$1,FALSE)&lt;&gt;0,(COUNTIF('Présences, Excuses, et Tx P G'!$P81:DK81,$C82)/VLOOKUP($D82,$J$9:$DP$16,2+DG$1,FALSE)),),)</f>
        <v>0</v>
      </c>
      <c r="DH82" s="141">
        <f>IF(AND($D82&lt;&gt;0,DH$1&lt;&gt;0),IF(VLOOKUP($D82,$J$9:$DP$16,2+DH$1,FALSE)&lt;&gt;0,(COUNTIF('Présences, Excuses, et Tx P G'!$P81:DL81,$C82)/VLOOKUP($D82,$J$9:$DP$16,2+DH$1,FALSE)),),)</f>
        <v>0</v>
      </c>
      <c r="DI82" s="141">
        <f>IF(AND($D82&lt;&gt;0,DI$1&lt;&gt;0),IF(VLOOKUP($D82,$J$9:$DP$16,2+DI$1,FALSE)&lt;&gt;0,(COUNTIF('Présences, Excuses, et Tx P G'!$P81:DM81,$C82)/VLOOKUP($D82,$J$9:$DP$16,2+DI$1,FALSE)),),)</f>
        <v>0</v>
      </c>
      <c r="DJ82" s="141">
        <f>IF(AND($D82&lt;&gt;0,DJ$1&lt;&gt;0),IF(VLOOKUP($D82,$J$9:$DP$16,2+DJ$1,FALSE)&lt;&gt;0,(COUNTIF('Présences, Excuses, et Tx P G'!$P81:DN81,$C82)/VLOOKUP($D82,$J$9:$DP$16,2+DJ$1,FALSE)),),)</f>
        <v>0</v>
      </c>
      <c r="DK82" s="141">
        <f>IF(AND($D82&lt;&gt;0,DK$1&lt;&gt;0),IF(VLOOKUP($D82,$J$9:$DP$16,2+DK$1,FALSE)&lt;&gt;0,(COUNTIF('Présences, Excuses, et Tx P G'!$P81:DO81,$C82)/VLOOKUP($D82,$J$9:$DP$16,2+DK$1,FALSE)),),)</f>
        <v>0</v>
      </c>
      <c r="DL82" s="141">
        <f>IF(AND($D82&lt;&gt;0,DL$1&lt;&gt;0),IF(VLOOKUP($D82,$J$9:$DP$16,2+DL$1,FALSE)&lt;&gt;0,(COUNTIF('Présences, Excuses, et Tx P G'!$P81:DP81,$C82)/VLOOKUP($D82,$J$9:$DP$16,2+DL$1,FALSE)),),)</f>
        <v>0</v>
      </c>
      <c r="DM82" s="141">
        <f>IF(AND($D82&lt;&gt;0,DM$1&lt;&gt;0),IF(VLOOKUP($D82,$J$9:$DP$16,2+DM$1,FALSE)&lt;&gt;0,(COUNTIF('Présences, Excuses, et Tx P G'!$P81:DQ81,$C82)/VLOOKUP($D82,$J$9:$DP$16,2+DM$1,FALSE)),),)</f>
        <v>0</v>
      </c>
      <c r="DN82" s="141">
        <f>IF(AND($D82&lt;&gt;0,DN$1&lt;&gt;0),IF(VLOOKUP($D82,$J$9:$DP$16,2+DN$1,FALSE)&lt;&gt;0,(COUNTIF('Présences, Excuses, et Tx P G'!$P81:DR81,$C82)/VLOOKUP($D82,$J$9:$DP$16,2+DN$1,FALSE)),),)</f>
        <v>0</v>
      </c>
      <c r="DO82" s="141">
        <f>IF(AND($D82&lt;&gt;0,DO$1&lt;&gt;0),IF(VLOOKUP($D82,$J$9:$DP$16,2+DO$1,FALSE)&lt;&gt;0,(COUNTIF('Présences, Excuses, et Tx P G'!$P81:DS81,$C82)/VLOOKUP($D82,$J$9:$DP$16,2+DO$1,FALSE)),),)</f>
        <v>0</v>
      </c>
      <c r="DP82" s="141">
        <f>IF(AND($D82&lt;&gt;0,DP$1&lt;&gt;0),IF(VLOOKUP($D82,$J$9:$DP$16,2+DP$1,FALSE)&lt;&gt;0,(COUNTIF('Présences, Excuses, et Tx P G'!$P81:DT81,$C82)/VLOOKUP($D82,$J$9:$DP$16,2+DP$1,FALSE)),),)</f>
        <v>0</v>
      </c>
      <c r="DR82" s="158" t="str">
        <f t="shared" si="34"/>
        <v>NELSON Christel</v>
      </c>
      <c r="DS82" s="26" t="str">
        <f t="shared" si="35"/>
        <v>S</v>
      </c>
      <c r="DT82" s="23">
        <f t="shared" si="36"/>
        <v>0.6097560975609756</v>
      </c>
    </row>
    <row r="83" spans="1:124" ht="14.4" customHeight="1">
      <c r="A83" s="11">
        <v>66</v>
      </c>
      <c r="B83" s="158" t="str">
        <f>Choristes!B67</f>
        <v>NOUET Jean-Pierre</v>
      </c>
      <c r="C83" s="26" t="str">
        <f>Choristes!C67</f>
        <v>B</v>
      </c>
      <c r="D83" s="26" t="str">
        <f>Choristes!G67</f>
        <v>HS</v>
      </c>
      <c r="E83" s="26"/>
      <c r="F83" s="26"/>
      <c r="G83" s="15"/>
      <c r="H83" s="15"/>
      <c r="I83" s="23">
        <f t="shared" ref="I83:I137" si="37">HLOOKUP($C$4,$L$1:$DP$137,(A83+17),FALSE)</f>
        <v>0.7441860465116279</v>
      </c>
      <c r="J83" s="23" t="str">
        <f t="shared" ref="J83:J137" si="38">IF(C83&lt;&gt;0,IF(I83=100%,"A",IF(I83&gt;=75%,"B",IF(I83&lt;75%,"C",))),)</f>
        <v>C</v>
      </c>
      <c r="K83" s="60"/>
      <c r="L83" s="141">
        <f>IF(AND($D83&lt;&gt;0,L$1&lt;&gt;0),IF(VLOOKUP($D83,$J$9:$DP$16,2+L$1,FALSE)&lt;&gt;0,(COUNTIF('Présences, Excuses, et Tx P G'!$P82:P82,$C83)/VLOOKUP($D83,$J$9:$DP$16,2+L$1,FALSE)),),)</f>
        <v>1</v>
      </c>
      <c r="M83" s="141">
        <f>IF(AND($D83&lt;&gt;0,M$1&lt;&gt;0),IF(VLOOKUP($D83,$J$9:$DP$16,2+M$1,FALSE)&lt;&gt;0,(COUNTIF('Présences, Excuses, et Tx P G'!$P82:Q82,$C83)/VLOOKUP($D83,$J$9:$DP$16,2+M$1,FALSE)),),)</f>
        <v>1</v>
      </c>
      <c r="N83" s="141">
        <f>IF(AND($D83&lt;&gt;0,N$1&lt;&gt;0),IF(VLOOKUP($D83,$J$9:$DP$16,2+N$1,FALSE)&lt;&gt;0,(COUNTIF('Présences, Excuses, et Tx P G'!$P82:R82,$C83)/VLOOKUP($D83,$J$9:$DP$16,2+N$1,FALSE)),),)</f>
        <v>1</v>
      </c>
      <c r="O83" s="141">
        <f>IF(AND($D83&lt;&gt;0,O$1&lt;&gt;0),IF(VLOOKUP($D83,$J$9:$DP$16,2+O$1,FALSE)&lt;&gt;0,(COUNTIF('Présences, Excuses, et Tx P G'!$P82:S82,$C83)/VLOOKUP($D83,$J$9:$DP$16,2+O$1,FALSE)),),)</f>
        <v>1</v>
      </c>
      <c r="P83" s="141">
        <f>IF(AND($D83&lt;&gt;0,P$1&lt;&gt;0),IF(VLOOKUP($D83,$J$9:$DP$16,2+P$1,FALSE)&lt;&gt;0,(COUNTIF('Présences, Excuses, et Tx P G'!$P82:T82,$C83)/VLOOKUP($D83,$J$9:$DP$16,2+P$1,FALSE)),),)</f>
        <v>1</v>
      </c>
      <c r="Q83" s="141">
        <f>IF(AND($D83&lt;&gt;0,Q$1&lt;&gt;0),IF(VLOOKUP($D83,$J$9:$DP$16,2+Q$1,FALSE)&lt;&gt;0,(COUNTIF('Présences, Excuses, et Tx P G'!$P82:U82,$C83)/VLOOKUP($D83,$J$9:$DP$16,2+Q$1,FALSE)),),)</f>
        <v>0.75</v>
      </c>
      <c r="R83" s="141">
        <f>IF(AND($D83&lt;&gt;0,R$1&lt;&gt;0),IF(VLOOKUP($D83,$J$9:$DP$16,2+R$1,FALSE)&lt;&gt;0,(COUNTIF('Présences, Excuses, et Tx P G'!$P82:V82,$C83)/VLOOKUP($D83,$J$9:$DP$16,2+R$1,FALSE)),),)</f>
        <v>0.6</v>
      </c>
      <c r="S83" s="141">
        <f>IF(AND($D83&lt;&gt;0,S$1&lt;&gt;0),IF(VLOOKUP($D83,$J$9:$DP$16,2+S$1,FALSE)&lt;&gt;0,(COUNTIF('Présences, Excuses, et Tx P G'!$P82:W82,$C83)/VLOOKUP($D83,$J$9:$DP$16,2+S$1,FALSE)),),)</f>
        <v>0.5</v>
      </c>
      <c r="T83" s="141">
        <f>IF(AND($D83&lt;&gt;0,T$1&lt;&gt;0),IF(VLOOKUP($D83,$J$9:$DP$16,2+T$1,FALSE)&lt;&gt;0,(COUNTIF('Présences, Excuses, et Tx P G'!$P82:X82,$C83)/VLOOKUP($D83,$J$9:$DP$16,2+T$1,FALSE)),),)</f>
        <v>0.42857142857142855</v>
      </c>
      <c r="U83" s="141">
        <f>IF(AND($D83&lt;&gt;0,U$1&lt;&gt;0),IF(VLOOKUP($D83,$J$9:$DP$16,2+U$1,FALSE)&lt;&gt;0,(COUNTIF('Présences, Excuses, et Tx P G'!$P82:Y82,$C83)/VLOOKUP($D83,$J$9:$DP$16,2+U$1,FALSE)),),)</f>
        <v>0.42857142857142855</v>
      </c>
      <c r="V83" s="141">
        <f>IF(AND($D83&lt;&gt;0,V$1&lt;&gt;0),IF(VLOOKUP($D83,$J$9:$DP$16,2+V$1,FALSE)&lt;&gt;0,(COUNTIF('Présences, Excuses, et Tx P G'!$P82:Z82,$C83)/VLOOKUP($D83,$J$9:$DP$16,2+V$1,FALSE)),),)</f>
        <v>0.375</v>
      </c>
      <c r="W83" s="141">
        <f>IF(AND($D83&lt;&gt;0,W$1&lt;&gt;0),IF(VLOOKUP($D83,$J$9:$DP$16,2+W$1,FALSE)&lt;&gt;0,(COUNTIF('Présences, Excuses, et Tx P G'!$P82:AA82,$C83)/VLOOKUP($D83,$J$9:$DP$16,2+W$1,FALSE)),),)</f>
        <v>0.5</v>
      </c>
      <c r="X83" s="141">
        <f>IF(AND($D83&lt;&gt;0,X$1&lt;&gt;0),IF(VLOOKUP($D83,$J$9:$DP$16,2+X$1,FALSE)&lt;&gt;0,(COUNTIF('Présences, Excuses, et Tx P G'!$P82:AB82,$C83)/VLOOKUP($D83,$J$9:$DP$16,2+X$1,FALSE)),),)</f>
        <v>0.55555555555555558</v>
      </c>
      <c r="Y83" s="141">
        <f>IF(AND($D83&lt;&gt;0,Y$1&lt;&gt;0),IF(VLOOKUP($D83,$J$9:$DP$16,2+Y$1,FALSE)&lt;&gt;0,(COUNTIF('Présences, Excuses, et Tx P G'!$P82:AC82,$C83)/VLOOKUP($D83,$J$9:$DP$16,2+Y$1,FALSE)),),)</f>
        <v>0.55555555555555558</v>
      </c>
      <c r="Z83" s="141">
        <f>IF(AND($D83&lt;&gt;0,Z$1&lt;&gt;0),IF(VLOOKUP($D83,$J$9:$DP$16,2+Z$1,FALSE)&lt;&gt;0,(COUNTIF('Présences, Excuses, et Tx P G'!$P82:AD82,$C83)/VLOOKUP($D83,$J$9:$DP$16,2+Z$1,FALSE)),),)</f>
        <v>0.6</v>
      </c>
      <c r="AA83" s="141">
        <f>IF(AND($D83&lt;&gt;0,AA$1&lt;&gt;0),IF(VLOOKUP($D83,$J$9:$DP$16,2+AA$1,FALSE)&lt;&gt;0,(COUNTIF('Présences, Excuses, et Tx P G'!$P82:AE82,$C83)/VLOOKUP($D83,$J$9:$DP$16,2+AA$1,FALSE)),),)</f>
        <v>0.6</v>
      </c>
      <c r="AB83" s="141">
        <f>IF(AND($D83&lt;&gt;0,AB$1&lt;&gt;0),IF(VLOOKUP($D83,$J$9:$DP$16,2+AB$1,FALSE)&lt;&gt;0,(COUNTIF('Présences, Excuses, et Tx P G'!$P82:AF82,$C83)/VLOOKUP($D83,$J$9:$DP$16,2+AB$1,FALSE)),),)</f>
        <v>0.63636363636363635</v>
      </c>
      <c r="AC83" s="141">
        <f>IF(AND($D83&lt;&gt;0,AC$1&lt;&gt;0),IF(VLOOKUP($D83,$J$9:$DP$16,2+AC$1,FALSE)&lt;&gt;0,(COUNTIF('Présences, Excuses, et Tx P G'!$P82:AG82,$C83)/VLOOKUP($D83,$J$9:$DP$16,2+AC$1,FALSE)),),)</f>
        <v>0.66666666666666663</v>
      </c>
      <c r="AD83" s="141">
        <f>IF(AND($D83&lt;&gt;0,AD$1&lt;&gt;0),IF(VLOOKUP($D83,$J$9:$DP$16,2+AD$1,FALSE)&lt;&gt;0,(COUNTIF('Présences, Excuses, et Tx P G'!$P82:AH82,$C83)/VLOOKUP($D83,$J$9:$DP$16,2+AD$1,FALSE)),),)</f>
        <v>0.69230769230769229</v>
      </c>
      <c r="AE83" s="141">
        <f>IF(AND($D83&lt;&gt;0,AE$1&lt;&gt;0),IF(VLOOKUP($D83,$J$9:$DP$16,2+AE$1,FALSE)&lt;&gt;0,(COUNTIF('Présences, Excuses, et Tx P G'!$P82:AI82,$C83)/VLOOKUP($D83,$J$9:$DP$16,2+AE$1,FALSE)),),)</f>
        <v>0.69230769230769229</v>
      </c>
      <c r="AF83" s="141">
        <f>IF(AND($D83&lt;&gt;0,AF$1&lt;&gt;0),IF(VLOOKUP($D83,$J$9:$DP$16,2+AF$1,FALSE)&lt;&gt;0,(COUNTIF('Présences, Excuses, et Tx P G'!$P82:AJ82,$C83)/VLOOKUP($D83,$J$9:$DP$16,2+AF$1,FALSE)),),)</f>
        <v>0.7142857142857143</v>
      </c>
      <c r="AG83" s="141">
        <f>IF(AND($D83&lt;&gt;0,AG$1&lt;&gt;0),IF(VLOOKUP($D83,$J$9:$DP$16,2+AG$1,FALSE)&lt;&gt;0,(COUNTIF('Présences, Excuses, et Tx P G'!$P82:AK82,$C83)/VLOOKUP($D83,$J$9:$DP$16,2+AG$1,FALSE)),),)</f>
        <v>0.73333333333333328</v>
      </c>
      <c r="AH83" s="141">
        <f>IF(AND($D83&lt;&gt;0,AH$1&lt;&gt;0),IF(VLOOKUP($D83,$J$9:$DP$16,2+AH$1,FALSE)&lt;&gt;0,(COUNTIF('Présences, Excuses, et Tx P G'!$P82:AL82,$C83)/VLOOKUP($D83,$J$9:$DP$16,2+AH$1,FALSE)),),)</f>
        <v>0.75</v>
      </c>
      <c r="AI83" s="141">
        <f>IF(AND($D83&lt;&gt;0,AI$1&lt;&gt;0),IF(VLOOKUP($D83,$J$9:$DP$16,2+AI$1,FALSE)&lt;&gt;0,(COUNTIF('Présences, Excuses, et Tx P G'!$P82:AM82,$C83)/VLOOKUP($D83,$J$9:$DP$16,2+AI$1,FALSE)),),)</f>
        <v>0.76470588235294112</v>
      </c>
      <c r="AJ83" s="141">
        <f>IF(AND($D83&lt;&gt;0,AJ$1&lt;&gt;0),IF(VLOOKUP($D83,$J$9:$DP$16,2+AJ$1,FALSE)&lt;&gt;0,(COUNTIF('Présences, Excuses, et Tx P G'!$P82:AN82,$C83)/VLOOKUP($D83,$J$9:$DP$16,2+AJ$1,FALSE)),),)</f>
        <v>0.77777777777777779</v>
      </c>
      <c r="AK83" s="141">
        <f>IF(AND($D83&lt;&gt;0,AK$1&lt;&gt;0),IF(VLOOKUP($D83,$J$9:$DP$16,2+AK$1,FALSE)&lt;&gt;0,(COUNTIF('Présences, Excuses, et Tx P G'!$P82:AO82,$C83)/VLOOKUP($D83,$J$9:$DP$16,2+AK$1,FALSE)),),)</f>
        <v>0.77777777777777779</v>
      </c>
      <c r="AL83" s="141">
        <f>IF(AND($D83&lt;&gt;0,AL$1&lt;&gt;0),IF(VLOOKUP($D83,$J$9:$DP$16,2+AL$1,FALSE)&lt;&gt;0,(COUNTIF('Présences, Excuses, et Tx P G'!$P82:AP82,$C83)/VLOOKUP($D83,$J$9:$DP$16,2+AL$1,FALSE)),),)</f>
        <v>0.73684210526315785</v>
      </c>
      <c r="AM83" s="141">
        <f>IF(AND($D83&lt;&gt;0,AM$1&lt;&gt;0),IF(VLOOKUP($D83,$J$9:$DP$16,2+AM$1,FALSE)&lt;&gt;0,(COUNTIF('Présences, Excuses, et Tx P G'!$P82:AQ82,$C83)/VLOOKUP($D83,$J$9:$DP$16,2+AM$1,FALSE)),),)</f>
        <v>0.7</v>
      </c>
      <c r="AN83" s="141">
        <f>IF(AND($D83&lt;&gt;0,AN$1&lt;&gt;0),IF(VLOOKUP($D83,$J$9:$DP$16,2+AN$1,FALSE)&lt;&gt;0,(COUNTIF('Présences, Excuses, et Tx P G'!$P82:AR82,$C83)/VLOOKUP($D83,$J$9:$DP$16,2+AN$1,FALSE)),),)</f>
        <v>0.7142857142857143</v>
      </c>
      <c r="AO83" s="141">
        <f>IF(AND($D83&lt;&gt;0,AO$1&lt;&gt;0),IF(VLOOKUP($D83,$J$9:$DP$16,2+AO$1,FALSE)&lt;&gt;0,(COUNTIF('Présences, Excuses, et Tx P G'!$P82:AS82,$C83)/VLOOKUP($D83,$J$9:$DP$16,2+AO$1,FALSE)),),)</f>
        <v>0.72727272727272729</v>
      </c>
      <c r="AP83" s="141">
        <f>IF(AND($D83&lt;&gt;0,AP$1&lt;&gt;0),IF(VLOOKUP($D83,$J$9:$DP$16,2+AP$1,FALSE)&lt;&gt;0,(COUNTIF('Présences, Excuses, et Tx P G'!$P82:AT82,$C83)/VLOOKUP($D83,$J$9:$DP$16,2+AP$1,FALSE)),),)</f>
        <v>0.73913043478260865</v>
      </c>
      <c r="AQ83" s="141">
        <f>IF(AND($D83&lt;&gt;0,AQ$1&lt;&gt;0),IF(VLOOKUP($D83,$J$9:$DP$16,2+AQ$1,FALSE)&lt;&gt;0,(COUNTIF('Présences, Excuses, et Tx P G'!$P82:AU82,$C83)/VLOOKUP($D83,$J$9:$DP$16,2+AQ$1,FALSE)),),)</f>
        <v>0.73913043478260865</v>
      </c>
      <c r="AR83" s="141">
        <f>IF(AND($D83&lt;&gt;0,AR$1&lt;&gt;0),IF(VLOOKUP($D83,$J$9:$DP$16,2+AR$1,FALSE)&lt;&gt;0,(COUNTIF('Présences, Excuses, et Tx P G'!$P82:AV82,$C83)/VLOOKUP($D83,$J$9:$DP$16,2+AR$1,FALSE)),),)</f>
        <v>0.70833333333333337</v>
      </c>
      <c r="AS83" s="141">
        <f>IF(AND($D83&lt;&gt;0,AS$1&lt;&gt;0),IF(VLOOKUP($D83,$J$9:$DP$16,2+AS$1,FALSE)&lt;&gt;0,(COUNTIF('Présences, Excuses, et Tx P G'!$P82:AW82,$C83)/VLOOKUP($D83,$J$9:$DP$16,2+AS$1,FALSE)),),)</f>
        <v>0.70833333333333337</v>
      </c>
      <c r="AT83" s="141">
        <f>IF(AND($D83&lt;&gt;0,AT$1&lt;&gt;0),IF(VLOOKUP($D83,$J$9:$DP$16,2+AT$1,FALSE)&lt;&gt;0,(COUNTIF('Présences, Excuses, et Tx P G'!$P82:AX82,$C83)/VLOOKUP($D83,$J$9:$DP$16,2+AT$1,FALSE)),),)</f>
        <v>0.72</v>
      </c>
      <c r="AU83" s="141">
        <f>IF(AND($D83&lt;&gt;0,AU$1&lt;&gt;0),IF(VLOOKUP($D83,$J$9:$DP$16,2+AU$1,FALSE)&lt;&gt;0,(COUNTIF('Présences, Excuses, et Tx P G'!$P82:AY82,$C83)/VLOOKUP($D83,$J$9:$DP$16,2+AU$1,FALSE)),),)</f>
        <v>0.72</v>
      </c>
      <c r="AV83" s="141">
        <f>IF(AND($D83&lt;&gt;0,AV$1&lt;&gt;0),IF(VLOOKUP($D83,$J$9:$DP$16,2+AV$1,FALSE)&lt;&gt;0,(COUNTIF('Présences, Excuses, et Tx P G'!$P82:AZ82,$C83)/VLOOKUP($D83,$J$9:$DP$16,2+AV$1,FALSE)),),)</f>
        <v>0.73076923076923073</v>
      </c>
      <c r="AW83" s="141">
        <f>IF(AND($D83&lt;&gt;0,AW$1&lt;&gt;0),IF(VLOOKUP($D83,$J$9:$DP$16,2+AW$1,FALSE)&lt;&gt;0,(COUNTIF('Présences, Excuses, et Tx P G'!$P82:BA82,$C83)/VLOOKUP($D83,$J$9:$DP$16,2+AW$1,FALSE)),),)</f>
        <v>0.73076923076923073</v>
      </c>
      <c r="AX83" s="141">
        <f>IF(AND($D83&lt;&gt;0,AX$1&lt;&gt;0),IF(VLOOKUP($D83,$J$9:$DP$16,2+AX$1,FALSE)&lt;&gt;0,(COUNTIF('Présences, Excuses, et Tx P G'!$P82:BB82,$C83)/VLOOKUP($D83,$J$9:$DP$16,2+AX$1,FALSE)),),)</f>
        <v>0.73076923076923073</v>
      </c>
      <c r="AY83" s="141">
        <f>IF(AND($D83&lt;&gt;0,AY$1&lt;&gt;0),IF(VLOOKUP($D83,$J$9:$DP$16,2+AY$1,FALSE)&lt;&gt;0,(COUNTIF('Présences, Excuses, et Tx P G'!$P82:BC82,$C83)/VLOOKUP($D83,$J$9:$DP$16,2+AY$1,FALSE)),),)</f>
        <v>0.7407407407407407</v>
      </c>
      <c r="AZ83" s="141">
        <f>IF(AND($D83&lt;&gt;0,AZ$1&lt;&gt;0),IF(VLOOKUP($D83,$J$9:$DP$16,2+AZ$1,FALSE)&lt;&gt;0,(COUNTIF('Présences, Excuses, et Tx P G'!$P82:BD82,$C83)/VLOOKUP($D83,$J$9:$DP$16,2+AZ$1,FALSE)),),)</f>
        <v>0.7407407407407407</v>
      </c>
      <c r="BA83" s="141">
        <f>IF(AND($D83&lt;&gt;0,BA$1&lt;&gt;0),IF(VLOOKUP($D83,$J$9:$DP$16,2+BA$1,FALSE)&lt;&gt;0,(COUNTIF('Présences, Excuses, et Tx P G'!$P82:BE82,$C83)/VLOOKUP($D83,$J$9:$DP$16,2+BA$1,FALSE)),),)</f>
        <v>0.75</v>
      </c>
      <c r="BB83" s="141">
        <f>IF(AND($D83&lt;&gt;0,BB$1&lt;&gt;0),IF(VLOOKUP($D83,$J$9:$DP$16,2+BB$1,FALSE)&lt;&gt;0,(COUNTIF('Présences, Excuses, et Tx P G'!$P82:BF82,$C83)/VLOOKUP($D83,$J$9:$DP$16,2+BB$1,FALSE)),),)</f>
        <v>0.75862068965517238</v>
      </c>
      <c r="BC83" s="141">
        <f>IF(AND($D83&lt;&gt;0,BC$1&lt;&gt;0),IF(VLOOKUP($D83,$J$9:$DP$16,2+BC$1,FALSE)&lt;&gt;0,(COUNTIF('Présences, Excuses, et Tx P G'!$P82:BG82,$C83)/VLOOKUP($D83,$J$9:$DP$16,2+BC$1,FALSE)),),)</f>
        <v>0.73333333333333328</v>
      </c>
      <c r="BD83" s="141">
        <f>IF(AND($D83&lt;&gt;0,BD$1&lt;&gt;0),IF(VLOOKUP($D83,$J$9:$DP$16,2+BD$1,FALSE)&lt;&gt;0,(COUNTIF('Présences, Excuses, et Tx P G'!$P82:BH82,$C83)/VLOOKUP($D83,$J$9:$DP$16,2+BD$1,FALSE)),),)</f>
        <v>0.74193548387096775</v>
      </c>
      <c r="BE83" s="141">
        <f>IF(AND($D83&lt;&gt;0,BE$1&lt;&gt;0),IF(VLOOKUP($D83,$J$9:$DP$16,2+BE$1,FALSE)&lt;&gt;0,(COUNTIF('Présences, Excuses, et Tx P G'!$P82:BI82,$C83)/VLOOKUP($D83,$J$9:$DP$16,2+BE$1,FALSE)),),)</f>
        <v>0.75</v>
      </c>
      <c r="BF83" s="141">
        <f>IF(AND($D83&lt;&gt;0,BF$1&lt;&gt;0),IF(VLOOKUP($D83,$J$9:$DP$16,2+BF$1,FALSE)&lt;&gt;0,(COUNTIF('Présences, Excuses, et Tx P G'!$P82:BJ82,$C83)/VLOOKUP($D83,$J$9:$DP$16,2+BF$1,FALSE)),),)</f>
        <v>0.75</v>
      </c>
      <c r="BG83" s="141">
        <f>IF(AND($D83&lt;&gt;0,BG$1&lt;&gt;0),IF(VLOOKUP($D83,$J$9:$DP$16,2+BG$1,FALSE)&lt;&gt;0,(COUNTIF('Présences, Excuses, et Tx P G'!$P82:BK82,$C83)/VLOOKUP($D83,$J$9:$DP$16,2+BG$1,FALSE)),),)</f>
        <v>0.75</v>
      </c>
      <c r="BH83" s="141">
        <f>IF(AND($D83&lt;&gt;0,BH$1&lt;&gt;0),IF(VLOOKUP($D83,$J$9:$DP$16,2+BH$1,FALSE)&lt;&gt;0,(COUNTIF('Présences, Excuses, et Tx P G'!$P82:BL82,$C83)/VLOOKUP($D83,$J$9:$DP$16,2+BH$1,FALSE)),),)</f>
        <v>0.72727272727272729</v>
      </c>
      <c r="BI83" s="141">
        <f>IF(AND($D83&lt;&gt;0,BI$1&lt;&gt;0),IF(VLOOKUP($D83,$J$9:$DP$16,2+BI$1,FALSE)&lt;&gt;0,(COUNTIF('Présences, Excuses, et Tx P G'!$P82:BM82,$C83)/VLOOKUP($D83,$J$9:$DP$16,2+BI$1,FALSE)),),)</f>
        <v>0.70588235294117652</v>
      </c>
      <c r="BJ83" s="141">
        <f>IF(AND($D83&lt;&gt;0,BJ$1&lt;&gt;0),IF(VLOOKUP($D83,$J$9:$DP$16,2+BJ$1,FALSE)&lt;&gt;0,(COUNTIF('Présences, Excuses, et Tx P G'!$P82:BN82,$C83)/VLOOKUP($D83,$J$9:$DP$16,2+BJ$1,FALSE)),),)</f>
        <v>0.70588235294117652</v>
      </c>
      <c r="BK83" s="141">
        <f>IF(AND($D83&lt;&gt;0,BK$1&lt;&gt;0),IF(VLOOKUP($D83,$J$9:$DP$16,2+BK$1,FALSE)&lt;&gt;0,(COUNTIF('Présences, Excuses, et Tx P G'!$P82:BO82,$C83)/VLOOKUP($D83,$J$9:$DP$16,2+BK$1,FALSE)),),)</f>
        <v>0.7142857142857143</v>
      </c>
      <c r="BL83" s="141">
        <f>IF(AND($D83&lt;&gt;0,BL$1&lt;&gt;0),IF(VLOOKUP($D83,$J$9:$DP$16,2+BL$1,FALSE)&lt;&gt;0,(COUNTIF('Présences, Excuses, et Tx P G'!$P82:BP82,$C83)/VLOOKUP($D83,$J$9:$DP$16,2+BL$1,FALSE)),),)</f>
        <v>0.7142857142857143</v>
      </c>
      <c r="BM83" s="141">
        <f>IF(AND($D83&lt;&gt;0,BM$1&lt;&gt;0),IF(VLOOKUP($D83,$J$9:$DP$16,2+BM$1,FALSE)&lt;&gt;0,(COUNTIF('Présences, Excuses, et Tx P G'!$P82:BQ82,$C83)/VLOOKUP($D83,$J$9:$DP$16,2+BM$1,FALSE)),),)</f>
        <v>0.7142857142857143</v>
      </c>
      <c r="BN83" s="141">
        <f>IF(AND($D83&lt;&gt;0,BN$1&lt;&gt;0),IF(VLOOKUP($D83,$J$9:$DP$16,2+BN$1,FALSE)&lt;&gt;0,(COUNTIF('Présences, Excuses, et Tx P G'!$P82:BR82,$C83)/VLOOKUP($D83,$J$9:$DP$16,2+BN$1,FALSE)),),)</f>
        <v>0.72222222222222221</v>
      </c>
      <c r="BO83" s="141">
        <f>IF(AND($D83&lt;&gt;0,BO$1&lt;&gt;0),IF(VLOOKUP($D83,$J$9:$DP$16,2+BO$1,FALSE)&lt;&gt;0,(COUNTIF('Présences, Excuses, et Tx P G'!$P82:BS82,$C83)/VLOOKUP($D83,$J$9:$DP$16,2+BO$1,FALSE)),),)</f>
        <v>0.72972972972972971</v>
      </c>
      <c r="BP83" s="141">
        <f>IF(AND($D83&lt;&gt;0,BP$1&lt;&gt;0),IF(VLOOKUP($D83,$J$9:$DP$16,2+BP$1,FALSE)&lt;&gt;0,(COUNTIF('Présences, Excuses, et Tx P G'!$P82:BT82,$C83)/VLOOKUP($D83,$J$9:$DP$16,2+BP$1,FALSE)),),)</f>
        <v>0.73684210526315785</v>
      </c>
      <c r="BQ83" s="141">
        <f>IF(AND($D83&lt;&gt;0,BQ$1&lt;&gt;0),IF(VLOOKUP($D83,$J$9:$DP$16,2+BQ$1,FALSE)&lt;&gt;0,(COUNTIF('Présences, Excuses, et Tx P G'!$P82:BU82,$C83)/VLOOKUP($D83,$J$9:$DP$16,2+BQ$1,FALSE)),),)</f>
        <v>0.73684210526315785</v>
      </c>
      <c r="BR83" s="141">
        <f>IF(AND($D83&lt;&gt;0,BR$1&lt;&gt;0),IF(VLOOKUP($D83,$J$9:$DP$16,2+BR$1,FALSE)&lt;&gt;0,(COUNTIF('Présences, Excuses, et Tx P G'!$P82:BV82,$C83)/VLOOKUP($D83,$J$9:$DP$16,2+BR$1,FALSE)),),)</f>
        <v>0.71794871794871795</v>
      </c>
      <c r="BS83" s="141">
        <f>IF(AND($D83&lt;&gt;0,BS$1&lt;&gt;0),IF(VLOOKUP($D83,$J$9:$DP$16,2+BS$1,FALSE)&lt;&gt;0,(COUNTIF('Présences, Excuses, et Tx P G'!$P82:BW82,$C83)/VLOOKUP($D83,$J$9:$DP$16,2+BS$1,FALSE)),),)</f>
        <v>0.71794871794871795</v>
      </c>
      <c r="BT83" s="141">
        <f>IF(AND($D83&lt;&gt;0,BT$1&lt;&gt;0),IF(VLOOKUP($D83,$J$9:$DP$16,2+BT$1,FALSE)&lt;&gt;0,(COUNTIF('Présences, Excuses, et Tx P G'!$P82:BX82,$C83)/VLOOKUP($D83,$J$9:$DP$16,2+BT$1,FALSE)),),)</f>
        <v>0.71794871794871795</v>
      </c>
      <c r="BU83" s="141">
        <f>IF(AND($D83&lt;&gt;0,BU$1&lt;&gt;0),IF(VLOOKUP($D83,$J$9:$DP$16,2+BU$1,FALSE)&lt;&gt;0,(COUNTIF('Présences, Excuses, et Tx P G'!$P82:BY82,$C83)/VLOOKUP($D83,$J$9:$DP$16,2+BU$1,FALSE)),),)</f>
        <v>0.72499999999999998</v>
      </c>
      <c r="BV83" s="141">
        <f>IF(AND($D83&lt;&gt;0,BV$1&lt;&gt;0),IF(VLOOKUP($D83,$J$9:$DP$16,2+BV$1,FALSE)&lt;&gt;0,(COUNTIF('Présences, Excuses, et Tx P G'!$P82:BZ82,$C83)/VLOOKUP($D83,$J$9:$DP$16,2+BV$1,FALSE)),),)</f>
        <v>0.73170731707317072</v>
      </c>
      <c r="BW83" s="141">
        <f>IF(AND($D83&lt;&gt;0,BW$1&lt;&gt;0),IF(VLOOKUP($D83,$J$9:$DP$16,2+BW$1,FALSE)&lt;&gt;0,(COUNTIF('Présences, Excuses, et Tx P G'!$P82:CA82,$C83)/VLOOKUP($D83,$J$9:$DP$16,2+BW$1,FALSE)),),)</f>
        <v>0.73809523809523814</v>
      </c>
      <c r="BX83" s="141">
        <f>IF(AND($D83&lt;&gt;0,BX$1&lt;&gt;0),IF(VLOOKUP($D83,$J$9:$DP$16,2+BX$1,FALSE)&lt;&gt;0,(COUNTIF('Présences, Excuses, et Tx P G'!$P82:CB82,$C83)/VLOOKUP($D83,$J$9:$DP$16,2+BX$1,FALSE)),),)</f>
        <v>0.73809523809523814</v>
      </c>
      <c r="BY83" s="141">
        <f>IF(AND($D83&lt;&gt;0,BY$1&lt;&gt;0),IF(VLOOKUP($D83,$J$9:$DP$16,2+BY$1,FALSE)&lt;&gt;0,(COUNTIF('Présences, Excuses, et Tx P G'!$P82:CC82,$C83)/VLOOKUP($D83,$J$9:$DP$16,2+BY$1,FALSE)),),)</f>
        <v>0.7441860465116279</v>
      </c>
      <c r="BZ83" s="141">
        <f>IF(AND($D83&lt;&gt;0,BZ$1&lt;&gt;0),IF(VLOOKUP($D83,$J$9:$DP$16,2+BZ$1,FALSE)&lt;&gt;0,(COUNTIF('Présences, Excuses, et Tx P G'!$P82:CD82,$C83)/VLOOKUP($D83,$J$9:$DP$16,2+BZ$1,FALSE)),),)</f>
        <v>0.75</v>
      </c>
      <c r="CA83" s="141">
        <f>IF(AND($D83&lt;&gt;0,CA$1&lt;&gt;0),IF(VLOOKUP($D83,$J$9:$DP$16,2+CA$1,FALSE)&lt;&gt;0,(COUNTIF('Présences, Excuses, et Tx P G'!$P82:CE82,$C83)/VLOOKUP($D83,$J$9:$DP$16,2+CA$1,FALSE)),),)</f>
        <v>0.73333333333333328</v>
      </c>
      <c r="CB83" s="141">
        <f>IF(AND($D83&lt;&gt;0,CB$1&lt;&gt;0),IF(VLOOKUP($D83,$J$9:$DP$16,2+CB$1,FALSE)&lt;&gt;0,(COUNTIF('Présences, Excuses, et Tx P G'!$P82:CF82,$C83)/VLOOKUP($D83,$J$9:$DP$16,2+CB$1,FALSE)),),)</f>
        <v>0</v>
      </c>
      <c r="CC83" s="141">
        <f>IF(AND($D83&lt;&gt;0,CC$1&lt;&gt;0),IF(VLOOKUP($D83,$J$9:$DP$16,2+CC$1,FALSE)&lt;&gt;0,(COUNTIF('Présences, Excuses, et Tx P G'!$P82:CG82,$C83)/VLOOKUP($D83,$J$9:$DP$16,2+CC$1,FALSE)),),)</f>
        <v>0</v>
      </c>
      <c r="CD83" s="141">
        <f>IF(AND($D83&lt;&gt;0,CD$1&lt;&gt;0),IF(VLOOKUP($D83,$J$9:$DP$16,2+CD$1,FALSE)&lt;&gt;0,(COUNTIF('Présences, Excuses, et Tx P G'!$P82:CH82,$C83)/VLOOKUP($D83,$J$9:$DP$16,2+CD$1,FALSE)),),)</f>
        <v>0</v>
      </c>
      <c r="CE83" s="141">
        <f>IF(AND($D83&lt;&gt;0,CE$1&lt;&gt;0),IF(VLOOKUP($D83,$J$9:$DP$16,2+CE$1,FALSE)&lt;&gt;0,(COUNTIF('Présences, Excuses, et Tx P G'!$P82:CI82,$C83)/VLOOKUP($D83,$J$9:$DP$16,2+CE$1,FALSE)),),)</f>
        <v>0</v>
      </c>
      <c r="CF83" s="141">
        <f>IF(AND($D83&lt;&gt;0,CF$1&lt;&gt;0),IF(VLOOKUP($D83,$J$9:$DP$16,2+CF$1,FALSE)&lt;&gt;0,(COUNTIF('Présences, Excuses, et Tx P G'!$P82:CJ82,$C83)/VLOOKUP($D83,$J$9:$DP$16,2+CF$1,FALSE)),),)</f>
        <v>0</v>
      </c>
      <c r="CG83" s="141">
        <f>IF(AND($D83&lt;&gt;0,CG$1&lt;&gt;0),IF(VLOOKUP($D83,$J$9:$DP$16,2+CG$1,FALSE)&lt;&gt;0,(COUNTIF('Présences, Excuses, et Tx P G'!$P82:CK82,$C83)/VLOOKUP($D83,$J$9:$DP$16,2+CG$1,FALSE)),),)</f>
        <v>0</v>
      </c>
      <c r="CH83" s="141">
        <f>IF(AND($D83&lt;&gt;0,CH$1&lt;&gt;0),IF(VLOOKUP($D83,$J$9:$DP$16,2+CH$1,FALSE)&lt;&gt;0,(COUNTIF('Présences, Excuses, et Tx P G'!$P82:CL82,$C83)/VLOOKUP($D83,$J$9:$DP$16,2+CH$1,FALSE)),),)</f>
        <v>0</v>
      </c>
      <c r="CI83" s="141">
        <f>IF(AND($D83&lt;&gt;0,CI$1&lt;&gt;0),IF(VLOOKUP($D83,$J$9:$DP$16,2+CI$1,FALSE)&lt;&gt;0,(COUNTIF('Présences, Excuses, et Tx P G'!$P82:CM82,$C83)/VLOOKUP($D83,$J$9:$DP$16,2+CI$1,FALSE)),),)</f>
        <v>0</v>
      </c>
      <c r="CJ83" s="141">
        <f>IF(AND($D83&lt;&gt;0,CJ$1&lt;&gt;0),IF(VLOOKUP($D83,$J$9:$DP$16,2+CJ$1,FALSE)&lt;&gt;0,(COUNTIF('Présences, Excuses, et Tx P G'!$P82:CO82,$C83)/VLOOKUP($D83,$J$9:$DP$16,2+CJ$1,FALSE)),),)</f>
        <v>0</v>
      </c>
      <c r="CK83" s="141">
        <f>IF(AND($D83&lt;&gt;0,CK$1&lt;&gt;0),IF(VLOOKUP($D83,$J$9:$DP$16,2+CK$1,FALSE)&lt;&gt;0,(COUNTIF('Présences, Excuses, et Tx P G'!$P82:CP82,$C83)/VLOOKUP($D83,$J$9:$DP$16,2+CK$1,FALSE)),),)</f>
        <v>0</v>
      </c>
      <c r="CL83" s="141">
        <f>IF(AND($D83&lt;&gt;0,CL$1&lt;&gt;0),IF(VLOOKUP($D83,$J$9:$DP$16,2+CL$1,FALSE)&lt;&gt;0,(COUNTIF('Présences, Excuses, et Tx P G'!$P82:CQ82,$C83)/VLOOKUP($D83,$J$9:$DP$16,2+CL$1,FALSE)),),)</f>
        <v>0</v>
      </c>
      <c r="CM83" s="141">
        <f>IF(AND($D83&lt;&gt;0,CM$1&lt;&gt;0),IF(VLOOKUP($D83,$J$9:$DP$16,2+CM$1,FALSE)&lt;&gt;0,(COUNTIF('Présences, Excuses, et Tx P G'!$P82:CR82,$C83)/VLOOKUP($D83,$J$9:$DP$16,2+CM$1,FALSE)),),)</f>
        <v>0</v>
      </c>
      <c r="CN83" s="141">
        <f>IF(AND($D83&lt;&gt;0,CN$1&lt;&gt;0),IF(VLOOKUP($D83,$J$9:$DP$16,2+CN$1,FALSE)&lt;&gt;0,(COUNTIF('Présences, Excuses, et Tx P G'!$P82:CS82,$C83)/VLOOKUP($D83,$J$9:$DP$16,2+CN$1,FALSE)),),)</f>
        <v>0</v>
      </c>
      <c r="CO83" s="141">
        <f>IF(AND($D83&lt;&gt;0,CO$1&lt;&gt;0),IF(VLOOKUP($D83,$J$9:$DP$16,2+CO$1,FALSE)&lt;&gt;0,(COUNTIF('Présences, Excuses, et Tx P G'!$P82:CT82,$C83)/VLOOKUP($D83,$J$9:$DP$16,2+CO$1,FALSE)),),)</f>
        <v>0</v>
      </c>
      <c r="CP83" s="141">
        <f>IF(AND($D83&lt;&gt;0,CP$1&lt;&gt;0),IF(VLOOKUP($D83,$J$9:$DP$16,2+CP$1,FALSE)&lt;&gt;0,(COUNTIF('Présences, Excuses, et Tx P G'!$P82:CU82,$C83)/VLOOKUP($D83,$J$9:$DP$16,2+CP$1,FALSE)),),)</f>
        <v>0</v>
      </c>
      <c r="CQ83" s="141">
        <f>IF(AND($D83&lt;&gt;0,CQ$1&lt;&gt;0),IF(VLOOKUP($D83,$J$9:$DP$16,2+CQ$1,FALSE)&lt;&gt;0,(COUNTIF('Présences, Excuses, et Tx P G'!$P82:CU82,$C83)/VLOOKUP($D83,$J$9:$DP$16,2+CQ$1,FALSE)),),)</f>
        <v>0</v>
      </c>
      <c r="CR83" s="141">
        <f>IF(AND($D83&lt;&gt;0,CR$1&lt;&gt;0),IF(VLOOKUP($D83,$J$9:$DP$16,2+CR$1,FALSE)&lt;&gt;0,(COUNTIF('Présences, Excuses, et Tx P G'!$P82:CV82,$C83)/VLOOKUP($D83,$J$9:$DP$16,2+CR$1,FALSE)),),)</f>
        <v>0</v>
      </c>
      <c r="CS83" s="141">
        <f>IF(AND($D83&lt;&gt;0,CS$1&lt;&gt;0),IF(VLOOKUP($D83,$J$9:$DP$16,2+CS$1,FALSE)&lt;&gt;0,(COUNTIF('Présences, Excuses, et Tx P G'!$P82:CW82,$C83)/VLOOKUP($D83,$J$9:$DP$16,2+CS$1,FALSE)),),)</f>
        <v>0</v>
      </c>
      <c r="CT83" s="141">
        <f>IF(AND($D83&lt;&gt;0,CT$1&lt;&gt;0),IF(VLOOKUP($D83,$J$9:$DP$16,2+CT$1,FALSE)&lt;&gt;0,(COUNTIF('Présences, Excuses, et Tx P G'!$P82:CX82,$C83)/VLOOKUP($D83,$J$9:$DP$16,2+CT$1,FALSE)),),)</f>
        <v>0</v>
      </c>
      <c r="CU83" s="141">
        <f>IF(AND($D83&lt;&gt;0,CU$1&lt;&gt;0),IF(VLOOKUP($D83,$J$9:$DP$16,2+CU$1,FALSE)&lt;&gt;0,(COUNTIF('Présences, Excuses, et Tx P G'!$P82:CY82,$C83)/VLOOKUP($D83,$J$9:$DP$16,2+CU$1,FALSE)),),)</f>
        <v>0</v>
      </c>
      <c r="CV83" s="141">
        <f>IF(AND($D83&lt;&gt;0,CV$1&lt;&gt;0),IF(VLOOKUP($D83,$J$9:$DP$16,2+CV$1,FALSE)&lt;&gt;0,(COUNTIF('Présences, Excuses, et Tx P G'!$P82:CZ82,$C83)/VLOOKUP($D83,$J$9:$DP$16,2+CV$1,FALSE)),),)</f>
        <v>0</v>
      </c>
      <c r="CW83" s="141">
        <f>IF(AND($D83&lt;&gt;0,CW$1&lt;&gt;0),IF(VLOOKUP($D83,$J$9:$DP$16,2+CW$1,FALSE)&lt;&gt;0,(COUNTIF('Présences, Excuses, et Tx P G'!$P82:DA82,$C83)/VLOOKUP($D83,$J$9:$DP$16,2+CW$1,FALSE)),),)</f>
        <v>0</v>
      </c>
      <c r="CX83" s="141">
        <f>IF(AND($D83&lt;&gt;0,CX$1&lt;&gt;0),IF(VLOOKUP($D83,$J$9:$DP$16,2+CX$1,FALSE)&lt;&gt;0,(COUNTIF('Présences, Excuses, et Tx P G'!$P82:DB82,$C83)/VLOOKUP($D83,$J$9:$DP$16,2+CX$1,FALSE)),),)</f>
        <v>0</v>
      </c>
      <c r="CY83" s="141">
        <f>IF(AND($D83&lt;&gt;0,CY$1&lt;&gt;0),IF(VLOOKUP($D83,$J$9:$DP$16,2+CY$1,FALSE)&lt;&gt;0,(COUNTIF('Présences, Excuses, et Tx P G'!$P82:DC82,$C83)/VLOOKUP($D83,$J$9:$DP$16,2+CY$1,FALSE)),),)</f>
        <v>0</v>
      </c>
      <c r="CZ83" s="141">
        <f>IF(AND($D83&lt;&gt;0,CZ$1&lt;&gt;0),IF(VLOOKUP($D83,$J$9:$DP$16,2+CZ$1,FALSE)&lt;&gt;0,(COUNTIF('Présences, Excuses, et Tx P G'!$P82:DD82,$C83)/VLOOKUP($D83,$J$9:$DP$16,2+CZ$1,FALSE)),),)</f>
        <v>0</v>
      </c>
      <c r="DA83" s="141">
        <f>IF(AND($D83&lt;&gt;0,DA$1&lt;&gt;0),IF(VLOOKUP($D83,$J$9:$DP$16,2+DA$1,FALSE)&lt;&gt;0,(COUNTIF('Présences, Excuses, et Tx P G'!$P82:DE82,$C83)/VLOOKUP($D83,$J$9:$DP$16,2+DA$1,FALSE)),),)</f>
        <v>0</v>
      </c>
      <c r="DB83" s="141">
        <f>IF(AND($D83&lt;&gt;0,DB$1&lt;&gt;0),IF(VLOOKUP($D83,$J$9:$DP$16,2+DB$1,FALSE)&lt;&gt;0,(COUNTIF('Présences, Excuses, et Tx P G'!$P82:DF82,$C83)/VLOOKUP($D83,$J$9:$DP$16,2+DB$1,FALSE)),),)</f>
        <v>0</v>
      </c>
      <c r="DC83" s="141">
        <f>IF(AND($D83&lt;&gt;0,DC$1&lt;&gt;0),IF(VLOOKUP($D83,$J$9:$DP$16,2+DC$1,FALSE)&lt;&gt;0,(COUNTIF('Présences, Excuses, et Tx P G'!$P82:DG82,$C83)/VLOOKUP($D83,$J$9:$DP$16,2+DC$1,FALSE)),),)</f>
        <v>0</v>
      </c>
      <c r="DD83" s="141">
        <f>IF(AND($D83&lt;&gt;0,DD$1&lt;&gt;0),IF(VLOOKUP($D83,$J$9:$DP$16,2+DD$1,FALSE)&lt;&gt;0,(COUNTIF('Présences, Excuses, et Tx P G'!$P82:DH82,$C83)/VLOOKUP($D83,$J$9:$DP$16,2+DD$1,FALSE)),),)</f>
        <v>0</v>
      </c>
      <c r="DE83" s="141">
        <f>IF(AND($D83&lt;&gt;0,DE$1&lt;&gt;0),IF(VLOOKUP($D83,$J$9:$DP$16,2+DE$1,FALSE)&lt;&gt;0,(COUNTIF('Présences, Excuses, et Tx P G'!$P82:DI82,$C83)/VLOOKUP($D83,$J$9:$DP$16,2+DE$1,FALSE)),),)</f>
        <v>0</v>
      </c>
      <c r="DF83" s="141">
        <f>IF(AND($D83&lt;&gt;0,DF$1&lt;&gt;0),IF(VLOOKUP($D83,$J$9:$DP$16,2+DF$1,FALSE)&lt;&gt;0,(COUNTIF('Présences, Excuses, et Tx P G'!$P82:DJ82,$C83)/VLOOKUP($D83,$J$9:$DP$16,2+DF$1,FALSE)),),)</f>
        <v>0</v>
      </c>
      <c r="DG83" s="141">
        <f>IF(AND($D83&lt;&gt;0,DG$1&lt;&gt;0),IF(VLOOKUP($D83,$J$9:$DP$16,2+DG$1,FALSE)&lt;&gt;0,(COUNTIF('Présences, Excuses, et Tx P G'!$P82:DK82,$C83)/VLOOKUP($D83,$J$9:$DP$16,2+DG$1,FALSE)),),)</f>
        <v>0</v>
      </c>
      <c r="DH83" s="141">
        <f>IF(AND($D83&lt;&gt;0,DH$1&lt;&gt;0),IF(VLOOKUP($D83,$J$9:$DP$16,2+DH$1,FALSE)&lt;&gt;0,(COUNTIF('Présences, Excuses, et Tx P G'!$P82:DL82,$C83)/VLOOKUP($D83,$J$9:$DP$16,2+DH$1,FALSE)),),)</f>
        <v>0</v>
      </c>
      <c r="DI83" s="141">
        <f>IF(AND($D83&lt;&gt;0,DI$1&lt;&gt;0),IF(VLOOKUP($D83,$J$9:$DP$16,2+DI$1,FALSE)&lt;&gt;0,(COUNTIF('Présences, Excuses, et Tx P G'!$P82:DM82,$C83)/VLOOKUP($D83,$J$9:$DP$16,2+DI$1,FALSE)),),)</f>
        <v>0</v>
      </c>
      <c r="DJ83" s="141">
        <f>IF(AND($D83&lt;&gt;0,DJ$1&lt;&gt;0),IF(VLOOKUP($D83,$J$9:$DP$16,2+DJ$1,FALSE)&lt;&gt;0,(COUNTIF('Présences, Excuses, et Tx P G'!$P82:DN82,$C83)/VLOOKUP($D83,$J$9:$DP$16,2+DJ$1,FALSE)),),)</f>
        <v>0</v>
      </c>
      <c r="DK83" s="141">
        <f>IF(AND($D83&lt;&gt;0,DK$1&lt;&gt;0),IF(VLOOKUP($D83,$J$9:$DP$16,2+DK$1,FALSE)&lt;&gt;0,(COUNTIF('Présences, Excuses, et Tx P G'!$P82:DO82,$C83)/VLOOKUP($D83,$J$9:$DP$16,2+DK$1,FALSE)),),)</f>
        <v>0</v>
      </c>
      <c r="DL83" s="141">
        <f>IF(AND($D83&lt;&gt;0,DL$1&lt;&gt;0),IF(VLOOKUP($D83,$J$9:$DP$16,2+DL$1,FALSE)&lt;&gt;0,(COUNTIF('Présences, Excuses, et Tx P G'!$P82:DP82,$C83)/VLOOKUP($D83,$J$9:$DP$16,2+DL$1,FALSE)),),)</f>
        <v>0</v>
      </c>
      <c r="DM83" s="141">
        <f>IF(AND($D83&lt;&gt;0,DM$1&lt;&gt;0),IF(VLOOKUP($D83,$J$9:$DP$16,2+DM$1,FALSE)&lt;&gt;0,(COUNTIF('Présences, Excuses, et Tx P G'!$P82:DQ82,$C83)/VLOOKUP($D83,$J$9:$DP$16,2+DM$1,FALSE)),),)</f>
        <v>0</v>
      </c>
      <c r="DN83" s="141">
        <f>IF(AND($D83&lt;&gt;0,DN$1&lt;&gt;0),IF(VLOOKUP($D83,$J$9:$DP$16,2+DN$1,FALSE)&lt;&gt;0,(COUNTIF('Présences, Excuses, et Tx P G'!$P82:DR82,$C83)/VLOOKUP($D83,$J$9:$DP$16,2+DN$1,FALSE)),),)</f>
        <v>0</v>
      </c>
      <c r="DO83" s="141">
        <f>IF(AND($D83&lt;&gt;0,DO$1&lt;&gt;0),IF(VLOOKUP($D83,$J$9:$DP$16,2+DO$1,FALSE)&lt;&gt;0,(COUNTIF('Présences, Excuses, et Tx P G'!$P82:DS82,$C83)/VLOOKUP($D83,$J$9:$DP$16,2+DO$1,FALSE)),),)</f>
        <v>0</v>
      </c>
      <c r="DP83" s="141">
        <f>IF(AND($D83&lt;&gt;0,DP$1&lt;&gt;0),IF(VLOOKUP($D83,$J$9:$DP$16,2+DP$1,FALSE)&lt;&gt;0,(COUNTIF('Présences, Excuses, et Tx P G'!$P82:DT82,$C83)/VLOOKUP($D83,$J$9:$DP$16,2+DP$1,FALSE)),),)</f>
        <v>0</v>
      </c>
      <c r="DR83" s="158" t="str">
        <f t="shared" ref="DR83:DR133" si="39">B83</f>
        <v>NOUET Jean-Pierre</v>
      </c>
      <c r="DS83" s="26" t="str">
        <f t="shared" ref="DS83:DS133" si="40">C83</f>
        <v>B</v>
      </c>
      <c r="DT83" s="23">
        <f t="shared" ref="DT83:DT133" si="41">I83</f>
        <v>0.7441860465116279</v>
      </c>
    </row>
    <row r="84" spans="1:124" ht="14.4" customHeight="1">
      <c r="A84" s="11">
        <v>67</v>
      </c>
      <c r="B84" s="158" t="str">
        <f>Choristes!B68</f>
        <v>OUDET Martial</v>
      </c>
      <c r="C84" s="26" t="str">
        <f>Choristes!C68</f>
        <v>T</v>
      </c>
      <c r="D84" s="26" t="str">
        <f>Choristes!G68</f>
        <v>HS</v>
      </c>
      <c r="E84" s="26"/>
      <c r="F84" s="26"/>
      <c r="G84" s="15"/>
      <c r="H84" s="15"/>
      <c r="I84" s="23">
        <f t="shared" si="37"/>
        <v>0.95348837209302328</v>
      </c>
      <c r="J84" s="23" t="str">
        <f t="shared" si="38"/>
        <v>B</v>
      </c>
      <c r="K84" s="60"/>
      <c r="L84" s="141">
        <f>IF(AND($D84&lt;&gt;0,L$1&lt;&gt;0),IF(VLOOKUP($D84,$J$9:$DP$16,2+L$1,FALSE)&lt;&gt;0,(COUNTIF('Présences, Excuses, et Tx P G'!$P83:P83,$C84)/VLOOKUP($D84,$J$9:$DP$16,2+L$1,FALSE)),),)</f>
        <v>1</v>
      </c>
      <c r="M84" s="141">
        <f>IF(AND($D84&lt;&gt;0,M$1&lt;&gt;0),IF(VLOOKUP($D84,$J$9:$DP$16,2+M$1,FALSE)&lt;&gt;0,(COUNTIF('Présences, Excuses, et Tx P G'!$P83:Q83,$C84)/VLOOKUP($D84,$J$9:$DP$16,2+M$1,FALSE)),),)</f>
        <v>1</v>
      </c>
      <c r="N84" s="141">
        <f>IF(AND($D84&lt;&gt;0,N$1&lt;&gt;0),IF(VLOOKUP($D84,$J$9:$DP$16,2+N$1,FALSE)&lt;&gt;0,(COUNTIF('Présences, Excuses, et Tx P G'!$P83:R83,$C84)/VLOOKUP($D84,$J$9:$DP$16,2+N$1,FALSE)),),)</f>
        <v>1</v>
      </c>
      <c r="O84" s="141">
        <f>IF(AND($D84&lt;&gt;0,O$1&lt;&gt;0),IF(VLOOKUP($D84,$J$9:$DP$16,2+O$1,FALSE)&lt;&gt;0,(COUNTIF('Présences, Excuses, et Tx P G'!$P83:S83,$C84)/VLOOKUP($D84,$J$9:$DP$16,2+O$1,FALSE)),),)</f>
        <v>1</v>
      </c>
      <c r="P84" s="141">
        <f>IF(AND($D84&lt;&gt;0,P$1&lt;&gt;0),IF(VLOOKUP($D84,$J$9:$DP$16,2+P$1,FALSE)&lt;&gt;0,(COUNTIF('Présences, Excuses, et Tx P G'!$P83:T83,$C84)/VLOOKUP($D84,$J$9:$DP$16,2+P$1,FALSE)),),)</f>
        <v>1</v>
      </c>
      <c r="Q84" s="141">
        <f>IF(AND($D84&lt;&gt;0,Q$1&lt;&gt;0),IF(VLOOKUP($D84,$J$9:$DP$16,2+Q$1,FALSE)&lt;&gt;0,(COUNTIF('Présences, Excuses, et Tx P G'!$P83:U83,$C84)/VLOOKUP($D84,$J$9:$DP$16,2+Q$1,FALSE)),),)</f>
        <v>1</v>
      </c>
      <c r="R84" s="141">
        <f>IF(AND($D84&lt;&gt;0,R$1&lt;&gt;0),IF(VLOOKUP($D84,$J$9:$DP$16,2+R$1,FALSE)&lt;&gt;0,(COUNTIF('Présences, Excuses, et Tx P G'!$P83:V83,$C84)/VLOOKUP($D84,$J$9:$DP$16,2+R$1,FALSE)),),)</f>
        <v>1</v>
      </c>
      <c r="S84" s="141">
        <f>IF(AND($D84&lt;&gt;0,S$1&lt;&gt;0),IF(VLOOKUP($D84,$J$9:$DP$16,2+S$1,FALSE)&lt;&gt;0,(COUNTIF('Présences, Excuses, et Tx P G'!$P83:W83,$C84)/VLOOKUP($D84,$J$9:$DP$16,2+S$1,FALSE)),),)</f>
        <v>1</v>
      </c>
      <c r="T84" s="141">
        <f>IF(AND($D84&lt;&gt;0,T$1&lt;&gt;0),IF(VLOOKUP($D84,$J$9:$DP$16,2+T$1,FALSE)&lt;&gt;0,(COUNTIF('Présences, Excuses, et Tx P G'!$P83:X83,$C84)/VLOOKUP($D84,$J$9:$DP$16,2+T$1,FALSE)),),)</f>
        <v>1</v>
      </c>
      <c r="U84" s="141">
        <f>IF(AND($D84&lt;&gt;0,U$1&lt;&gt;0),IF(VLOOKUP($D84,$J$9:$DP$16,2+U$1,FALSE)&lt;&gt;0,(COUNTIF('Présences, Excuses, et Tx P G'!$P83:Y83,$C84)/VLOOKUP($D84,$J$9:$DP$16,2+U$1,FALSE)),),)</f>
        <v>1</v>
      </c>
      <c r="V84" s="141">
        <f>IF(AND($D84&lt;&gt;0,V$1&lt;&gt;0),IF(VLOOKUP($D84,$J$9:$DP$16,2+V$1,FALSE)&lt;&gt;0,(COUNTIF('Présences, Excuses, et Tx P G'!$P83:Z83,$C84)/VLOOKUP($D84,$J$9:$DP$16,2+V$1,FALSE)),),)</f>
        <v>1</v>
      </c>
      <c r="W84" s="141">
        <f>IF(AND($D84&lt;&gt;0,W$1&lt;&gt;0),IF(VLOOKUP($D84,$J$9:$DP$16,2+W$1,FALSE)&lt;&gt;0,(COUNTIF('Présences, Excuses, et Tx P G'!$P83:AA83,$C84)/VLOOKUP($D84,$J$9:$DP$16,2+W$1,FALSE)),),)</f>
        <v>1</v>
      </c>
      <c r="X84" s="141">
        <f>IF(AND($D84&lt;&gt;0,X$1&lt;&gt;0),IF(VLOOKUP($D84,$J$9:$DP$16,2+X$1,FALSE)&lt;&gt;0,(COUNTIF('Présences, Excuses, et Tx P G'!$P83:AB83,$C84)/VLOOKUP($D84,$J$9:$DP$16,2+X$1,FALSE)),),)</f>
        <v>1</v>
      </c>
      <c r="Y84" s="141">
        <f>IF(AND($D84&lt;&gt;0,Y$1&lt;&gt;0),IF(VLOOKUP($D84,$J$9:$DP$16,2+Y$1,FALSE)&lt;&gt;0,(COUNTIF('Présences, Excuses, et Tx P G'!$P83:AC83,$C84)/VLOOKUP($D84,$J$9:$DP$16,2+Y$1,FALSE)),),)</f>
        <v>1</v>
      </c>
      <c r="Z84" s="141">
        <f>IF(AND($D84&lt;&gt;0,Z$1&lt;&gt;0),IF(VLOOKUP($D84,$J$9:$DP$16,2+Z$1,FALSE)&lt;&gt;0,(COUNTIF('Présences, Excuses, et Tx P G'!$P83:AD83,$C84)/VLOOKUP($D84,$J$9:$DP$16,2+Z$1,FALSE)),),)</f>
        <v>1</v>
      </c>
      <c r="AA84" s="141">
        <f>IF(AND($D84&lt;&gt;0,AA$1&lt;&gt;0),IF(VLOOKUP($D84,$J$9:$DP$16,2+AA$1,FALSE)&lt;&gt;0,(COUNTIF('Présences, Excuses, et Tx P G'!$P83:AE83,$C84)/VLOOKUP($D84,$J$9:$DP$16,2+AA$1,FALSE)),),)</f>
        <v>1</v>
      </c>
      <c r="AB84" s="141">
        <f>IF(AND($D84&lt;&gt;0,AB$1&lt;&gt;0),IF(VLOOKUP($D84,$J$9:$DP$16,2+AB$1,FALSE)&lt;&gt;0,(COUNTIF('Présences, Excuses, et Tx P G'!$P83:AF83,$C84)/VLOOKUP($D84,$J$9:$DP$16,2+AB$1,FALSE)),),)</f>
        <v>1</v>
      </c>
      <c r="AC84" s="141">
        <f>IF(AND($D84&lt;&gt;0,AC$1&lt;&gt;0),IF(VLOOKUP($D84,$J$9:$DP$16,2+AC$1,FALSE)&lt;&gt;0,(COUNTIF('Présences, Excuses, et Tx P G'!$P83:AG83,$C84)/VLOOKUP($D84,$J$9:$DP$16,2+AC$1,FALSE)),),)</f>
        <v>1</v>
      </c>
      <c r="AD84" s="141">
        <f>IF(AND($D84&lt;&gt;0,AD$1&lt;&gt;0),IF(VLOOKUP($D84,$J$9:$DP$16,2+AD$1,FALSE)&lt;&gt;0,(COUNTIF('Présences, Excuses, et Tx P G'!$P83:AH83,$C84)/VLOOKUP($D84,$J$9:$DP$16,2+AD$1,FALSE)),),)</f>
        <v>1</v>
      </c>
      <c r="AE84" s="141">
        <f>IF(AND($D84&lt;&gt;0,AE$1&lt;&gt;0),IF(VLOOKUP($D84,$J$9:$DP$16,2+AE$1,FALSE)&lt;&gt;0,(COUNTIF('Présences, Excuses, et Tx P G'!$P83:AI83,$C84)/VLOOKUP($D84,$J$9:$DP$16,2+AE$1,FALSE)),),)</f>
        <v>1</v>
      </c>
      <c r="AF84" s="141">
        <f>IF(AND($D84&lt;&gt;0,AF$1&lt;&gt;0),IF(VLOOKUP($D84,$J$9:$DP$16,2+AF$1,FALSE)&lt;&gt;0,(COUNTIF('Présences, Excuses, et Tx P G'!$P83:AJ83,$C84)/VLOOKUP($D84,$J$9:$DP$16,2+AF$1,FALSE)),),)</f>
        <v>1</v>
      </c>
      <c r="AG84" s="141">
        <f>IF(AND($D84&lt;&gt;0,AG$1&lt;&gt;0),IF(VLOOKUP($D84,$J$9:$DP$16,2+AG$1,FALSE)&lt;&gt;0,(COUNTIF('Présences, Excuses, et Tx P G'!$P83:AK83,$C84)/VLOOKUP($D84,$J$9:$DP$16,2+AG$1,FALSE)),),)</f>
        <v>1</v>
      </c>
      <c r="AH84" s="141">
        <f>IF(AND($D84&lt;&gt;0,AH$1&lt;&gt;0),IF(VLOOKUP($D84,$J$9:$DP$16,2+AH$1,FALSE)&lt;&gt;0,(COUNTIF('Présences, Excuses, et Tx P G'!$P83:AL83,$C84)/VLOOKUP($D84,$J$9:$DP$16,2+AH$1,FALSE)),),)</f>
        <v>1</v>
      </c>
      <c r="AI84" s="141">
        <f>IF(AND($D84&lt;&gt;0,AI$1&lt;&gt;0),IF(VLOOKUP($D84,$J$9:$DP$16,2+AI$1,FALSE)&lt;&gt;0,(COUNTIF('Présences, Excuses, et Tx P G'!$P83:AM83,$C84)/VLOOKUP($D84,$J$9:$DP$16,2+AI$1,FALSE)),),)</f>
        <v>1</v>
      </c>
      <c r="AJ84" s="141">
        <f>IF(AND($D84&lt;&gt;0,AJ$1&lt;&gt;0),IF(VLOOKUP($D84,$J$9:$DP$16,2+AJ$1,FALSE)&lt;&gt;0,(COUNTIF('Présences, Excuses, et Tx P G'!$P83:AN83,$C84)/VLOOKUP($D84,$J$9:$DP$16,2+AJ$1,FALSE)),),)</f>
        <v>1</v>
      </c>
      <c r="AK84" s="141">
        <f>IF(AND($D84&lt;&gt;0,AK$1&lt;&gt;0),IF(VLOOKUP($D84,$J$9:$DP$16,2+AK$1,FALSE)&lt;&gt;0,(COUNTIF('Présences, Excuses, et Tx P G'!$P83:AO83,$C84)/VLOOKUP($D84,$J$9:$DP$16,2+AK$1,FALSE)),),)</f>
        <v>1</v>
      </c>
      <c r="AL84" s="141">
        <f>IF(AND($D84&lt;&gt;0,AL$1&lt;&gt;0),IF(VLOOKUP($D84,$J$9:$DP$16,2+AL$1,FALSE)&lt;&gt;0,(COUNTIF('Présences, Excuses, et Tx P G'!$P83:AP83,$C84)/VLOOKUP($D84,$J$9:$DP$16,2+AL$1,FALSE)),),)</f>
        <v>1</v>
      </c>
      <c r="AM84" s="141">
        <f>IF(AND($D84&lt;&gt;0,AM$1&lt;&gt;0),IF(VLOOKUP($D84,$J$9:$DP$16,2+AM$1,FALSE)&lt;&gt;0,(COUNTIF('Présences, Excuses, et Tx P G'!$P83:AQ83,$C84)/VLOOKUP($D84,$J$9:$DP$16,2+AM$1,FALSE)),),)</f>
        <v>0.95</v>
      </c>
      <c r="AN84" s="141">
        <f>IF(AND($D84&lt;&gt;0,AN$1&lt;&gt;0),IF(VLOOKUP($D84,$J$9:$DP$16,2+AN$1,FALSE)&lt;&gt;0,(COUNTIF('Présences, Excuses, et Tx P G'!$P83:AR83,$C84)/VLOOKUP($D84,$J$9:$DP$16,2+AN$1,FALSE)),),)</f>
        <v>0.95238095238095233</v>
      </c>
      <c r="AO84" s="141">
        <f>IF(AND($D84&lt;&gt;0,AO$1&lt;&gt;0),IF(VLOOKUP($D84,$J$9:$DP$16,2+AO$1,FALSE)&lt;&gt;0,(COUNTIF('Présences, Excuses, et Tx P G'!$P83:AS83,$C84)/VLOOKUP($D84,$J$9:$DP$16,2+AO$1,FALSE)),),)</f>
        <v>0.95454545454545459</v>
      </c>
      <c r="AP84" s="141">
        <f>IF(AND($D84&lt;&gt;0,AP$1&lt;&gt;0),IF(VLOOKUP($D84,$J$9:$DP$16,2+AP$1,FALSE)&lt;&gt;0,(COUNTIF('Présences, Excuses, et Tx P G'!$P83:AT83,$C84)/VLOOKUP($D84,$J$9:$DP$16,2+AP$1,FALSE)),),)</f>
        <v>0.95652173913043481</v>
      </c>
      <c r="AQ84" s="141">
        <f>IF(AND($D84&lt;&gt;0,AQ$1&lt;&gt;0),IF(VLOOKUP($D84,$J$9:$DP$16,2+AQ$1,FALSE)&lt;&gt;0,(COUNTIF('Présences, Excuses, et Tx P G'!$P83:AU83,$C84)/VLOOKUP($D84,$J$9:$DP$16,2+AQ$1,FALSE)),),)</f>
        <v>0.95652173913043481</v>
      </c>
      <c r="AR84" s="141">
        <f>IF(AND($D84&lt;&gt;0,AR$1&lt;&gt;0),IF(VLOOKUP($D84,$J$9:$DP$16,2+AR$1,FALSE)&lt;&gt;0,(COUNTIF('Présences, Excuses, et Tx P G'!$P83:AV83,$C84)/VLOOKUP($D84,$J$9:$DP$16,2+AR$1,FALSE)),),)</f>
        <v>0.95833333333333337</v>
      </c>
      <c r="AS84" s="141">
        <f>IF(AND($D84&lt;&gt;0,AS$1&lt;&gt;0),IF(VLOOKUP($D84,$J$9:$DP$16,2+AS$1,FALSE)&lt;&gt;0,(COUNTIF('Présences, Excuses, et Tx P G'!$P83:AW83,$C84)/VLOOKUP($D84,$J$9:$DP$16,2+AS$1,FALSE)),),)</f>
        <v>0.95833333333333337</v>
      </c>
      <c r="AT84" s="141">
        <f>IF(AND($D84&lt;&gt;0,AT$1&lt;&gt;0),IF(VLOOKUP($D84,$J$9:$DP$16,2+AT$1,FALSE)&lt;&gt;0,(COUNTIF('Présences, Excuses, et Tx P G'!$P83:AX83,$C84)/VLOOKUP($D84,$J$9:$DP$16,2+AT$1,FALSE)),),)</f>
        <v>0.96</v>
      </c>
      <c r="AU84" s="141">
        <f>IF(AND($D84&lt;&gt;0,AU$1&lt;&gt;0),IF(VLOOKUP($D84,$J$9:$DP$16,2+AU$1,FALSE)&lt;&gt;0,(COUNTIF('Présences, Excuses, et Tx P G'!$P83:AY83,$C84)/VLOOKUP($D84,$J$9:$DP$16,2+AU$1,FALSE)),),)</f>
        <v>0.96</v>
      </c>
      <c r="AV84" s="141">
        <f>IF(AND($D84&lt;&gt;0,AV$1&lt;&gt;0),IF(VLOOKUP($D84,$J$9:$DP$16,2+AV$1,FALSE)&lt;&gt;0,(COUNTIF('Présences, Excuses, et Tx P G'!$P83:AZ83,$C84)/VLOOKUP($D84,$J$9:$DP$16,2+AV$1,FALSE)),),)</f>
        <v>0.96153846153846156</v>
      </c>
      <c r="AW84" s="141">
        <f>IF(AND($D84&lt;&gt;0,AW$1&lt;&gt;0),IF(VLOOKUP($D84,$J$9:$DP$16,2+AW$1,FALSE)&lt;&gt;0,(COUNTIF('Présences, Excuses, et Tx P G'!$P83:BA83,$C84)/VLOOKUP($D84,$J$9:$DP$16,2+AW$1,FALSE)),),)</f>
        <v>0.96153846153846156</v>
      </c>
      <c r="AX84" s="141">
        <f>IF(AND($D84&lt;&gt;0,AX$1&lt;&gt;0),IF(VLOOKUP($D84,$J$9:$DP$16,2+AX$1,FALSE)&lt;&gt;0,(COUNTIF('Présences, Excuses, et Tx P G'!$P83:BB83,$C84)/VLOOKUP($D84,$J$9:$DP$16,2+AX$1,FALSE)),),)</f>
        <v>0.96153846153846156</v>
      </c>
      <c r="AY84" s="141">
        <f>IF(AND($D84&lt;&gt;0,AY$1&lt;&gt;0),IF(VLOOKUP($D84,$J$9:$DP$16,2+AY$1,FALSE)&lt;&gt;0,(COUNTIF('Présences, Excuses, et Tx P G'!$P83:BC83,$C84)/VLOOKUP($D84,$J$9:$DP$16,2+AY$1,FALSE)),),)</f>
        <v>0.96296296296296291</v>
      </c>
      <c r="AZ84" s="141">
        <f>IF(AND($D84&lt;&gt;0,AZ$1&lt;&gt;0),IF(VLOOKUP($D84,$J$9:$DP$16,2+AZ$1,FALSE)&lt;&gt;0,(COUNTIF('Présences, Excuses, et Tx P G'!$P83:BD83,$C84)/VLOOKUP($D84,$J$9:$DP$16,2+AZ$1,FALSE)),),)</f>
        <v>0.96296296296296291</v>
      </c>
      <c r="BA84" s="141">
        <f>IF(AND($D84&lt;&gt;0,BA$1&lt;&gt;0),IF(VLOOKUP($D84,$J$9:$DP$16,2+BA$1,FALSE)&lt;&gt;0,(COUNTIF('Présences, Excuses, et Tx P G'!$P83:BE83,$C84)/VLOOKUP($D84,$J$9:$DP$16,2+BA$1,FALSE)),),)</f>
        <v>0.9642857142857143</v>
      </c>
      <c r="BB84" s="141">
        <f>IF(AND($D84&lt;&gt;0,BB$1&lt;&gt;0),IF(VLOOKUP($D84,$J$9:$DP$16,2+BB$1,FALSE)&lt;&gt;0,(COUNTIF('Présences, Excuses, et Tx P G'!$P83:BF83,$C84)/VLOOKUP($D84,$J$9:$DP$16,2+BB$1,FALSE)),),)</f>
        <v>0.93103448275862066</v>
      </c>
      <c r="BC84" s="141">
        <f>IF(AND($D84&lt;&gt;0,BC$1&lt;&gt;0),IF(VLOOKUP($D84,$J$9:$DP$16,2+BC$1,FALSE)&lt;&gt;0,(COUNTIF('Présences, Excuses, et Tx P G'!$P83:BG83,$C84)/VLOOKUP($D84,$J$9:$DP$16,2+BC$1,FALSE)),),)</f>
        <v>0.93333333333333335</v>
      </c>
      <c r="BD84" s="141">
        <f>IF(AND($D84&lt;&gt;0,BD$1&lt;&gt;0),IF(VLOOKUP($D84,$J$9:$DP$16,2+BD$1,FALSE)&lt;&gt;0,(COUNTIF('Présences, Excuses, et Tx P G'!$P83:BH83,$C84)/VLOOKUP($D84,$J$9:$DP$16,2+BD$1,FALSE)),),)</f>
        <v>0.93548387096774188</v>
      </c>
      <c r="BE84" s="141">
        <f>IF(AND($D84&lt;&gt;0,BE$1&lt;&gt;0),IF(VLOOKUP($D84,$J$9:$DP$16,2+BE$1,FALSE)&lt;&gt;0,(COUNTIF('Présences, Excuses, et Tx P G'!$P83:BI83,$C84)/VLOOKUP($D84,$J$9:$DP$16,2+BE$1,FALSE)),),)</f>
        <v>0.9375</v>
      </c>
      <c r="BF84" s="141">
        <f>IF(AND($D84&lt;&gt;0,BF$1&lt;&gt;0),IF(VLOOKUP($D84,$J$9:$DP$16,2+BF$1,FALSE)&lt;&gt;0,(COUNTIF('Présences, Excuses, et Tx P G'!$P83:BJ83,$C84)/VLOOKUP($D84,$J$9:$DP$16,2+BF$1,FALSE)),),)</f>
        <v>0.9375</v>
      </c>
      <c r="BG84" s="141">
        <f>IF(AND($D84&lt;&gt;0,BG$1&lt;&gt;0),IF(VLOOKUP($D84,$J$9:$DP$16,2+BG$1,FALSE)&lt;&gt;0,(COUNTIF('Présences, Excuses, et Tx P G'!$P83:BK83,$C84)/VLOOKUP($D84,$J$9:$DP$16,2+BG$1,FALSE)),),)</f>
        <v>0.9375</v>
      </c>
      <c r="BH84" s="141">
        <f>IF(AND($D84&lt;&gt;0,BH$1&lt;&gt;0),IF(VLOOKUP($D84,$J$9:$DP$16,2+BH$1,FALSE)&lt;&gt;0,(COUNTIF('Présences, Excuses, et Tx P G'!$P83:BL83,$C84)/VLOOKUP($D84,$J$9:$DP$16,2+BH$1,FALSE)),),)</f>
        <v>0.93939393939393945</v>
      </c>
      <c r="BI84" s="141">
        <f>IF(AND($D84&lt;&gt;0,BI$1&lt;&gt;0),IF(VLOOKUP($D84,$J$9:$DP$16,2+BI$1,FALSE)&lt;&gt;0,(COUNTIF('Présences, Excuses, et Tx P G'!$P83:BM83,$C84)/VLOOKUP($D84,$J$9:$DP$16,2+BI$1,FALSE)),),)</f>
        <v>0.94117647058823528</v>
      </c>
      <c r="BJ84" s="141">
        <f>IF(AND($D84&lt;&gt;0,BJ$1&lt;&gt;0),IF(VLOOKUP($D84,$J$9:$DP$16,2+BJ$1,FALSE)&lt;&gt;0,(COUNTIF('Présences, Excuses, et Tx P G'!$P83:BN83,$C84)/VLOOKUP($D84,$J$9:$DP$16,2+BJ$1,FALSE)),),)</f>
        <v>0.94117647058823528</v>
      </c>
      <c r="BK84" s="141">
        <f>IF(AND($D84&lt;&gt;0,BK$1&lt;&gt;0),IF(VLOOKUP($D84,$J$9:$DP$16,2+BK$1,FALSE)&lt;&gt;0,(COUNTIF('Présences, Excuses, et Tx P G'!$P83:BO83,$C84)/VLOOKUP($D84,$J$9:$DP$16,2+BK$1,FALSE)),),)</f>
        <v>0.94285714285714284</v>
      </c>
      <c r="BL84" s="141">
        <f>IF(AND($D84&lt;&gt;0,BL$1&lt;&gt;0),IF(VLOOKUP($D84,$J$9:$DP$16,2+BL$1,FALSE)&lt;&gt;0,(COUNTIF('Présences, Excuses, et Tx P G'!$P83:BP83,$C84)/VLOOKUP($D84,$J$9:$DP$16,2+BL$1,FALSE)),),)</f>
        <v>0.94285714285714284</v>
      </c>
      <c r="BM84" s="141">
        <f>IF(AND($D84&lt;&gt;0,BM$1&lt;&gt;0),IF(VLOOKUP($D84,$J$9:$DP$16,2+BM$1,FALSE)&lt;&gt;0,(COUNTIF('Présences, Excuses, et Tx P G'!$P83:BQ83,$C84)/VLOOKUP($D84,$J$9:$DP$16,2+BM$1,FALSE)),),)</f>
        <v>0.94285714285714284</v>
      </c>
      <c r="BN84" s="141">
        <f>IF(AND($D84&lt;&gt;0,BN$1&lt;&gt;0),IF(VLOOKUP($D84,$J$9:$DP$16,2+BN$1,FALSE)&lt;&gt;0,(COUNTIF('Présences, Excuses, et Tx P G'!$P83:BR83,$C84)/VLOOKUP($D84,$J$9:$DP$16,2+BN$1,FALSE)),),)</f>
        <v>0.94444444444444442</v>
      </c>
      <c r="BO84" s="141">
        <f>IF(AND($D84&lt;&gt;0,BO$1&lt;&gt;0),IF(VLOOKUP($D84,$J$9:$DP$16,2+BO$1,FALSE)&lt;&gt;0,(COUNTIF('Présences, Excuses, et Tx P G'!$P83:BS83,$C84)/VLOOKUP($D84,$J$9:$DP$16,2+BO$1,FALSE)),),)</f>
        <v>0.94594594594594594</v>
      </c>
      <c r="BP84" s="141">
        <f>IF(AND($D84&lt;&gt;0,BP$1&lt;&gt;0),IF(VLOOKUP($D84,$J$9:$DP$16,2+BP$1,FALSE)&lt;&gt;0,(COUNTIF('Présences, Excuses, et Tx P G'!$P83:BT83,$C84)/VLOOKUP($D84,$J$9:$DP$16,2+BP$1,FALSE)),),)</f>
        <v>0.94736842105263153</v>
      </c>
      <c r="BQ84" s="141">
        <f>IF(AND($D84&lt;&gt;0,BQ$1&lt;&gt;0),IF(VLOOKUP($D84,$J$9:$DP$16,2+BQ$1,FALSE)&lt;&gt;0,(COUNTIF('Présences, Excuses, et Tx P G'!$P83:BU83,$C84)/VLOOKUP($D84,$J$9:$DP$16,2+BQ$1,FALSE)),),)</f>
        <v>0.94736842105263153</v>
      </c>
      <c r="BR84" s="141">
        <f>IF(AND($D84&lt;&gt;0,BR$1&lt;&gt;0),IF(VLOOKUP($D84,$J$9:$DP$16,2+BR$1,FALSE)&lt;&gt;0,(COUNTIF('Présences, Excuses, et Tx P G'!$P83:BV83,$C84)/VLOOKUP($D84,$J$9:$DP$16,2+BR$1,FALSE)),),)</f>
        <v>0.94871794871794868</v>
      </c>
      <c r="BS84" s="141">
        <f>IF(AND($D84&lt;&gt;0,BS$1&lt;&gt;0),IF(VLOOKUP($D84,$J$9:$DP$16,2+BS$1,FALSE)&lt;&gt;0,(COUNTIF('Présences, Excuses, et Tx P G'!$P83:BW83,$C84)/VLOOKUP($D84,$J$9:$DP$16,2+BS$1,FALSE)),),)</f>
        <v>0.94871794871794868</v>
      </c>
      <c r="BT84" s="141">
        <f>IF(AND($D84&lt;&gt;0,BT$1&lt;&gt;0),IF(VLOOKUP($D84,$J$9:$DP$16,2+BT$1,FALSE)&lt;&gt;0,(COUNTIF('Présences, Excuses, et Tx P G'!$P83:BX83,$C84)/VLOOKUP($D84,$J$9:$DP$16,2+BT$1,FALSE)),),)</f>
        <v>0.94871794871794868</v>
      </c>
      <c r="BU84" s="141">
        <f>IF(AND($D84&lt;&gt;0,BU$1&lt;&gt;0),IF(VLOOKUP($D84,$J$9:$DP$16,2+BU$1,FALSE)&lt;&gt;0,(COUNTIF('Présences, Excuses, et Tx P G'!$P83:BY83,$C84)/VLOOKUP($D84,$J$9:$DP$16,2+BU$1,FALSE)),),)</f>
        <v>0.95</v>
      </c>
      <c r="BV84" s="141">
        <f>IF(AND($D84&lt;&gt;0,BV$1&lt;&gt;0),IF(VLOOKUP($D84,$J$9:$DP$16,2+BV$1,FALSE)&lt;&gt;0,(COUNTIF('Présences, Excuses, et Tx P G'!$P83:BZ83,$C84)/VLOOKUP($D84,$J$9:$DP$16,2+BV$1,FALSE)),),)</f>
        <v>0.95121951219512191</v>
      </c>
      <c r="BW84" s="141">
        <f>IF(AND($D84&lt;&gt;0,BW$1&lt;&gt;0),IF(VLOOKUP($D84,$J$9:$DP$16,2+BW$1,FALSE)&lt;&gt;0,(COUNTIF('Présences, Excuses, et Tx P G'!$P83:CA83,$C84)/VLOOKUP($D84,$J$9:$DP$16,2+BW$1,FALSE)),),)</f>
        <v>0.95238095238095233</v>
      </c>
      <c r="BX84" s="141">
        <f>IF(AND($D84&lt;&gt;0,BX$1&lt;&gt;0),IF(VLOOKUP($D84,$J$9:$DP$16,2+BX$1,FALSE)&lt;&gt;0,(COUNTIF('Présences, Excuses, et Tx P G'!$P83:CB83,$C84)/VLOOKUP($D84,$J$9:$DP$16,2+BX$1,FALSE)),),)</f>
        <v>0.95238095238095233</v>
      </c>
      <c r="BY84" s="141">
        <f>IF(AND($D84&lt;&gt;0,BY$1&lt;&gt;0),IF(VLOOKUP($D84,$J$9:$DP$16,2+BY$1,FALSE)&lt;&gt;0,(COUNTIF('Présences, Excuses, et Tx P G'!$P83:CC83,$C84)/VLOOKUP($D84,$J$9:$DP$16,2+BY$1,FALSE)),),)</f>
        <v>0.95348837209302328</v>
      </c>
      <c r="BZ84" s="141">
        <f>IF(AND($D84&lt;&gt;0,BZ$1&lt;&gt;0),IF(VLOOKUP($D84,$J$9:$DP$16,2+BZ$1,FALSE)&lt;&gt;0,(COUNTIF('Présences, Excuses, et Tx P G'!$P83:CD83,$C84)/VLOOKUP($D84,$J$9:$DP$16,2+BZ$1,FALSE)),),)</f>
        <v>0.95454545454545459</v>
      </c>
      <c r="CA84" s="141">
        <f>IF(AND($D84&lt;&gt;0,CA$1&lt;&gt;0),IF(VLOOKUP($D84,$J$9:$DP$16,2+CA$1,FALSE)&lt;&gt;0,(COUNTIF('Présences, Excuses, et Tx P G'!$P83:CE83,$C84)/VLOOKUP($D84,$J$9:$DP$16,2+CA$1,FALSE)),),)</f>
        <v>0.93333333333333335</v>
      </c>
      <c r="CB84" s="141">
        <f>IF(AND($D84&lt;&gt;0,CB$1&lt;&gt;0),IF(VLOOKUP($D84,$J$9:$DP$16,2+CB$1,FALSE)&lt;&gt;0,(COUNTIF('Présences, Excuses, et Tx P G'!$P83:CF83,$C84)/VLOOKUP($D84,$J$9:$DP$16,2+CB$1,FALSE)),),)</f>
        <v>0</v>
      </c>
      <c r="CC84" s="141">
        <f>IF(AND($D84&lt;&gt;0,CC$1&lt;&gt;0),IF(VLOOKUP($D84,$J$9:$DP$16,2+CC$1,FALSE)&lt;&gt;0,(COUNTIF('Présences, Excuses, et Tx P G'!$P83:CG83,$C84)/VLOOKUP($D84,$J$9:$DP$16,2+CC$1,FALSE)),),)</f>
        <v>0</v>
      </c>
      <c r="CD84" s="141">
        <f>IF(AND($D84&lt;&gt;0,CD$1&lt;&gt;0),IF(VLOOKUP($D84,$J$9:$DP$16,2+CD$1,FALSE)&lt;&gt;0,(COUNTIF('Présences, Excuses, et Tx P G'!$P83:CH83,$C84)/VLOOKUP($D84,$J$9:$DP$16,2+CD$1,FALSE)),),)</f>
        <v>0</v>
      </c>
      <c r="CE84" s="141">
        <f>IF(AND($D84&lt;&gt;0,CE$1&lt;&gt;0),IF(VLOOKUP($D84,$J$9:$DP$16,2+CE$1,FALSE)&lt;&gt;0,(COUNTIF('Présences, Excuses, et Tx P G'!$P83:CI83,$C84)/VLOOKUP($D84,$J$9:$DP$16,2+CE$1,FALSE)),),)</f>
        <v>0</v>
      </c>
      <c r="CF84" s="141">
        <f>IF(AND($D84&lt;&gt;0,CF$1&lt;&gt;0),IF(VLOOKUP($D84,$J$9:$DP$16,2+CF$1,FALSE)&lt;&gt;0,(COUNTIF('Présences, Excuses, et Tx P G'!$P83:CJ83,$C84)/VLOOKUP($D84,$J$9:$DP$16,2+CF$1,FALSE)),),)</f>
        <v>0</v>
      </c>
      <c r="CG84" s="141">
        <f>IF(AND($D84&lt;&gt;0,CG$1&lt;&gt;0),IF(VLOOKUP($D84,$J$9:$DP$16,2+CG$1,FALSE)&lt;&gt;0,(COUNTIF('Présences, Excuses, et Tx P G'!$P83:CK83,$C84)/VLOOKUP($D84,$J$9:$DP$16,2+CG$1,FALSE)),),)</f>
        <v>0</v>
      </c>
      <c r="CH84" s="141">
        <f>IF(AND($D84&lt;&gt;0,CH$1&lt;&gt;0),IF(VLOOKUP($D84,$J$9:$DP$16,2+CH$1,FALSE)&lt;&gt;0,(COUNTIF('Présences, Excuses, et Tx P G'!$P83:CL83,$C84)/VLOOKUP($D84,$J$9:$DP$16,2+CH$1,FALSE)),),)</f>
        <v>0</v>
      </c>
      <c r="CI84" s="141">
        <f>IF(AND($D84&lt;&gt;0,CI$1&lt;&gt;0),IF(VLOOKUP($D84,$J$9:$DP$16,2+CI$1,FALSE)&lt;&gt;0,(COUNTIF('Présences, Excuses, et Tx P G'!$P83:CM83,$C84)/VLOOKUP($D84,$J$9:$DP$16,2+CI$1,FALSE)),),)</f>
        <v>0</v>
      </c>
      <c r="CJ84" s="141">
        <f>IF(AND($D84&lt;&gt;0,CJ$1&lt;&gt;0),IF(VLOOKUP($D84,$J$9:$DP$16,2+CJ$1,FALSE)&lt;&gt;0,(COUNTIF('Présences, Excuses, et Tx P G'!$P83:CO83,$C84)/VLOOKUP($D84,$J$9:$DP$16,2+CJ$1,FALSE)),),)</f>
        <v>0</v>
      </c>
      <c r="CK84" s="141">
        <f>IF(AND($D84&lt;&gt;0,CK$1&lt;&gt;0),IF(VLOOKUP($D84,$J$9:$DP$16,2+CK$1,FALSE)&lt;&gt;0,(COUNTIF('Présences, Excuses, et Tx P G'!$P83:CP83,$C84)/VLOOKUP($D84,$J$9:$DP$16,2+CK$1,FALSE)),),)</f>
        <v>0</v>
      </c>
      <c r="CL84" s="141">
        <f>IF(AND($D84&lt;&gt;0,CL$1&lt;&gt;0),IF(VLOOKUP($D84,$J$9:$DP$16,2+CL$1,FALSE)&lt;&gt;0,(COUNTIF('Présences, Excuses, et Tx P G'!$P83:CQ83,$C84)/VLOOKUP($D84,$J$9:$DP$16,2+CL$1,FALSE)),),)</f>
        <v>0</v>
      </c>
      <c r="CM84" s="141">
        <f>IF(AND($D84&lt;&gt;0,CM$1&lt;&gt;0),IF(VLOOKUP($D84,$J$9:$DP$16,2+CM$1,FALSE)&lt;&gt;0,(COUNTIF('Présences, Excuses, et Tx P G'!$P83:CR83,$C84)/VLOOKUP($D84,$J$9:$DP$16,2+CM$1,FALSE)),),)</f>
        <v>0</v>
      </c>
      <c r="CN84" s="141">
        <f>IF(AND($D84&lt;&gt;0,CN$1&lt;&gt;0),IF(VLOOKUP($D84,$J$9:$DP$16,2+CN$1,FALSE)&lt;&gt;0,(COUNTIF('Présences, Excuses, et Tx P G'!$P83:CS83,$C84)/VLOOKUP($D84,$J$9:$DP$16,2+CN$1,FALSE)),),)</f>
        <v>0</v>
      </c>
      <c r="CO84" s="141">
        <f>IF(AND($D84&lt;&gt;0,CO$1&lt;&gt;0),IF(VLOOKUP($D84,$J$9:$DP$16,2+CO$1,FALSE)&lt;&gt;0,(COUNTIF('Présences, Excuses, et Tx P G'!$P83:CT83,$C84)/VLOOKUP($D84,$J$9:$DP$16,2+CO$1,FALSE)),),)</f>
        <v>0</v>
      </c>
      <c r="CP84" s="141">
        <f>IF(AND($D84&lt;&gt;0,CP$1&lt;&gt;0),IF(VLOOKUP($D84,$J$9:$DP$16,2+CP$1,FALSE)&lt;&gt;0,(COUNTIF('Présences, Excuses, et Tx P G'!$P83:CU83,$C84)/VLOOKUP($D84,$J$9:$DP$16,2+CP$1,FALSE)),),)</f>
        <v>0</v>
      </c>
      <c r="CQ84" s="141">
        <f>IF(AND($D84&lt;&gt;0,CQ$1&lt;&gt;0),IF(VLOOKUP($D84,$J$9:$DP$16,2+CQ$1,FALSE)&lt;&gt;0,(COUNTIF('Présences, Excuses, et Tx P G'!$P83:CU83,$C84)/VLOOKUP($D84,$J$9:$DP$16,2+CQ$1,FALSE)),),)</f>
        <v>0</v>
      </c>
      <c r="CR84" s="141">
        <f>IF(AND($D84&lt;&gt;0,CR$1&lt;&gt;0),IF(VLOOKUP($D84,$J$9:$DP$16,2+CR$1,FALSE)&lt;&gt;0,(COUNTIF('Présences, Excuses, et Tx P G'!$P83:CV83,$C84)/VLOOKUP($D84,$J$9:$DP$16,2+CR$1,FALSE)),),)</f>
        <v>0</v>
      </c>
      <c r="CS84" s="141">
        <f>IF(AND($D84&lt;&gt;0,CS$1&lt;&gt;0),IF(VLOOKUP($D84,$J$9:$DP$16,2+CS$1,FALSE)&lt;&gt;0,(COUNTIF('Présences, Excuses, et Tx P G'!$P83:CW83,$C84)/VLOOKUP($D84,$J$9:$DP$16,2+CS$1,FALSE)),),)</f>
        <v>0</v>
      </c>
      <c r="CT84" s="141">
        <f>IF(AND($D84&lt;&gt;0,CT$1&lt;&gt;0),IF(VLOOKUP($D84,$J$9:$DP$16,2+CT$1,FALSE)&lt;&gt;0,(COUNTIF('Présences, Excuses, et Tx P G'!$P83:CX83,$C84)/VLOOKUP($D84,$J$9:$DP$16,2+CT$1,FALSE)),),)</f>
        <v>0</v>
      </c>
      <c r="CU84" s="141">
        <f>IF(AND($D84&lt;&gt;0,CU$1&lt;&gt;0),IF(VLOOKUP($D84,$J$9:$DP$16,2+CU$1,FALSE)&lt;&gt;0,(COUNTIF('Présences, Excuses, et Tx P G'!$P83:CY83,$C84)/VLOOKUP($D84,$J$9:$DP$16,2+CU$1,FALSE)),),)</f>
        <v>0</v>
      </c>
      <c r="CV84" s="141">
        <f>IF(AND($D84&lt;&gt;0,CV$1&lt;&gt;0),IF(VLOOKUP($D84,$J$9:$DP$16,2+CV$1,FALSE)&lt;&gt;0,(COUNTIF('Présences, Excuses, et Tx P G'!$P83:CZ83,$C84)/VLOOKUP($D84,$J$9:$DP$16,2+CV$1,FALSE)),),)</f>
        <v>0</v>
      </c>
      <c r="CW84" s="141">
        <f>IF(AND($D84&lt;&gt;0,CW$1&lt;&gt;0),IF(VLOOKUP($D84,$J$9:$DP$16,2+CW$1,FALSE)&lt;&gt;0,(COUNTIF('Présences, Excuses, et Tx P G'!$P83:DA83,$C84)/VLOOKUP($D84,$J$9:$DP$16,2+CW$1,FALSE)),),)</f>
        <v>0</v>
      </c>
      <c r="CX84" s="141">
        <f>IF(AND($D84&lt;&gt;0,CX$1&lt;&gt;0),IF(VLOOKUP($D84,$J$9:$DP$16,2+CX$1,FALSE)&lt;&gt;0,(COUNTIF('Présences, Excuses, et Tx P G'!$P83:DB83,$C84)/VLOOKUP($D84,$J$9:$DP$16,2+CX$1,FALSE)),),)</f>
        <v>0</v>
      </c>
      <c r="CY84" s="141">
        <f>IF(AND($D84&lt;&gt;0,CY$1&lt;&gt;0),IF(VLOOKUP($D84,$J$9:$DP$16,2+CY$1,FALSE)&lt;&gt;0,(COUNTIF('Présences, Excuses, et Tx P G'!$P83:DC83,$C84)/VLOOKUP($D84,$J$9:$DP$16,2+CY$1,FALSE)),),)</f>
        <v>0</v>
      </c>
      <c r="CZ84" s="141">
        <f>IF(AND($D84&lt;&gt;0,CZ$1&lt;&gt;0),IF(VLOOKUP($D84,$J$9:$DP$16,2+CZ$1,FALSE)&lt;&gt;0,(COUNTIF('Présences, Excuses, et Tx P G'!$P83:DD83,$C84)/VLOOKUP($D84,$J$9:$DP$16,2+CZ$1,FALSE)),),)</f>
        <v>0</v>
      </c>
      <c r="DA84" s="141">
        <f>IF(AND($D84&lt;&gt;0,DA$1&lt;&gt;0),IF(VLOOKUP($D84,$J$9:$DP$16,2+DA$1,FALSE)&lt;&gt;0,(COUNTIF('Présences, Excuses, et Tx P G'!$P83:DE83,$C84)/VLOOKUP($D84,$J$9:$DP$16,2+DA$1,FALSE)),),)</f>
        <v>0</v>
      </c>
      <c r="DB84" s="141">
        <f>IF(AND($D84&lt;&gt;0,DB$1&lt;&gt;0),IF(VLOOKUP($D84,$J$9:$DP$16,2+DB$1,FALSE)&lt;&gt;0,(COUNTIF('Présences, Excuses, et Tx P G'!$P83:DF83,$C84)/VLOOKUP($D84,$J$9:$DP$16,2+DB$1,FALSE)),),)</f>
        <v>0</v>
      </c>
      <c r="DC84" s="141">
        <f>IF(AND($D84&lt;&gt;0,DC$1&lt;&gt;0),IF(VLOOKUP($D84,$J$9:$DP$16,2+DC$1,FALSE)&lt;&gt;0,(COUNTIF('Présences, Excuses, et Tx P G'!$P83:DG83,$C84)/VLOOKUP($D84,$J$9:$DP$16,2+DC$1,FALSE)),),)</f>
        <v>0</v>
      </c>
      <c r="DD84" s="141">
        <f>IF(AND($D84&lt;&gt;0,DD$1&lt;&gt;0),IF(VLOOKUP($D84,$J$9:$DP$16,2+DD$1,FALSE)&lt;&gt;0,(COUNTIF('Présences, Excuses, et Tx P G'!$P83:DH83,$C84)/VLOOKUP($D84,$J$9:$DP$16,2+DD$1,FALSE)),),)</f>
        <v>0</v>
      </c>
      <c r="DE84" s="141">
        <f>IF(AND($D84&lt;&gt;0,DE$1&lt;&gt;0),IF(VLOOKUP($D84,$J$9:$DP$16,2+DE$1,FALSE)&lt;&gt;0,(COUNTIF('Présences, Excuses, et Tx P G'!$P83:DI83,$C84)/VLOOKUP($D84,$J$9:$DP$16,2+DE$1,FALSE)),),)</f>
        <v>0</v>
      </c>
      <c r="DF84" s="141">
        <f>IF(AND($D84&lt;&gt;0,DF$1&lt;&gt;0),IF(VLOOKUP($D84,$J$9:$DP$16,2+DF$1,FALSE)&lt;&gt;0,(COUNTIF('Présences, Excuses, et Tx P G'!$P83:DJ83,$C84)/VLOOKUP($D84,$J$9:$DP$16,2+DF$1,FALSE)),),)</f>
        <v>0</v>
      </c>
      <c r="DG84" s="141">
        <f>IF(AND($D84&lt;&gt;0,DG$1&lt;&gt;0),IF(VLOOKUP($D84,$J$9:$DP$16,2+DG$1,FALSE)&lt;&gt;0,(COUNTIF('Présences, Excuses, et Tx P G'!$P83:DK83,$C84)/VLOOKUP($D84,$J$9:$DP$16,2+DG$1,FALSE)),),)</f>
        <v>0</v>
      </c>
      <c r="DH84" s="141">
        <f>IF(AND($D84&lt;&gt;0,DH$1&lt;&gt;0),IF(VLOOKUP($D84,$J$9:$DP$16,2+DH$1,FALSE)&lt;&gt;0,(COUNTIF('Présences, Excuses, et Tx P G'!$P83:DL83,$C84)/VLOOKUP($D84,$J$9:$DP$16,2+DH$1,FALSE)),),)</f>
        <v>0</v>
      </c>
      <c r="DI84" s="141">
        <f>IF(AND($D84&lt;&gt;0,DI$1&lt;&gt;0),IF(VLOOKUP($D84,$J$9:$DP$16,2+DI$1,FALSE)&lt;&gt;0,(COUNTIF('Présences, Excuses, et Tx P G'!$P83:DM83,$C84)/VLOOKUP($D84,$J$9:$DP$16,2+DI$1,FALSE)),),)</f>
        <v>0</v>
      </c>
      <c r="DJ84" s="141">
        <f>IF(AND($D84&lt;&gt;0,DJ$1&lt;&gt;0),IF(VLOOKUP($D84,$J$9:$DP$16,2+DJ$1,FALSE)&lt;&gt;0,(COUNTIF('Présences, Excuses, et Tx P G'!$P83:DN83,$C84)/VLOOKUP($D84,$J$9:$DP$16,2+DJ$1,FALSE)),),)</f>
        <v>0</v>
      </c>
      <c r="DK84" s="141">
        <f>IF(AND($D84&lt;&gt;0,DK$1&lt;&gt;0),IF(VLOOKUP($D84,$J$9:$DP$16,2+DK$1,FALSE)&lt;&gt;0,(COUNTIF('Présences, Excuses, et Tx P G'!$P83:DO83,$C84)/VLOOKUP($D84,$J$9:$DP$16,2+DK$1,FALSE)),),)</f>
        <v>0</v>
      </c>
      <c r="DL84" s="141">
        <f>IF(AND($D84&lt;&gt;0,DL$1&lt;&gt;0),IF(VLOOKUP($D84,$J$9:$DP$16,2+DL$1,FALSE)&lt;&gt;0,(COUNTIF('Présences, Excuses, et Tx P G'!$P83:DP83,$C84)/VLOOKUP($D84,$J$9:$DP$16,2+DL$1,FALSE)),),)</f>
        <v>0</v>
      </c>
      <c r="DM84" s="141">
        <f>IF(AND($D84&lt;&gt;0,DM$1&lt;&gt;0),IF(VLOOKUP($D84,$J$9:$DP$16,2+DM$1,FALSE)&lt;&gt;0,(COUNTIF('Présences, Excuses, et Tx P G'!$P83:DQ83,$C84)/VLOOKUP($D84,$J$9:$DP$16,2+DM$1,FALSE)),),)</f>
        <v>0</v>
      </c>
      <c r="DN84" s="141">
        <f>IF(AND($D84&lt;&gt;0,DN$1&lt;&gt;0),IF(VLOOKUP($D84,$J$9:$DP$16,2+DN$1,FALSE)&lt;&gt;0,(COUNTIF('Présences, Excuses, et Tx P G'!$P83:DR83,$C84)/VLOOKUP($D84,$J$9:$DP$16,2+DN$1,FALSE)),),)</f>
        <v>0</v>
      </c>
      <c r="DO84" s="141">
        <f>IF(AND($D84&lt;&gt;0,DO$1&lt;&gt;0),IF(VLOOKUP($D84,$J$9:$DP$16,2+DO$1,FALSE)&lt;&gt;0,(COUNTIF('Présences, Excuses, et Tx P G'!$P83:DS83,$C84)/VLOOKUP($D84,$J$9:$DP$16,2+DO$1,FALSE)),),)</f>
        <v>0</v>
      </c>
      <c r="DP84" s="141">
        <f>IF(AND($D84&lt;&gt;0,DP$1&lt;&gt;0),IF(VLOOKUP($D84,$J$9:$DP$16,2+DP$1,FALSE)&lt;&gt;0,(COUNTIF('Présences, Excuses, et Tx P G'!$P83:DT83,$C84)/VLOOKUP($D84,$J$9:$DP$16,2+DP$1,FALSE)),),)</f>
        <v>0</v>
      </c>
      <c r="DR84" s="158" t="str">
        <f t="shared" si="39"/>
        <v>OUDET Martial</v>
      </c>
      <c r="DS84" s="26" t="str">
        <f t="shared" si="40"/>
        <v>T</v>
      </c>
      <c r="DT84" s="23">
        <f t="shared" si="41"/>
        <v>0.95348837209302328</v>
      </c>
    </row>
    <row r="85" spans="1:124" ht="14.4" customHeight="1">
      <c r="A85" s="11">
        <v>68</v>
      </c>
      <c r="B85" s="158" t="str">
        <f>Choristes!B69</f>
        <v>OUDET Patricia</v>
      </c>
      <c r="C85" s="26" t="str">
        <f>Choristes!C69</f>
        <v>A</v>
      </c>
      <c r="D85" s="26" t="str">
        <f>Choristes!G69</f>
        <v>FS</v>
      </c>
      <c r="E85" s="26"/>
      <c r="F85" s="26"/>
      <c r="G85" s="15"/>
      <c r="H85" s="15"/>
      <c r="I85" s="23">
        <f t="shared" si="37"/>
        <v>0.97560975609756095</v>
      </c>
      <c r="J85" s="23" t="str">
        <f t="shared" si="38"/>
        <v>B</v>
      </c>
      <c r="K85" s="60"/>
      <c r="L85" s="141">
        <f>IF(AND($D85&lt;&gt;0,L$1&lt;&gt;0),IF(VLOOKUP($D85,$J$9:$DP$16,2+L$1,FALSE)&lt;&gt;0,(COUNTIF('Présences, Excuses, et Tx P G'!$P84:P84,$C85)/VLOOKUP($D85,$J$9:$DP$16,2+L$1,FALSE)),),)</f>
        <v>1</v>
      </c>
      <c r="M85" s="141">
        <f>IF(AND($D85&lt;&gt;0,M$1&lt;&gt;0),IF(VLOOKUP($D85,$J$9:$DP$16,2+M$1,FALSE)&lt;&gt;0,(COUNTIF('Présences, Excuses, et Tx P G'!$P84:Q84,$C85)/VLOOKUP($D85,$J$9:$DP$16,2+M$1,FALSE)),),)</f>
        <v>1</v>
      </c>
      <c r="N85" s="141">
        <f>IF(AND($D85&lt;&gt;0,N$1&lt;&gt;0),IF(VLOOKUP($D85,$J$9:$DP$16,2+N$1,FALSE)&lt;&gt;0,(COUNTIF('Présences, Excuses, et Tx P G'!$P84:R84,$C85)/VLOOKUP($D85,$J$9:$DP$16,2+N$1,FALSE)),),)</f>
        <v>1</v>
      </c>
      <c r="O85" s="141">
        <f>IF(AND($D85&lt;&gt;0,O$1&lt;&gt;0),IF(VLOOKUP($D85,$J$9:$DP$16,2+O$1,FALSE)&lt;&gt;0,(COUNTIF('Présences, Excuses, et Tx P G'!$P84:S84,$C85)/VLOOKUP($D85,$J$9:$DP$16,2+O$1,FALSE)),),)</f>
        <v>1</v>
      </c>
      <c r="P85" s="141">
        <f>IF(AND($D85&lt;&gt;0,P$1&lt;&gt;0),IF(VLOOKUP($D85,$J$9:$DP$16,2+P$1,FALSE)&lt;&gt;0,(COUNTIF('Présences, Excuses, et Tx P G'!$P84:T84,$C85)/VLOOKUP($D85,$J$9:$DP$16,2+P$1,FALSE)),),)</f>
        <v>1</v>
      </c>
      <c r="Q85" s="141">
        <f>IF(AND($D85&lt;&gt;0,Q$1&lt;&gt;0),IF(VLOOKUP($D85,$J$9:$DP$16,2+Q$1,FALSE)&lt;&gt;0,(COUNTIF('Présences, Excuses, et Tx P G'!$P84:U84,$C85)/VLOOKUP($D85,$J$9:$DP$16,2+Q$1,FALSE)),),)</f>
        <v>1</v>
      </c>
      <c r="R85" s="141">
        <f>IF(AND($D85&lt;&gt;0,R$1&lt;&gt;0),IF(VLOOKUP($D85,$J$9:$DP$16,2+R$1,FALSE)&lt;&gt;0,(COUNTIF('Présences, Excuses, et Tx P G'!$P84:V84,$C85)/VLOOKUP($D85,$J$9:$DP$16,2+R$1,FALSE)),),)</f>
        <v>1</v>
      </c>
      <c r="S85" s="141">
        <f>IF(AND($D85&lt;&gt;0,S$1&lt;&gt;0),IF(VLOOKUP($D85,$J$9:$DP$16,2+S$1,FALSE)&lt;&gt;0,(COUNTIF('Présences, Excuses, et Tx P G'!$P84:W84,$C85)/VLOOKUP($D85,$J$9:$DP$16,2+S$1,FALSE)),),)</f>
        <v>1</v>
      </c>
      <c r="T85" s="141">
        <f>IF(AND($D85&lt;&gt;0,T$1&lt;&gt;0),IF(VLOOKUP($D85,$J$9:$DP$16,2+T$1,FALSE)&lt;&gt;0,(COUNTIF('Présences, Excuses, et Tx P G'!$P84:X84,$C85)/VLOOKUP($D85,$J$9:$DP$16,2+T$1,FALSE)),),)</f>
        <v>1</v>
      </c>
      <c r="U85" s="141">
        <f>IF(AND($D85&lt;&gt;0,U$1&lt;&gt;0),IF(VLOOKUP($D85,$J$9:$DP$16,2+U$1,FALSE)&lt;&gt;0,(COUNTIF('Présences, Excuses, et Tx P G'!$P84:Y84,$C85)/VLOOKUP($D85,$J$9:$DP$16,2+U$1,FALSE)),),)</f>
        <v>1</v>
      </c>
      <c r="V85" s="141">
        <f>IF(AND($D85&lt;&gt;0,V$1&lt;&gt;0),IF(VLOOKUP($D85,$J$9:$DP$16,2+V$1,FALSE)&lt;&gt;0,(COUNTIF('Présences, Excuses, et Tx P G'!$P84:Z84,$C85)/VLOOKUP($D85,$J$9:$DP$16,2+V$1,FALSE)),),)</f>
        <v>1</v>
      </c>
      <c r="W85" s="141">
        <f>IF(AND($D85&lt;&gt;0,W$1&lt;&gt;0),IF(VLOOKUP($D85,$J$9:$DP$16,2+W$1,FALSE)&lt;&gt;0,(COUNTIF('Présences, Excuses, et Tx P G'!$P84:AA84,$C85)/VLOOKUP($D85,$J$9:$DP$16,2+W$1,FALSE)),),)</f>
        <v>1</v>
      </c>
      <c r="X85" s="141">
        <f>IF(AND($D85&lt;&gt;0,X$1&lt;&gt;0),IF(VLOOKUP($D85,$J$9:$DP$16,2+X$1,FALSE)&lt;&gt;0,(COUNTIF('Présences, Excuses, et Tx P G'!$P84:AB84,$C85)/VLOOKUP($D85,$J$9:$DP$16,2+X$1,FALSE)),),)</f>
        <v>1</v>
      </c>
      <c r="Y85" s="141">
        <f>IF(AND($D85&lt;&gt;0,Y$1&lt;&gt;0),IF(VLOOKUP($D85,$J$9:$DP$16,2+Y$1,FALSE)&lt;&gt;0,(COUNTIF('Présences, Excuses, et Tx P G'!$P84:AC84,$C85)/VLOOKUP($D85,$J$9:$DP$16,2+Y$1,FALSE)),),)</f>
        <v>1</v>
      </c>
      <c r="Z85" s="141">
        <f>IF(AND($D85&lt;&gt;0,Z$1&lt;&gt;0),IF(VLOOKUP($D85,$J$9:$DP$16,2+Z$1,FALSE)&lt;&gt;0,(COUNTIF('Présences, Excuses, et Tx P G'!$P84:AD84,$C85)/VLOOKUP($D85,$J$9:$DP$16,2+Z$1,FALSE)),),)</f>
        <v>1</v>
      </c>
      <c r="AA85" s="141">
        <f>IF(AND($D85&lt;&gt;0,AA$1&lt;&gt;0),IF(VLOOKUP($D85,$J$9:$DP$16,2+AA$1,FALSE)&lt;&gt;0,(COUNTIF('Présences, Excuses, et Tx P G'!$P84:AE84,$C85)/VLOOKUP($D85,$J$9:$DP$16,2+AA$1,FALSE)),),)</f>
        <v>1</v>
      </c>
      <c r="AB85" s="141">
        <f>IF(AND($D85&lt;&gt;0,AB$1&lt;&gt;0),IF(VLOOKUP($D85,$J$9:$DP$16,2+AB$1,FALSE)&lt;&gt;0,(COUNTIF('Présences, Excuses, et Tx P G'!$P84:AF84,$C85)/VLOOKUP($D85,$J$9:$DP$16,2+AB$1,FALSE)),),)</f>
        <v>1</v>
      </c>
      <c r="AC85" s="141">
        <f>IF(AND($D85&lt;&gt;0,AC$1&lt;&gt;0),IF(VLOOKUP($D85,$J$9:$DP$16,2+AC$1,FALSE)&lt;&gt;0,(COUNTIF('Présences, Excuses, et Tx P G'!$P84:AG84,$C85)/VLOOKUP($D85,$J$9:$DP$16,2+AC$1,FALSE)),),)</f>
        <v>1</v>
      </c>
      <c r="AD85" s="141">
        <f>IF(AND($D85&lt;&gt;0,AD$1&lt;&gt;0),IF(VLOOKUP($D85,$J$9:$DP$16,2+AD$1,FALSE)&lt;&gt;0,(COUNTIF('Présences, Excuses, et Tx P G'!$P84:AH84,$C85)/VLOOKUP($D85,$J$9:$DP$16,2+AD$1,FALSE)),),)</f>
        <v>1</v>
      </c>
      <c r="AE85" s="141">
        <f>IF(AND($D85&lt;&gt;0,AE$1&lt;&gt;0),IF(VLOOKUP($D85,$J$9:$DP$16,2+AE$1,FALSE)&lt;&gt;0,(COUNTIF('Présences, Excuses, et Tx P G'!$P84:AI84,$C85)/VLOOKUP($D85,$J$9:$DP$16,2+AE$1,FALSE)),),)</f>
        <v>1</v>
      </c>
      <c r="AF85" s="141">
        <f>IF(AND($D85&lt;&gt;0,AF$1&lt;&gt;0),IF(VLOOKUP($D85,$J$9:$DP$16,2+AF$1,FALSE)&lt;&gt;0,(COUNTIF('Présences, Excuses, et Tx P G'!$P84:AJ84,$C85)/VLOOKUP($D85,$J$9:$DP$16,2+AF$1,FALSE)),),)</f>
        <v>1</v>
      </c>
      <c r="AG85" s="141">
        <f>IF(AND($D85&lt;&gt;0,AG$1&lt;&gt;0),IF(VLOOKUP($D85,$J$9:$DP$16,2+AG$1,FALSE)&lt;&gt;0,(COUNTIF('Présences, Excuses, et Tx P G'!$P84:AK84,$C85)/VLOOKUP($D85,$J$9:$DP$16,2+AG$1,FALSE)),),)</f>
        <v>1</v>
      </c>
      <c r="AH85" s="141">
        <f>IF(AND($D85&lt;&gt;0,AH$1&lt;&gt;0),IF(VLOOKUP($D85,$J$9:$DP$16,2+AH$1,FALSE)&lt;&gt;0,(COUNTIF('Présences, Excuses, et Tx P G'!$P84:AL84,$C85)/VLOOKUP($D85,$J$9:$DP$16,2+AH$1,FALSE)),),)</f>
        <v>1</v>
      </c>
      <c r="AI85" s="141">
        <f>IF(AND($D85&lt;&gt;0,AI$1&lt;&gt;0),IF(VLOOKUP($D85,$J$9:$DP$16,2+AI$1,FALSE)&lt;&gt;0,(COUNTIF('Présences, Excuses, et Tx P G'!$P84:AM84,$C85)/VLOOKUP($D85,$J$9:$DP$16,2+AI$1,FALSE)),),)</f>
        <v>1</v>
      </c>
      <c r="AJ85" s="141">
        <f>IF(AND($D85&lt;&gt;0,AJ$1&lt;&gt;0),IF(VLOOKUP($D85,$J$9:$DP$16,2+AJ$1,FALSE)&lt;&gt;0,(COUNTIF('Présences, Excuses, et Tx P G'!$P84:AN84,$C85)/VLOOKUP($D85,$J$9:$DP$16,2+AJ$1,FALSE)),),)</f>
        <v>1</v>
      </c>
      <c r="AK85" s="141">
        <f>IF(AND($D85&lt;&gt;0,AK$1&lt;&gt;0),IF(VLOOKUP($D85,$J$9:$DP$16,2+AK$1,FALSE)&lt;&gt;0,(COUNTIF('Présences, Excuses, et Tx P G'!$P84:AO84,$C85)/VLOOKUP($D85,$J$9:$DP$16,2+AK$1,FALSE)),),)</f>
        <v>1</v>
      </c>
      <c r="AL85" s="141">
        <f>IF(AND($D85&lt;&gt;0,AL$1&lt;&gt;0),IF(VLOOKUP($D85,$J$9:$DP$16,2+AL$1,FALSE)&lt;&gt;0,(COUNTIF('Présences, Excuses, et Tx P G'!$P84:AP84,$C85)/VLOOKUP($D85,$J$9:$DP$16,2+AL$1,FALSE)),),)</f>
        <v>1</v>
      </c>
      <c r="AM85" s="141">
        <f>IF(AND($D85&lt;&gt;0,AM$1&lt;&gt;0),IF(VLOOKUP($D85,$J$9:$DP$16,2+AM$1,FALSE)&lt;&gt;0,(COUNTIF('Présences, Excuses, et Tx P G'!$P84:AQ84,$C85)/VLOOKUP($D85,$J$9:$DP$16,2+AM$1,FALSE)),),)</f>
        <v>0.94444444444444442</v>
      </c>
      <c r="AN85" s="141">
        <f>IF(AND($D85&lt;&gt;0,AN$1&lt;&gt;0),IF(VLOOKUP($D85,$J$9:$DP$16,2+AN$1,FALSE)&lt;&gt;0,(COUNTIF('Présences, Excuses, et Tx P G'!$P84:AR84,$C85)/VLOOKUP($D85,$J$9:$DP$16,2+AN$1,FALSE)),),)</f>
        <v>0.94736842105263153</v>
      </c>
      <c r="AO85" s="141">
        <f>IF(AND($D85&lt;&gt;0,AO$1&lt;&gt;0),IF(VLOOKUP($D85,$J$9:$DP$16,2+AO$1,FALSE)&lt;&gt;0,(COUNTIF('Présences, Excuses, et Tx P G'!$P84:AS84,$C85)/VLOOKUP($D85,$J$9:$DP$16,2+AO$1,FALSE)),),)</f>
        <v>0.95</v>
      </c>
      <c r="AP85" s="141">
        <f>IF(AND($D85&lt;&gt;0,AP$1&lt;&gt;0),IF(VLOOKUP($D85,$J$9:$DP$16,2+AP$1,FALSE)&lt;&gt;0,(COUNTIF('Présences, Excuses, et Tx P G'!$P84:AT84,$C85)/VLOOKUP($D85,$J$9:$DP$16,2+AP$1,FALSE)),),)</f>
        <v>0.95238095238095233</v>
      </c>
      <c r="AQ85" s="141">
        <f>IF(AND($D85&lt;&gt;0,AQ$1&lt;&gt;0),IF(VLOOKUP($D85,$J$9:$DP$16,2+AQ$1,FALSE)&lt;&gt;0,(COUNTIF('Présences, Excuses, et Tx P G'!$P84:AU84,$C85)/VLOOKUP($D85,$J$9:$DP$16,2+AQ$1,FALSE)),),)</f>
        <v>0.95238095238095233</v>
      </c>
      <c r="AR85" s="141">
        <f>IF(AND($D85&lt;&gt;0,AR$1&lt;&gt;0),IF(VLOOKUP($D85,$J$9:$DP$16,2+AR$1,FALSE)&lt;&gt;0,(COUNTIF('Présences, Excuses, et Tx P G'!$P84:AV84,$C85)/VLOOKUP($D85,$J$9:$DP$16,2+AR$1,FALSE)),),)</f>
        <v>0.95454545454545459</v>
      </c>
      <c r="AS85" s="141">
        <f>IF(AND($D85&lt;&gt;0,AS$1&lt;&gt;0),IF(VLOOKUP($D85,$J$9:$DP$16,2+AS$1,FALSE)&lt;&gt;0,(COUNTIF('Présences, Excuses, et Tx P G'!$P84:AW84,$C85)/VLOOKUP($D85,$J$9:$DP$16,2+AS$1,FALSE)),),)</f>
        <v>0.95454545454545459</v>
      </c>
      <c r="AT85" s="141">
        <f>IF(AND($D85&lt;&gt;0,AT$1&lt;&gt;0),IF(VLOOKUP($D85,$J$9:$DP$16,2+AT$1,FALSE)&lt;&gt;0,(COUNTIF('Présences, Excuses, et Tx P G'!$P84:AX84,$C85)/VLOOKUP($D85,$J$9:$DP$16,2+AT$1,FALSE)),),)</f>
        <v>0.95652173913043481</v>
      </c>
      <c r="AU85" s="141">
        <f>IF(AND($D85&lt;&gt;0,AU$1&lt;&gt;0),IF(VLOOKUP($D85,$J$9:$DP$16,2+AU$1,FALSE)&lt;&gt;0,(COUNTIF('Présences, Excuses, et Tx P G'!$P84:AY84,$C85)/VLOOKUP($D85,$J$9:$DP$16,2+AU$1,FALSE)),),)</f>
        <v>0.95652173913043481</v>
      </c>
      <c r="AV85" s="141">
        <f>IF(AND($D85&lt;&gt;0,AV$1&lt;&gt;0),IF(VLOOKUP($D85,$J$9:$DP$16,2+AV$1,FALSE)&lt;&gt;0,(COUNTIF('Présences, Excuses, et Tx P G'!$P84:AZ84,$C85)/VLOOKUP($D85,$J$9:$DP$16,2+AV$1,FALSE)),),)</f>
        <v>0.95833333333333337</v>
      </c>
      <c r="AW85" s="141">
        <f>IF(AND($D85&lt;&gt;0,AW$1&lt;&gt;0),IF(VLOOKUP($D85,$J$9:$DP$16,2+AW$1,FALSE)&lt;&gt;0,(COUNTIF('Présences, Excuses, et Tx P G'!$P84:BA84,$C85)/VLOOKUP($D85,$J$9:$DP$16,2+AW$1,FALSE)),),)</f>
        <v>0.95833333333333337</v>
      </c>
      <c r="AX85" s="141">
        <f>IF(AND($D85&lt;&gt;0,AX$1&lt;&gt;0),IF(VLOOKUP($D85,$J$9:$DP$16,2+AX$1,FALSE)&lt;&gt;0,(COUNTIF('Présences, Excuses, et Tx P G'!$P84:BB84,$C85)/VLOOKUP($D85,$J$9:$DP$16,2+AX$1,FALSE)),),)</f>
        <v>0.95833333333333337</v>
      </c>
      <c r="AY85" s="141">
        <f>IF(AND($D85&lt;&gt;0,AY$1&lt;&gt;0),IF(VLOOKUP($D85,$J$9:$DP$16,2+AY$1,FALSE)&lt;&gt;0,(COUNTIF('Présences, Excuses, et Tx P G'!$P84:BC84,$C85)/VLOOKUP($D85,$J$9:$DP$16,2+AY$1,FALSE)),),)</f>
        <v>0.96</v>
      </c>
      <c r="AZ85" s="141">
        <f>IF(AND($D85&lt;&gt;0,AZ$1&lt;&gt;0),IF(VLOOKUP($D85,$J$9:$DP$16,2+AZ$1,FALSE)&lt;&gt;0,(COUNTIF('Présences, Excuses, et Tx P G'!$P84:BD84,$C85)/VLOOKUP($D85,$J$9:$DP$16,2+AZ$1,FALSE)),),)</f>
        <v>0.96</v>
      </c>
      <c r="BA85" s="141">
        <f>IF(AND($D85&lt;&gt;0,BA$1&lt;&gt;0),IF(VLOOKUP($D85,$J$9:$DP$16,2+BA$1,FALSE)&lt;&gt;0,(COUNTIF('Présences, Excuses, et Tx P G'!$P84:BE84,$C85)/VLOOKUP($D85,$J$9:$DP$16,2+BA$1,FALSE)),),)</f>
        <v>0.96153846153846156</v>
      </c>
      <c r="BB85" s="141">
        <f>IF(AND($D85&lt;&gt;0,BB$1&lt;&gt;0),IF(VLOOKUP($D85,$J$9:$DP$16,2+BB$1,FALSE)&lt;&gt;0,(COUNTIF('Présences, Excuses, et Tx P G'!$P84:BF84,$C85)/VLOOKUP($D85,$J$9:$DP$16,2+BB$1,FALSE)),),)</f>
        <v>0.96296296296296291</v>
      </c>
      <c r="BC85" s="141">
        <f>IF(AND($D85&lt;&gt;0,BC$1&lt;&gt;0),IF(VLOOKUP($D85,$J$9:$DP$16,2+BC$1,FALSE)&lt;&gt;0,(COUNTIF('Présences, Excuses, et Tx P G'!$P84:BG84,$C85)/VLOOKUP($D85,$J$9:$DP$16,2+BC$1,FALSE)),),)</f>
        <v>0.9642857142857143</v>
      </c>
      <c r="BD85" s="141">
        <f>IF(AND($D85&lt;&gt;0,BD$1&lt;&gt;0),IF(VLOOKUP($D85,$J$9:$DP$16,2+BD$1,FALSE)&lt;&gt;0,(COUNTIF('Présences, Excuses, et Tx P G'!$P84:BH84,$C85)/VLOOKUP($D85,$J$9:$DP$16,2+BD$1,FALSE)),),)</f>
        <v>0.96551724137931039</v>
      </c>
      <c r="BE85" s="141">
        <f>IF(AND($D85&lt;&gt;0,BE$1&lt;&gt;0),IF(VLOOKUP($D85,$J$9:$DP$16,2+BE$1,FALSE)&lt;&gt;0,(COUNTIF('Présences, Excuses, et Tx P G'!$P84:BI84,$C85)/VLOOKUP($D85,$J$9:$DP$16,2+BE$1,FALSE)),),)</f>
        <v>0.96666666666666667</v>
      </c>
      <c r="BF85" s="141">
        <f>IF(AND($D85&lt;&gt;0,BF$1&lt;&gt;0),IF(VLOOKUP($D85,$J$9:$DP$16,2+BF$1,FALSE)&lt;&gt;0,(COUNTIF('Présences, Excuses, et Tx P G'!$P84:BJ84,$C85)/VLOOKUP($D85,$J$9:$DP$16,2+BF$1,FALSE)),),)</f>
        <v>0.96666666666666667</v>
      </c>
      <c r="BG85" s="141">
        <f>IF(AND($D85&lt;&gt;0,BG$1&lt;&gt;0),IF(VLOOKUP($D85,$J$9:$DP$16,2+BG$1,FALSE)&lt;&gt;0,(COUNTIF('Présences, Excuses, et Tx P G'!$P84:BK84,$C85)/VLOOKUP($D85,$J$9:$DP$16,2+BG$1,FALSE)),),)</f>
        <v>0.96666666666666667</v>
      </c>
      <c r="BH85" s="141">
        <f>IF(AND($D85&lt;&gt;0,BH$1&lt;&gt;0),IF(VLOOKUP($D85,$J$9:$DP$16,2+BH$1,FALSE)&lt;&gt;0,(COUNTIF('Présences, Excuses, et Tx P G'!$P84:BL84,$C85)/VLOOKUP($D85,$J$9:$DP$16,2+BH$1,FALSE)),),)</f>
        <v>0.967741935483871</v>
      </c>
      <c r="BI85" s="141">
        <f>IF(AND($D85&lt;&gt;0,BI$1&lt;&gt;0),IF(VLOOKUP($D85,$J$9:$DP$16,2+BI$1,FALSE)&lt;&gt;0,(COUNTIF('Présences, Excuses, et Tx P G'!$P84:BM84,$C85)/VLOOKUP($D85,$J$9:$DP$16,2+BI$1,FALSE)),),)</f>
        <v>0.96875</v>
      </c>
      <c r="BJ85" s="141">
        <f>IF(AND($D85&lt;&gt;0,BJ$1&lt;&gt;0),IF(VLOOKUP($D85,$J$9:$DP$16,2+BJ$1,FALSE)&lt;&gt;0,(COUNTIF('Présences, Excuses, et Tx P G'!$P84:BN84,$C85)/VLOOKUP($D85,$J$9:$DP$16,2+BJ$1,FALSE)),),)</f>
        <v>0.96875</v>
      </c>
      <c r="BK85" s="141">
        <f>IF(AND($D85&lt;&gt;0,BK$1&lt;&gt;0),IF(VLOOKUP($D85,$J$9:$DP$16,2+BK$1,FALSE)&lt;&gt;0,(COUNTIF('Présences, Excuses, et Tx P G'!$P84:BO84,$C85)/VLOOKUP($D85,$J$9:$DP$16,2+BK$1,FALSE)),),)</f>
        <v>0.96969696969696972</v>
      </c>
      <c r="BL85" s="141">
        <f>IF(AND($D85&lt;&gt;0,BL$1&lt;&gt;0),IF(VLOOKUP($D85,$J$9:$DP$16,2+BL$1,FALSE)&lt;&gt;0,(COUNTIF('Présences, Excuses, et Tx P G'!$P84:BP84,$C85)/VLOOKUP($D85,$J$9:$DP$16,2+BL$1,FALSE)),),)</f>
        <v>0.96969696969696972</v>
      </c>
      <c r="BM85" s="141">
        <f>IF(AND($D85&lt;&gt;0,BM$1&lt;&gt;0),IF(VLOOKUP($D85,$J$9:$DP$16,2+BM$1,FALSE)&lt;&gt;0,(COUNTIF('Présences, Excuses, et Tx P G'!$P84:BQ84,$C85)/VLOOKUP($D85,$J$9:$DP$16,2+BM$1,FALSE)),),)</f>
        <v>0.96969696969696972</v>
      </c>
      <c r="BN85" s="141">
        <f>IF(AND($D85&lt;&gt;0,BN$1&lt;&gt;0),IF(VLOOKUP($D85,$J$9:$DP$16,2+BN$1,FALSE)&lt;&gt;0,(COUNTIF('Présences, Excuses, et Tx P G'!$P84:BR84,$C85)/VLOOKUP($D85,$J$9:$DP$16,2+BN$1,FALSE)),),)</f>
        <v>0.97058823529411764</v>
      </c>
      <c r="BO85" s="141">
        <f>IF(AND($D85&lt;&gt;0,BO$1&lt;&gt;0),IF(VLOOKUP($D85,$J$9:$DP$16,2+BO$1,FALSE)&lt;&gt;0,(COUNTIF('Présences, Excuses, et Tx P G'!$P84:BS84,$C85)/VLOOKUP($D85,$J$9:$DP$16,2+BO$1,FALSE)),),)</f>
        <v>0.97142857142857142</v>
      </c>
      <c r="BP85" s="141">
        <f>IF(AND($D85&lt;&gt;0,BP$1&lt;&gt;0),IF(VLOOKUP($D85,$J$9:$DP$16,2+BP$1,FALSE)&lt;&gt;0,(COUNTIF('Présences, Excuses, et Tx P G'!$P84:BT84,$C85)/VLOOKUP($D85,$J$9:$DP$16,2+BP$1,FALSE)),),)</f>
        <v>0.97222222222222221</v>
      </c>
      <c r="BQ85" s="141">
        <f>IF(AND($D85&lt;&gt;0,BQ$1&lt;&gt;0),IF(VLOOKUP($D85,$J$9:$DP$16,2+BQ$1,FALSE)&lt;&gt;0,(COUNTIF('Présences, Excuses, et Tx P G'!$P84:BU84,$C85)/VLOOKUP($D85,$J$9:$DP$16,2+BQ$1,FALSE)),),)</f>
        <v>0.97222222222222221</v>
      </c>
      <c r="BR85" s="141">
        <f>IF(AND($D85&lt;&gt;0,BR$1&lt;&gt;0),IF(VLOOKUP($D85,$J$9:$DP$16,2+BR$1,FALSE)&lt;&gt;0,(COUNTIF('Présences, Excuses, et Tx P G'!$P84:BV84,$C85)/VLOOKUP($D85,$J$9:$DP$16,2+BR$1,FALSE)),),)</f>
        <v>0.97297297297297303</v>
      </c>
      <c r="BS85" s="141">
        <f>IF(AND($D85&lt;&gt;0,BS$1&lt;&gt;0),IF(VLOOKUP($D85,$J$9:$DP$16,2+BS$1,FALSE)&lt;&gt;0,(COUNTIF('Présences, Excuses, et Tx P G'!$P84:BW84,$C85)/VLOOKUP($D85,$J$9:$DP$16,2+BS$1,FALSE)),),)</f>
        <v>0.97297297297297303</v>
      </c>
      <c r="BT85" s="141">
        <f>IF(AND($D85&lt;&gt;0,BT$1&lt;&gt;0),IF(VLOOKUP($D85,$J$9:$DP$16,2+BT$1,FALSE)&lt;&gt;0,(COUNTIF('Présences, Excuses, et Tx P G'!$P84:BX84,$C85)/VLOOKUP($D85,$J$9:$DP$16,2+BT$1,FALSE)),),)</f>
        <v>0.97297297297297303</v>
      </c>
      <c r="BU85" s="141">
        <f>IF(AND($D85&lt;&gt;0,BU$1&lt;&gt;0),IF(VLOOKUP($D85,$J$9:$DP$16,2+BU$1,FALSE)&lt;&gt;0,(COUNTIF('Présences, Excuses, et Tx P G'!$P84:BY84,$C85)/VLOOKUP($D85,$J$9:$DP$16,2+BU$1,FALSE)),),)</f>
        <v>0.97368421052631582</v>
      </c>
      <c r="BV85" s="141">
        <f>IF(AND($D85&lt;&gt;0,BV$1&lt;&gt;0),IF(VLOOKUP($D85,$J$9:$DP$16,2+BV$1,FALSE)&lt;&gt;0,(COUNTIF('Présences, Excuses, et Tx P G'!$P84:BZ84,$C85)/VLOOKUP($D85,$J$9:$DP$16,2+BV$1,FALSE)),),)</f>
        <v>0.97435897435897434</v>
      </c>
      <c r="BW85" s="141">
        <f>IF(AND($D85&lt;&gt;0,BW$1&lt;&gt;0),IF(VLOOKUP($D85,$J$9:$DP$16,2+BW$1,FALSE)&lt;&gt;0,(COUNTIF('Présences, Excuses, et Tx P G'!$P84:CA84,$C85)/VLOOKUP($D85,$J$9:$DP$16,2+BW$1,FALSE)),),)</f>
        <v>0.97499999999999998</v>
      </c>
      <c r="BX85" s="141">
        <f>IF(AND($D85&lt;&gt;0,BX$1&lt;&gt;0),IF(VLOOKUP($D85,$J$9:$DP$16,2+BX$1,FALSE)&lt;&gt;0,(COUNTIF('Présences, Excuses, et Tx P G'!$P84:CB84,$C85)/VLOOKUP($D85,$J$9:$DP$16,2+BX$1,FALSE)),),)</f>
        <v>0.97499999999999998</v>
      </c>
      <c r="BY85" s="141">
        <f>IF(AND($D85&lt;&gt;0,BY$1&lt;&gt;0),IF(VLOOKUP($D85,$J$9:$DP$16,2+BY$1,FALSE)&lt;&gt;0,(COUNTIF('Présences, Excuses, et Tx P G'!$P84:CC84,$C85)/VLOOKUP($D85,$J$9:$DP$16,2+BY$1,FALSE)),),)</f>
        <v>0.97560975609756095</v>
      </c>
      <c r="BZ85" s="141">
        <f>IF(AND($D85&lt;&gt;0,BZ$1&lt;&gt;0),IF(VLOOKUP($D85,$J$9:$DP$16,2+BZ$1,FALSE)&lt;&gt;0,(COUNTIF('Présences, Excuses, et Tx P G'!$P84:CD84,$C85)/VLOOKUP($D85,$J$9:$DP$16,2+BZ$1,FALSE)),),)</f>
        <v>0.97619047619047616</v>
      </c>
      <c r="CA85" s="141">
        <f>IF(AND($D85&lt;&gt;0,CA$1&lt;&gt;0),IF(VLOOKUP($D85,$J$9:$DP$16,2+CA$1,FALSE)&lt;&gt;0,(COUNTIF('Présences, Excuses, et Tx P G'!$P84:CE84,$C85)/VLOOKUP($D85,$J$9:$DP$16,2+CA$1,FALSE)),),)</f>
        <v>0.95348837209302328</v>
      </c>
      <c r="CB85" s="141">
        <f>IF(AND($D85&lt;&gt;0,CB$1&lt;&gt;0),IF(VLOOKUP($D85,$J$9:$DP$16,2+CB$1,FALSE)&lt;&gt;0,(COUNTIF('Présences, Excuses, et Tx P G'!$P84:CF84,$C85)/VLOOKUP($D85,$J$9:$DP$16,2+CB$1,FALSE)),),)</f>
        <v>0</v>
      </c>
      <c r="CC85" s="141">
        <f>IF(AND($D85&lt;&gt;0,CC$1&lt;&gt;0),IF(VLOOKUP($D85,$J$9:$DP$16,2+CC$1,FALSE)&lt;&gt;0,(COUNTIF('Présences, Excuses, et Tx P G'!$P84:CG84,$C85)/VLOOKUP($D85,$J$9:$DP$16,2+CC$1,FALSE)),),)</f>
        <v>0</v>
      </c>
      <c r="CD85" s="141">
        <f>IF(AND($D85&lt;&gt;0,CD$1&lt;&gt;0),IF(VLOOKUP($D85,$J$9:$DP$16,2+CD$1,FALSE)&lt;&gt;0,(COUNTIF('Présences, Excuses, et Tx P G'!$P84:CH84,$C85)/VLOOKUP($D85,$J$9:$DP$16,2+CD$1,FALSE)),),)</f>
        <v>0</v>
      </c>
      <c r="CE85" s="141">
        <f>IF(AND($D85&lt;&gt;0,CE$1&lt;&gt;0),IF(VLOOKUP($D85,$J$9:$DP$16,2+CE$1,FALSE)&lt;&gt;0,(COUNTIF('Présences, Excuses, et Tx P G'!$P84:CI84,$C85)/VLOOKUP($D85,$J$9:$DP$16,2+CE$1,FALSE)),),)</f>
        <v>0</v>
      </c>
      <c r="CF85" s="141">
        <f>IF(AND($D85&lt;&gt;0,CF$1&lt;&gt;0),IF(VLOOKUP($D85,$J$9:$DP$16,2+CF$1,FALSE)&lt;&gt;0,(COUNTIF('Présences, Excuses, et Tx P G'!$P84:CJ84,$C85)/VLOOKUP($D85,$J$9:$DP$16,2+CF$1,FALSE)),),)</f>
        <v>0</v>
      </c>
      <c r="CG85" s="141">
        <f>IF(AND($D85&lt;&gt;0,CG$1&lt;&gt;0),IF(VLOOKUP($D85,$J$9:$DP$16,2+CG$1,FALSE)&lt;&gt;0,(COUNTIF('Présences, Excuses, et Tx P G'!$P84:CK84,$C85)/VLOOKUP($D85,$J$9:$DP$16,2+CG$1,FALSE)),),)</f>
        <v>0</v>
      </c>
      <c r="CH85" s="141">
        <f>IF(AND($D85&lt;&gt;0,CH$1&lt;&gt;0),IF(VLOOKUP($D85,$J$9:$DP$16,2+CH$1,FALSE)&lt;&gt;0,(COUNTIF('Présences, Excuses, et Tx P G'!$P84:CL84,$C85)/VLOOKUP($D85,$J$9:$DP$16,2+CH$1,FALSE)),),)</f>
        <v>0</v>
      </c>
      <c r="CI85" s="141">
        <f>IF(AND($D85&lt;&gt;0,CI$1&lt;&gt;0),IF(VLOOKUP($D85,$J$9:$DP$16,2+CI$1,FALSE)&lt;&gt;0,(COUNTIF('Présences, Excuses, et Tx P G'!$P84:CM84,$C85)/VLOOKUP($D85,$J$9:$DP$16,2+CI$1,FALSE)),),)</f>
        <v>0</v>
      </c>
      <c r="CJ85" s="141">
        <f>IF(AND($D85&lt;&gt;0,CJ$1&lt;&gt;0),IF(VLOOKUP($D85,$J$9:$DP$16,2+CJ$1,FALSE)&lt;&gt;0,(COUNTIF('Présences, Excuses, et Tx P G'!$P84:CO84,$C85)/VLOOKUP($D85,$J$9:$DP$16,2+CJ$1,FALSE)),),)</f>
        <v>0</v>
      </c>
      <c r="CK85" s="141">
        <f>IF(AND($D85&lt;&gt;0,CK$1&lt;&gt;0),IF(VLOOKUP($D85,$J$9:$DP$16,2+CK$1,FALSE)&lt;&gt;0,(COUNTIF('Présences, Excuses, et Tx P G'!$P84:CP84,$C85)/VLOOKUP($D85,$J$9:$DP$16,2+CK$1,FALSE)),),)</f>
        <v>0</v>
      </c>
      <c r="CL85" s="141">
        <f>IF(AND($D85&lt;&gt;0,CL$1&lt;&gt;0),IF(VLOOKUP($D85,$J$9:$DP$16,2+CL$1,FALSE)&lt;&gt;0,(COUNTIF('Présences, Excuses, et Tx P G'!$P84:CQ84,$C85)/VLOOKUP($D85,$J$9:$DP$16,2+CL$1,FALSE)),),)</f>
        <v>0</v>
      </c>
      <c r="CM85" s="141">
        <f>IF(AND($D85&lt;&gt;0,CM$1&lt;&gt;0),IF(VLOOKUP($D85,$J$9:$DP$16,2+CM$1,FALSE)&lt;&gt;0,(COUNTIF('Présences, Excuses, et Tx P G'!$P84:CR84,$C85)/VLOOKUP($D85,$J$9:$DP$16,2+CM$1,FALSE)),),)</f>
        <v>0</v>
      </c>
      <c r="CN85" s="141">
        <f>IF(AND($D85&lt;&gt;0,CN$1&lt;&gt;0),IF(VLOOKUP($D85,$J$9:$DP$16,2+CN$1,FALSE)&lt;&gt;0,(COUNTIF('Présences, Excuses, et Tx P G'!$P84:CS84,$C85)/VLOOKUP($D85,$J$9:$DP$16,2+CN$1,FALSE)),),)</f>
        <v>0</v>
      </c>
      <c r="CO85" s="141">
        <f>IF(AND($D85&lt;&gt;0,CO$1&lt;&gt;0),IF(VLOOKUP($D85,$J$9:$DP$16,2+CO$1,FALSE)&lt;&gt;0,(COUNTIF('Présences, Excuses, et Tx P G'!$P84:CT84,$C85)/VLOOKUP($D85,$J$9:$DP$16,2+CO$1,FALSE)),),)</f>
        <v>0</v>
      </c>
      <c r="CP85" s="141">
        <f>IF(AND($D85&lt;&gt;0,CP$1&lt;&gt;0),IF(VLOOKUP($D85,$J$9:$DP$16,2+CP$1,FALSE)&lt;&gt;0,(COUNTIF('Présences, Excuses, et Tx P G'!$P84:CU84,$C85)/VLOOKUP($D85,$J$9:$DP$16,2+CP$1,FALSE)),),)</f>
        <v>0</v>
      </c>
      <c r="CQ85" s="141">
        <f>IF(AND($D85&lt;&gt;0,CQ$1&lt;&gt;0),IF(VLOOKUP($D85,$J$9:$DP$16,2+CQ$1,FALSE)&lt;&gt;0,(COUNTIF('Présences, Excuses, et Tx P G'!$P84:CU84,$C85)/VLOOKUP($D85,$J$9:$DP$16,2+CQ$1,FALSE)),),)</f>
        <v>0</v>
      </c>
      <c r="CR85" s="141">
        <f>IF(AND($D85&lt;&gt;0,CR$1&lt;&gt;0),IF(VLOOKUP($D85,$J$9:$DP$16,2+CR$1,FALSE)&lt;&gt;0,(COUNTIF('Présences, Excuses, et Tx P G'!$P84:CV84,$C85)/VLOOKUP($D85,$J$9:$DP$16,2+CR$1,FALSE)),),)</f>
        <v>0</v>
      </c>
      <c r="CS85" s="141">
        <f>IF(AND($D85&lt;&gt;0,CS$1&lt;&gt;0),IF(VLOOKUP($D85,$J$9:$DP$16,2+CS$1,FALSE)&lt;&gt;0,(COUNTIF('Présences, Excuses, et Tx P G'!$P84:CW84,$C85)/VLOOKUP($D85,$J$9:$DP$16,2+CS$1,FALSE)),),)</f>
        <v>0</v>
      </c>
      <c r="CT85" s="141">
        <f>IF(AND($D85&lt;&gt;0,CT$1&lt;&gt;0),IF(VLOOKUP($D85,$J$9:$DP$16,2+CT$1,FALSE)&lt;&gt;0,(COUNTIF('Présences, Excuses, et Tx P G'!$P84:CX84,$C85)/VLOOKUP($D85,$J$9:$DP$16,2+CT$1,FALSE)),),)</f>
        <v>0</v>
      </c>
      <c r="CU85" s="141">
        <f>IF(AND($D85&lt;&gt;0,CU$1&lt;&gt;0),IF(VLOOKUP($D85,$J$9:$DP$16,2+CU$1,FALSE)&lt;&gt;0,(COUNTIF('Présences, Excuses, et Tx P G'!$P84:CY84,$C85)/VLOOKUP($D85,$J$9:$DP$16,2+CU$1,FALSE)),),)</f>
        <v>0</v>
      </c>
      <c r="CV85" s="141">
        <f>IF(AND($D85&lt;&gt;0,CV$1&lt;&gt;0),IF(VLOOKUP($D85,$J$9:$DP$16,2+CV$1,FALSE)&lt;&gt;0,(COUNTIF('Présences, Excuses, et Tx P G'!$P84:CZ84,$C85)/VLOOKUP($D85,$J$9:$DP$16,2+CV$1,FALSE)),),)</f>
        <v>0</v>
      </c>
      <c r="CW85" s="141">
        <f>IF(AND($D85&lt;&gt;0,CW$1&lt;&gt;0),IF(VLOOKUP($D85,$J$9:$DP$16,2+CW$1,FALSE)&lt;&gt;0,(COUNTIF('Présences, Excuses, et Tx P G'!$P84:DA84,$C85)/VLOOKUP($D85,$J$9:$DP$16,2+CW$1,FALSE)),),)</f>
        <v>0</v>
      </c>
      <c r="CX85" s="141">
        <f>IF(AND($D85&lt;&gt;0,CX$1&lt;&gt;0),IF(VLOOKUP($D85,$J$9:$DP$16,2+CX$1,FALSE)&lt;&gt;0,(COUNTIF('Présences, Excuses, et Tx P G'!$P84:DB84,$C85)/VLOOKUP($D85,$J$9:$DP$16,2+CX$1,FALSE)),),)</f>
        <v>0</v>
      </c>
      <c r="CY85" s="141">
        <f>IF(AND($D85&lt;&gt;0,CY$1&lt;&gt;0),IF(VLOOKUP($D85,$J$9:$DP$16,2+CY$1,FALSE)&lt;&gt;0,(COUNTIF('Présences, Excuses, et Tx P G'!$P84:DC84,$C85)/VLOOKUP($D85,$J$9:$DP$16,2+CY$1,FALSE)),),)</f>
        <v>0</v>
      </c>
      <c r="CZ85" s="141">
        <f>IF(AND($D85&lt;&gt;0,CZ$1&lt;&gt;0),IF(VLOOKUP($D85,$J$9:$DP$16,2+CZ$1,FALSE)&lt;&gt;0,(COUNTIF('Présences, Excuses, et Tx P G'!$P84:DD84,$C85)/VLOOKUP($D85,$J$9:$DP$16,2+CZ$1,FALSE)),),)</f>
        <v>0</v>
      </c>
      <c r="DA85" s="141">
        <f>IF(AND($D85&lt;&gt;0,DA$1&lt;&gt;0),IF(VLOOKUP($D85,$J$9:$DP$16,2+DA$1,FALSE)&lt;&gt;0,(COUNTIF('Présences, Excuses, et Tx P G'!$P84:DE84,$C85)/VLOOKUP($D85,$J$9:$DP$16,2+DA$1,FALSE)),),)</f>
        <v>0</v>
      </c>
      <c r="DB85" s="141">
        <f>IF(AND($D85&lt;&gt;0,DB$1&lt;&gt;0),IF(VLOOKUP($D85,$J$9:$DP$16,2+DB$1,FALSE)&lt;&gt;0,(COUNTIF('Présences, Excuses, et Tx P G'!$P84:DF84,$C85)/VLOOKUP($D85,$J$9:$DP$16,2+DB$1,FALSE)),),)</f>
        <v>0</v>
      </c>
      <c r="DC85" s="141">
        <f>IF(AND($D85&lt;&gt;0,DC$1&lt;&gt;0),IF(VLOOKUP($D85,$J$9:$DP$16,2+DC$1,FALSE)&lt;&gt;0,(COUNTIF('Présences, Excuses, et Tx P G'!$P84:DG84,$C85)/VLOOKUP($D85,$J$9:$DP$16,2+DC$1,FALSE)),),)</f>
        <v>0</v>
      </c>
      <c r="DD85" s="141">
        <f>IF(AND($D85&lt;&gt;0,DD$1&lt;&gt;0),IF(VLOOKUP($D85,$J$9:$DP$16,2+DD$1,FALSE)&lt;&gt;0,(COUNTIF('Présences, Excuses, et Tx P G'!$P84:DH84,$C85)/VLOOKUP($D85,$J$9:$DP$16,2+DD$1,FALSE)),),)</f>
        <v>0</v>
      </c>
      <c r="DE85" s="141">
        <f>IF(AND($D85&lt;&gt;0,DE$1&lt;&gt;0),IF(VLOOKUP($D85,$J$9:$DP$16,2+DE$1,FALSE)&lt;&gt;0,(COUNTIF('Présences, Excuses, et Tx P G'!$P84:DI84,$C85)/VLOOKUP($D85,$J$9:$DP$16,2+DE$1,FALSE)),),)</f>
        <v>0</v>
      </c>
      <c r="DF85" s="141">
        <f>IF(AND($D85&lt;&gt;0,DF$1&lt;&gt;0),IF(VLOOKUP($D85,$J$9:$DP$16,2+DF$1,FALSE)&lt;&gt;0,(COUNTIF('Présences, Excuses, et Tx P G'!$P84:DJ84,$C85)/VLOOKUP($D85,$J$9:$DP$16,2+DF$1,FALSE)),),)</f>
        <v>0</v>
      </c>
      <c r="DG85" s="141">
        <f>IF(AND($D85&lt;&gt;0,DG$1&lt;&gt;0),IF(VLOOKUP($D85,$J$9:$DP$16,2+DG$1,FALSE)&lt;&gt;0,(COUNTIF('Présences, Excuses, et Tx P G'!$P84:DK84,$C85)/VLOOKUP($D85,$J$9:$DP$16,2+DG$1,FALSE)),),)</f>
        <v>0</v>
      </c>
      <c r="DH85" s="141">
        <f>IF(AND($D85&lt;&gt;0,DH$1&lt;&gt;0),IF(VLOOKUP($D85,$J$9:$DP$16,2+DH$1,FALSE)&lt;&gt;0,(COUNTIF('Présences, Excuses, et Tx P G'!$P84:DL84,$C85)/VLOOKUP($D85,$J$9:$DP$16,2+DH$1,FALSE)),),)</f>
        <v>0</v>
      </c>
      <c r="DI85" s="141">
        <f>IF(AND($D85&lt;&gt;0,DI$1&lt;&gt;0),IF(VLOOKUP($D85,$J$9:$DP$16,2+DI$1,FALSE)&lt;&gt;0,(COUNTIF('Présences, Excuses, et Tx P G'!$P84:DM84,$C85)/VLOOKUP($D85,$J$9:$DP$16,2+DI$1,FALSE)),),)</f>
        <v>0</v>
      </c>
      <c r="DJ85" s="141">
        <f>IF(AND($D85&lt;&gt;0,DJ$1&lt;&gt;0),IF(VLOOKUP($D85,$J$9:$DP$16,2+DJ$1,FALSE)&lt;&gt;0,(COUNTIF('Présences, Excuses, et Tx P G'!$P84:DN84,$C85)/VLOOKUP($D85,$J$9:$DP$16,2+DJ$1,FALSE)),),)</f>
        <v>0</v>
      </c>
      <c r="DK85" s="141">
        <f>IF(AND($D85&lt;&gt;0,DK$1&lt;&gt;0),IF(VLOOKUP($D85,$J$9:$DP$16,2+DK$1,FALSE)&lt;&gt;0,(COUNTIF('Présences, Excuses, et Tx P G'!$P84:DO84,$C85)/VLOOKUP($D85,$J$9:$DP$16,2+DK$1,FALSE)),),)</f>
        <v>0</v>
      </c>
      <c r="DL85" s="141">
        <f>IF(AND($D85&lt;&gt;0,DL$1&lt;&gt;0),IF(VLOOKUP($D85,$J$9:$DP$16,2+DL$1,FALSE)&lt;&gt;0,(COUNTIF('Présences, Excuses, et Tx P G'!$P84:DP84,$C85)/VLOOKUP($D85,$J$9:$DP$16,2+DL$1,FALSE)),),)</f>
        <v>0</v>
      </c>
      <c r="DM85" s="141">
        <f>IF(AND($D85&lt;&gt;0,DM$1&lt;&gt;0),IF(VLOOKUP($D85,$J$9:$DP$16,2+DM$1,FALSE)&lt;&gt;0,(COUNTIF('Présences, Excuses, et Tx P G'!$P84:DQ84,$C85)/VLOOKUP($D85,$J$9:$DP$16,2+DM$1,FALSE)),),)</f>
        <v>0</v>
      </c>
      <c r="DN85" s="141">
        <f>IF(AND($D85&lt;&gt;0,DN$1&lt;&gt;0),IF(VLOOKUP($D85,$J$9:$DP$16,2+DN$1,FALSE)&lt;&gt;0,(COUNTIF('Présences, Excuses, et Tx P G'!$P84:DR84,$C85)/VLOOKUP($D85,$J$9:$DP$16,2+DN$1,FALSE)),),)</f>
        <v>0</v>
      </c>
      <c r="DO85" s="141">
        <f>IF(AND($D85&lt;&gt;0,DO$1&lt;&gt;0),IF(VLOOKUP($D85,$J$9:$DP$16,2+DO$1,FALSE)&lt;&gt;0,(COUNTIF('Présences, Excuses, et Tx P G'!$P84:DS84,$C85)/VLOOKUP($D85,$J$9:$DP$16,2+DO$1,FALSE)),),)</f>
        <v>0</v>
      </c>
      <c r="DP85" s="141">
        <f>IF(AND($D85&lt;&gt;0,DP$1&lt;&gt;0),IF(VLOOKUP($D85,$J$9:$DP$16,2+DP$1,FALSE)&lt;&gt;0,(COUNTIF('Présences, Excuses, et Tx P G'!$P84:DT84,$C85)/VLOOKUP($D85,$J$9:$DP$16,2+DP$1,FALSE)),),)</f>
        <v>0</v>
      </c>
      <c r="DR85" s="158" t="str">
        <f t="shared" si="39"/>
        <v>OUDET Patricia</v>
      </c>
      <c r="DS85" s="26" t="str">
        <f t="shared" si="40"/>
        <v>A</v>
      </c>
      <c r="DT85" s="23">
        <f t="shared" si="41"/>
        <v>0.97560975609756095</v>
      </c>
    </row>
    <row r="86" spans="1:124" ht="14.4" customHeight="1">
      <c r="A86" s="11">
        <v>69</v>
      </c>
      <c r="B86" s="158">
        <f>Choristes!B70</f>
        <v>0</v>
      </c>
      <c r="C86" s="26">
        <f>Choristes!C70</f>
        <v>0</v>
      </c>
      <c r="D86" s="26">
        <f>Choristes!G70</f>
        <v>0</v>
      </c>
      <c r="E86" s="26"/>
      <c r="F86" s="26"/>
      <c r="G86" s="15"/>
      <c r="H86" s="15"/>
      <c r="I86" s="23">
        <f t="shared" si="37"/>
        <v>0</v>
      </c>
      <c r="J86" s="23">
        <f t="shared" si="38"/>
        <v>0</v>
      </c>
      <c r="K86" s="60"/>
      <c r="L86" s="141">
        <f>IF(AND($D86&lt;&gt;0,L$1&lt;&gt;0),IF(VLOOKUP($D86,$J$9:$DP$16,2+L$1,FALSE)&lt;&gt;0,(COUNTIF('Présences, Excuses, et Tx P G'!$P85:P85,$C86)/VLOOKUP($D86,$J$9:$DP$16,2+L$1,FALSE)),),)</f>
        <v>0</v>
      </c>
      <c r="M86" s="141">
        <f>IF(AND($D86&lt;&gt;0,M$1&lt;&gt;0),IF(VLOOKUP($D86,$J$9:$DP$16,2+M$1,FALSE)&lt;&gt;0,(COUNTIF('Présences, Excuses, et Tx P G'!$P85:Q85,$C86)/VLOOKUP($D86,$J$9:$DP$16,2+M$1,FALSE)),),)</f>
        <v>0</v>
      </c>
      <c r="N86" s="141">
        <f>IF(AND($D86&lt;&gt;0,N$1&lt;&gt;0),IF(VLOOKUP($D86,$J$9:$DP$16,2+N$1,FALSE)&lt;&gt;0,(COUNTIF('Présences, Excuses, et Tx P G'!$P85:R85,$C86)/VLOOKUP($D86,$J$9:$DP$16,2+N$1,FALSE)),),)</f>
        <v>0</v>
      </c>
      <c r="O86" s="141">
        <f>IF(AND($D86&lt;&gt;0,O$1&lt;&gt;0),IF(VLOOKUP($D86,$J$9:$DP$16,2+O$1,FALSE)&lt;&gt;0,(COUNTIF('Présences, Excuses, et Tx P G'!$P85:S85,$C86)/VLOOKUP($D86,$J$9:$DP$16,2+O$1,FALSE)),),)</f>
        <v>0</v>
      </c>
      <c r="P86" s="141">
        <f>IF(AND($D86&lt;&gt;0,P$1&lt;&gt;0),IF(VLOOKUP($D86,$J$9:$DP$16,2+P$1,FALSE)&lt;&gt;0,(COUNTIF('Présences, Excuses, et Tx P G'!$P85:T85,$C86)/VLOOKUP($D86,$J$9:$DP$16,2+P$1,FALSE)),),)</f>
        <v>0</v>
      </c>
      <c r="Q86" s="141">
        <f>IF(AND($D86&lt;&gt;0,Q$1&lt;&gt;0),IF(VLOOKUP($D86,$J$9:$DP$16,2+Q$1,FALSE)&lt;&gt;0,(COUNTIF('Présences, Excuses, et Tx P G'!$P85:U85,$C86)/VLOOKUP($D86,$J$9:$DP$16,2+Q$1,FALSE)),),)</f>
        <v>0</v>
      </c>
      <c r="R86" s="141">
        <f>IF(AND($D86&lt;&gt;0,R$1&lt;&gt;0),IF(VLOOKUP($D86,$J$9:$DP$16,2+R$1,FALSE)&lt;&gt;0,(COUNTIF('Présences, Excuses, et Tx P G'!$P85:V85,$C86)/VLOOKUP($D86,$J$9:$DP$16,2+R$1,FALSE)),),)</f>
        <v>0</v>
      </c>
      <c r="S86" s="141">
        <f>IF(AND($D86&lt;&gt;0,S$1&lt;&gt;0),IF(VLOOKUP($D86,$J$9:$DP$16,2+S$1,FALSE)&lt;&gt;0,(COUNTIF('Présences, Excuses, et Tx P G'!$P85:W85,$C86)/VLOOKUP($D86,$J$9:$DP$16,2+S$1,FALSE)),),)</f>
        <v>0</v>
      </c>
      <c r="T86" s="141">
        <f>IF(AND($D86&lt;&gt;0,T$1&lt;&gt;0),IF(VLOOKUP($D86,$J$9:$DP$16,2+T$1,FALSE)&lt;&gt;0,(COUNTIF('Présences, Excuses, et Tx P G'!$P85:X85,$C86)/VLOOKUP($D86,$J$9:$DP$16,2+T$1,FALSE)),),)</f>
        <v>0</v>
      </c>
      <c r="U86" s="141">
        <f>IF(AND($D86&lt;&gt;0,U$1&lt;&gt;0),IF(VLOOKUP($D86,$J$9:$DP$16,2+U$1,FALSE)&lt;&gt;0,(COUNTIF('Présences, Excuses, et Tx P G'!$P85:Y85,$C86)/VLOOKUP($D86,$J$9:$DP$16,2+U$1,FALSE)),),)</f>
        <v>0</v>
      </c>
      <c r="V86" s="141">
        <f>IF(AND($D86&lt;&gt;0,V$1&lt;&gt;0),IF(VLOOKUP($D86,$J$9:$DP$16,2+V$1,FALSE)&lt;&gt;0,(COUNTIF('Présences, Excuses, et Tx P G'!$P85:Z85,$C86)/VLOOKUP($D86,$J$9:$DP$16,2+V$1,FALSE)),),)</f>
        <v>0</v>
      </c>
      <c r="W86" s="141">
        <f>IF(AND($D86&lt;&gt;0,W$1&lt;&gt;0),IF(VLOOKUP($D86,$J$9:$DP$16,2+W$1,FALSE)&lt;&gt;0,(COUNTIF('Présences, Excuses, et Tx P G'!$P85:AA85,$C86)/VLOOKUP($D86,$J$9:$DP$16,2+W$1,FALSE)),),)</f>
        <v>0</v>
      </c>
      <c r="X86" s="141">
        <f>IF(AND($D86&lt;&gt;0,X$1&lt;&gt;0),IF(VLOOKUP($D86,$J$9:$DP$16,2+X$1,FALSE)&lt;&gt;0,(COUNTIF('Présences, Excuses, et Tx P G'!$P85:AB85,$C86)/VLOOKUP($D86,$J$9:$DP$16,2+X$1,FALSE)),),)</f>
        <v>0</v>
      </c>
      <c r="Y86" s="141">
        <f>IF(AND($D86&lt;&gt;0,Y$1&lt;&gt;0),IF(VLOOKUP($D86,$J$9:$DP$16,2+Y$1,FALSE)&lt;&gt;0,(COUNTIF('Présences, Excuses, et Tx P G'!$P85:AC85,$C86)/VLOOKUP($D86,$J$9:$DP$16,2+Y$1,FALSE)),),)</f>
        <v>0</v>
      </c>
      <c r="Z86" s="141">
        <f>IF(AND($D86&lt;&gt;0,Z$1&lt;&gt;0),IF(VLOOKUP($D86,$J$9:$DP$16,2+Z$1,FALSE)&lt;&gt;0,(COUNTIF('Présences, Excuses, et Tx P G'!$P85:AD85,$C86)/VLOOKUP($D86,$J$9:$DP$16,2+Z$1,FALSE)),),)</f>
        <v>0</v>
      </c>
      <c r="AA86" s="141">
        <f>IF(AND($D86&lt;&gt;0,AA$1&lt;&gt;0),IF(VLOOKUP($D86,$J$9:$DP$16,2+AA$1,FALSE)&lt;&gt;0,(COUNTIF('Présences, Excuses, et Tx P G'!$P85:AE85,$C86)/VLOOKUP($D86,$J$9:$DP$16,2+AA$1,FALSE)),),)</f>
        <v>0</v>
      </c>
      <c r="AB86" s="141">
        <f>IF(AND($D86&lt;&gt;0,AB$1&lt;&gt;0),IF(VLOOKUP($D86,$J$9:$DP$16,2+AB$1,FALSE)&lt;&gt;0,(COUNTIF('Présences, Excuses, et Tx P G'!$P85:AF85,$C86)/VLOOKUP($D86,$J$9:$DP$16,2+AB$1,FALSE)),),)</f>
        <v>0</v>
      </c>
      <c r="AC86" s="141">
        <f>IF(AND($D86&lt;&gt;0,AC$1&lt;&gt;0),IF(VLOOKUP($D86,$J$9:$DP$16,2+AC$1,FALSE)&lt;&gt;0,(COUNTIF('Présences, Excuses, et Tx P G'!$P85:AG85,$C86)/VLOOKUP($D86,$J$9:$DP$16,2+AC$1,FALSE)),),)</f>
        <v>0</v>
      </c>
      <c r="AD86" s="141">
        <f>IF(AND($D86&lt;&gt;0,AD$1&lt;&gt;0),IF(VLOOKUP($D86,$J$9:$DP$16,2+AD$1,FALSE)&lt;&gt;0,(COUNTIF('Présences, Excuses, et Tx P G'!$P85:AH85,$C86)/VLOOKUP($D86,$J$9:$DP$16,2+AD$1,FALSE)),),)</f>
        <v>0</v>
      </c>
      <c r="AE86" s="141">
        <f>IF(AND($D86&lt;&gt;0,AE$1&lt;&gt;0),IF(VLOOKUP($D86,$J$9:$DP$16,2+AE$1,FALSE)&lt;&gt;0,(COUNTIF('Présences, Excuses, et Tx P G'!$P85:AI85,$C86)/VLOOKUP($D86,$J$9:$DP$16,2+AE$1,FALSE)),),)</f>
        <v>0</v>
      </c>
      <c r="AF86" s="141">
        <f>IF(AND($D86&lt;&gt;0,AF$1&lt;&gt;0),IF(VLOOKUP($D86,$J$9:$DP$16,2+AF$1,FALSE)&lt;&gt;0,(COUNTIF('Présences, Excuses, et Tx P G'!$P85:AJ85,$C86)/VLOOKUP($D86,$J$9:$DP$16,2+AF$1,FALSE)),),)</f>
        <v>0</v>
      </c>
      <c r="AG86" s="141">
        <f>IF(AND($D86&lt;&gt;0,AG$1&lt;&gt;0),IF(VLOOKUP($D86,$J$9:$DP$16,2+AG$1,FALSE)&lt;&gt;0,(COUNTIF('Présences, Excuses, et Tx P G'!$P85:AK85,$C86)/VLOOKUP($D86,$J$9:$DP$16,2+AG$1,FALSE)),),)</f>
        <v>0</v>
      </c>
      <c r="AH86" s="141">
        <f>IF(AND($D86&lt;&gt;0,AH$1&lt;&gt;0),IF(VLOOKUP($D86,$J$9:$DP$16,2+AH$1,FALSE)&lt;&gt;0,(COUNTIF('Présences, Excuses, et Tx P G'!$P85:AL85,$C86)/VLOOKUP($D86,$J$9:$DP$16,2+AH$1,FALSE)),),)</f>
        <v>0</v>
      </c>
      <c r="AI86" s="141">
        <f>IF(AND($D86&lt;&gt;0,AI$1&lt;&gt;0),IF(VLOOKUP($D86,$J$9:$DP$16,2+AI$1,FALSE)&lt;&gt;0,(COUNTIF('Présences, Excuses, et Tx P G'!$P85:AM85,$C86)/VLOOKUP($D86,$J$9:$DP$16,2+AI$1,FALSE)),),)</f>
        <v>0</v>
      </c>
      <c r="AJ86" s="141">
        <f>IF(AND($D86&lt;&gt;0,AJ$1&lt;&gt;0),IF(VLOOKUP($D86,$J$9:$DP$16,2+AJ$1,FALSE)&lt;&gt;0,(COUNTIF('Présences, Excuses, et Tx P G'!$P85:AN85,$C86)/VLOOKUP($D86,$J$9:$DP$16,2+AJ$1,FALSE)),),)</f>
        <v>0</v>
      </c>
      <c r="AK86" s="141">
        <f>IF(AND($D86&lt;&gt;0,AK$1&lt;&gt;0),IF(VLOOKUP($D86,$J$9:$DP$16,2+AK$1,FALSE)&lt;&gt;0,(COUNTIF('Présences, Excuses, et Tx P G'!$P85:AO85,$C86)/VLOOKUP($D86,$J$9:$DP$16,2+AK$1,FALSE)),),)</f>
        <v>0</v>
      </c>
      <c r="AL86" s="141">
        <f>IF(AND($D86&lt;&gt;0,AL$1&lt;&gt;0),IF(VLOOKUP($D86,$J$9:$DP$16,2+AL$1,FALSE)&lt;&gt;0,(COUNTIF('Présences, Excuses, et Tx P G'!$P85:AP85,$C86)/VLOOKUP($D86,$J$9:$DP$16,2+AL$1,FALSE)),),)</f>
        <v>0</v>
      </c>
      <c r="AM86" s="141">
        <f>IF(AND($D86&lt;&gt;0,AM$1&lt;&gt;0),IF(VLOOKUP($D86,$J$9:$DP$16,2+AM$1,FALSE)&lt;&gt;0,(COUNTIF('Présences, Excuses, et Tx P G'!$P85:AQ85,$C86)/VLOOKUP($D86,$J$9:$DP$16,2+AM$1,FALSE)),),)</f>
        <v>0</v>
      </c>
      <c r="AN86" s="141">
        <f>IF(AND($D86&lt;&gt;0,AN$1&lt;&gt;0),IF(VLOOKUP($D86,$J$9:$DP$16,2+AN$1,FALSE)&lt;&gt;0,(COUNTIF('Présences, Excuses, et Tx P G'!$P85:AR85,$C86)/VLOOKUP($D86,$J$9:$DP$16,2+AN$1,FALSE)),),)</f>
        <v>0</v>
      </c>
      <c r="AO86" s="141">
        <f>IF(AND($D86&lt;&gt;0,AO$1&lt;&gt;0),IF(VLOOKUP($D86,$J$9:$DP$16,2+AO$1,FALSE)&lt;&gt;0,(COUNTIF('Présences, Excuses, et Tx P G'!$P85:AS85,$C86)/VLOOKUP($D86,$J$9:$DP$16,2+AO$1,FALSE)),),)</f>
        <v>0</v>
      </c>
      <c r="AP86" s="141">
        <f>IF(AND($D86&lt;&gt;0,AP$1&lt;&gt;0),IF(VLOOKUP($D86,$J$9:$DP$16,2+AP$1,FALSE)&lt;&gt;0,(COUNTIF('Présences, Excuses, et Tx P G'!$P85:AT85,$C86)/VLOOKUP($D86,$J$9:$DP$16,2+AP$1,FALSE)),),)</f>
        <v>0</v>
      </c>
      <c r="AQ86" s="141">
        <f>IF(AND($D86&lt;&gt;0,AQ$1&lt;&gt;0),IF(VLOOKUP($D86,$J$9:$DP$16,2+AQ$1,FALSE)&lt;&gt;0,(COUNTIF('Présences, Excuses, et Tx P G'!$P85:AU85,$C86)/VLOOKUP($D86,$J$9:$DP$16,2+AQ$1,FALSE)),),)</f>
        <v>0</v>
      </c>
      <c r="AR86" s="141">
        <f>IF(AND($D86&lt;&gt;0,AR$1&lt;&gt;0),IF(VLOOKUP($D86,$J$9:$DP$16,2+AR$1,FALSE)&lt;&gt;0,(COUNTIF('Présences, Excuses, et Tx P G'!$P85:AV85,$C86)/VLOOKUP($D86,$J$9:$DP$16,2+AR$1,FALSE)),),)</f>
        <v>0</v>
      </c>
      <c r="AS86" s="141">
        <f>IF(AND($D86&lt;&gt;0,AS$1&lt;&gt;0),IF(VLOOKUP($D86,$J$9:$DP$16,2+AS$1,FALSE)&lt;&gt;0,(COUNTIF('Présences, Excuses, et Tx P G'!$P85:AW85,$C86)/VLOOKUP($D86,$J$9:$DP$16,2+AS$1,FALSE)),),)</f>
        <v>0</v>
      </c>
      <c r="AT86" s="141">
        <f>IF(AND($D86&lt;&gt;0,AT$1&lt;&gt;0),IF(VLOOKUP($D86,$J$9:$DP$16,2+AT$1,FALSE)&lt;&gt;0,(COUNTIF('Présences, Excuses, et Tx P G'!$P85:AX85,$C86)/VLOOKUP($D86,$J$9:$DP$16,2+AT$1,FALSE)),),)</f>
        <v>0</v>
      </c>
      <c r="AU86" s="141">
        <f>IF(AND($D86&lt;&gt;0,AU$1&lt;&gt;0),IF(VLOOKUP($D86,$J$9:$DP$16,2+AU$1,FALSE)&lt;&gt;0,(COUNTIF('Présences, Excuses, et Tx P G'!$P85:AY85,$C86)/VLOOKUP($D86,$J$9:$DP$16,2+AU$1,FALSE)),),)</f>
        <v>0</v>
      </c>
      <c r="AV86" s="141">
        <f>IF(AND($D86&lt;&gt;0,AV$1&lt;&gt;0),IF(VLOOKUP($D86,$J$9:$DP$16,2+AV$1,FALSE)&lt;&gt;0,(COUNTIF('Présences, Excuses, et Tx P G'!$P85:AZ85,$C86)/VLOOKUP($D86,$J$9:$DP$16,2+AV$1,FALSE)),),)</f>
        <v>0</v>
      </c>
      <c r="AW86" s="141">
        <f>IF(AND($D86&lt;&gt;0,AW$1&lt;&gt;0),IF(VLOOKUP($D86,$J$9:$DP$16,2+AW$1,FALSE)&lt;&gt;0,(COUNTIF('Présences, Excuses, et Tx P G'!$P85:BA85,$C86)/VLOOKUP($D86,$J$9:$DP$16,2+AW$1,FALSE)),),)</f>
        <v>0</v>
      </c>
      <c r="AX86" s="141">
        <f>IF(AND($D86&lt;&gt;0,AX$1&lt;&gt;0),IF(VLOOKUP($D86,$J$9:$DP$16,2+AX$1,FALSE)&lt;&gt;0,(COUNTIF('Présences, Excuses, et Tx P G'!$P85:BB85,$C86)/VLOOKUP($D86,$J$9:$DP$16,2+AX$1,FALSE)),),)</f>
        <v>0</v>
      </c>
      <c r="AY86" s="141">
        <f>IF(AND($D86&lt;&gt;0,AY$1&lt;&gt;0),IF(VLOOKUP($D86,$J$9:$DP$16,2+AY$1,FALSE)&lt;&gt;0,(COUNTIF('Présences, Excuses, et Tx P G'!$P85:BC85,$C86)/VLOOKUP($D86,$J$9:$DP$16,2+AY$1,FALSE)),),)</f>
        <v>0</v>
      </c>
      <c r="AZ86" s="141">
        <f>IF(AND($D86&lt;&gt;0,AZ$1&lt;&gt;0),IF(VLOOKUP($D86,$J$9:$DP$16,2+AZ$1,FALSE)&lt;&gt;0,(COUNTIF('Présences, Excuses, et Tx P G'!$P85:BD85,$C86)/VLOOKUP($D86,$J$9:$DP$16,2+AZ$1,FALSE)),),)</f>
        <v>0</v>
      </c>
      <c r="BA86" s="141">
        <f>IF(AND($D86&lt;&gt;0,BA$1&lt;&gt;0),IF(VLOOKUP($D86,$J$9:$DP$16,2+BA$1,FALSE)&lt;&gt;0,(COUNTIF('Présences, Excuses, et Tx P G'!$P85:BE85,$C86)/VLOOKUP($D86,$J$9:$DP$16,2+BA$1,FALSE)),),)</f>
        <v>0</v>
      </c>
      <c r="BB86" s="141">
        <f>IF(AND($D86&lt;&gt;0,BB$1&lt;&gt;0),IF(VLOOKUP($D86,$J$9:$DP$16,2+BB$1,FALSE)&lt;&gt;0,(COUNTIF('Présences, Excuses, et Tx P G'!$P85:BF85,$C86)/VLOOKUP($D86,$J$9:$DP$16,2+BB$1,FALSE)),),)</f>
        <v>0</v>
      </c>
      <c r="BC86" s="141">
        <f>IF(AND($D86&lt;&gt;0,BC$1&lt;&gt;0),IF(VLOOKUP($D86,$J$9:$DP$16,2+BC$1,FALSE)&lt;&gt;0,(COUNTIF('Présences, Excuses, et Tx P G'!$P85:BG85,$C86)/VLOOKUP($D86,$J$9:$DP$16,2+BC$1,FALSE)),),)</f>
        <v>0</v>
      </c>
      <c r="BD86" s="141">
        <f>IF(AND($D86&lt;&gt;0,BD$1&lt;&gt;0),IF(VLOOKUP($D86,$J$9:$DP$16,2+BD$1,FALSE)&lt;&gt;0,(COUNTIF('Présences, Excuses, et Tx P G'!$P85:BH85,$C86)/VLOOKUP($D86,$J$9:$DP$16,2+BD$1,FALSE)),),)</f>
        <v>0</v>
      </c>
      <c r="BE86" s="141">
        <f>IF(AND($D86&lt;&gt;0,BE$1&lt;&gt;0),IF(VLOOKUP($D86,$J$9:$DP$16,2+BE$1,FALSE)&lt;&gt;0,(COUNTIF('Présences, Excuses, et Tx P G'!$P85:BI85,$C86)/VLOOKUP($D86,$J$9:$DP$16,2+BE$1,FALSE)),),)</f>
        <v>0</v>
      </c>
      <c r="BF86" s="141">
        <f>IF(AND($D86&lt;&gt;0,BF$1&lt;&gt;0),IF(VLOOKUP($D86,$J$9:$DP$16,2+BF$1,FALSE)&lt;&gt;0,(COUNTIF('Présences, Excuses, et Tx P G'!$P85:BJ85,$C86)/VLOOKUP($D86,$J$9:$DP$16,2+BF$1,FALSE)),),)</f>
        <v>0</v>
      </c>
      <c r="BG86" s="141">
        <f>IF(AND($D86&lt;&gt;0,BG$1&lt;&gt;0),IF(VLOOKUP($D86,$J$9:$DP$16,2+BG$1,FALSE)&lt;&gt;0,(COUNTIF('Présences, Excuses, et Tx P G'!$P85:BK85,$C86)/VLOOKUP($D86,$J$9:$DP$16,2+BG$1,FALSE)),),)</f>
        <v>0</v>
      </c>
      <c r="BH86" s="141">
        <f>IF(AND($D86&lt;&gt;0,BH$1&lt;&gt;0),IF(VLOOKUP($D86,$J$9:$DP$16,2+BH$1,FALSE)&lt;&gt;0,(COUNTIF('Présences, Excuses, et Tx P G'!$P85:BL85,$C86)/VLOOKUP($D86,$J$9:$DP$16,2+BH$1,FALSE)),),)</f>
        <v>0</v>
      </c>
      <c r="BI86" s="141">
        <f>IF(AND($D86&lt;&gt;0,BI$1&lt;&gt;0),IF(VLOOKUP($D86,$J$9:$DP$16,2+BI$1,FALSE)&lt;&gt;0,(COUNTIF('Présences, Excuses, et Tx P G'!$P85:BM85,$C86)/VLOOKUP($D86,$J$9:$DP$16,2+BI$1,FALSE)),),)</f>
        <v>0</v>
      </c>
      <c r="BJ86" s="141">
        <f>IF(AND($D86&lt;&gt;0,BJ$1&lt;&gt;0),IF(VLOOKUP($D86,$J$9:$DP$16,2+BJ$1,FALSE)&lt;&gt;0,(COUNTIF('Présences, Excuses, et Tx P G'!$P85:BN85,$C86)/VLOOKUP($D86,$J$9:$DP$16,2+BJ$1,FALSE)),),)</f>
        <v>0</v>
      </c>
      <c r="BK86" s="141">
        <f>IF(AND($D86&lt;&gt;0,BK$1&lt;&gt;0),IF(VLOOKUP($D86,$J$9:$DP$16,2+BK$1,FALSE)&lt;&gt;0,(COUNTIF('Présences, Excuses, et Tx P G'!$P85:BO85,$C86)/VLOOKUP($D86,$J$9:$DP$16,2+BK$1,FALSE)),),)</f>
        <v>0</v>
      </c>
      <c r="BL86" s="141">
        <f>IF(AND($D86&lt;&gt;0,BL$1&lt;&gt;0),IF(VLOOKUP($D86,$J$9:$DP$16,2+BL$1,FALSE)&lt;&gt;0,(COUNTIF('Présences, Excuses, et Tx P G'!$P85:BP85,$C86)/VLOOKUP($D86,$J$9:$DP$16,2+BL$1,FALSE)),),)</f>
        <v>0</v>
      </c>
      <c r="BM86" s="141">
        <f>IF(AND($D86&lt;&gt;0,BM$1&lt;&gt;0),IF(VLOOKUP($D86,$J$9:$DP$16,2+BM$1,FALSE)&lt;&gt;0,(COUNTIF('Présences, Excuses, et Tx P G'!$P85:BQ85,$C86)/VLOOKUP($D86,$J$9:$DP$16,2+BM$1,FALSE)),),)</f>
        <v>0</v>
      </c>
      <c r="BN86" s="141">
        <f>IF(AND($D86&lt;&gt;0,BN$1&lt;&gt;0),IF(VLOOKUP($D86,$J$9:$DP$16,2+BN$1,FALSE)&lt;&gt;0,(COUNTIF('Présences, Excuses, et Tx P G'!$P85:BR85,$C86)/VLOOKUP($D86,$J$9:$DP$16,2+BN$1,FALSE)),),)</f>
        <v>0</v>
      </c>
      <c r="BO86" s="141">
        <f>IF(AND($D86&lt;&gt;0,BO$1&lt;&gt;0),IF(VLOOKUP($D86,$J$9:$DP$16,2+BO$1,FALSE)&lt;&gt;0,(COUNTIF('Présences, Excuses, et Tx P G'!$P85:BS85,$C86)/VLOOKUP($D86,$J$9:$DP$16,2+BO$1,FALSE)),),)</f>
        <v>0</v>
      </c>
      <c r="BP86" s="141">
        <f>IF(AND($D86&lt;&gt;0,BP$1&lt;&gt;0),IF(VLOOKUP($D86,$J$9:$DP$16,2+BP$1,FALSE)&lt;&gt;0,(COUNTIF('Présences, Excuses, et Tx P G'!$P85:BT85,$C86)/VLOOKUP($D86,$J$9:$DP$16,2+BP$1,FALSE)),),)</f>
        <v>0</v>
      </c>
      <c r="BQ86" s="141">
        <f>IF(AND($D86&lt;&gt;0,BQ$1&lt;&gt;0),IF(VLOOKUP($D86,$J$9:$DP$16,2+BQ$1,FALSE)&lt;&gt;0,(COUNTIF('Présences, Excuses, et Tx P G'!$P85:BU85,$C86)/VLOOKUP($D86,$J$9:$DP$16,2+BQ$1,FALSE)),),)</f>
        <v>0</v>
      </c>
      <c r="BR86" s="141">
        <f>IF(AND($D86&lt;&gt;0,BR$1&lt;&gt;0),IF(VLOOKUP($D86,$J$9:$DP$16,2+BR$1,FALSE)&lt;&gt;0,(COUNTIF('Présences, Excuses, et Tx P G'!$P85:BV85,$C86)/VLOOKUP($D86,$J$9:$DP$16,2+BR$1,FALSE)),),)</f>
        <v>0</v>
      </c>
      <c r="BS86" s="141">
        <f>IF(AND($D86&lt;&gt;0,BS$1&lt;&gt;0),IF(VLOOKUP($D86,$J$9:$DP$16,2+BS$1,FALSE)&lt;&gt;0,(COUNTIF('Présences, Excuses, et Tx P G'!$P85:BW85,$C86)/VLOOKUP($D86,$J$9:$DP$16,2+BS$1,FALSE)),),)</f>
        <v>0</v>
      </c>
      <c r="BT86" s="141">
        <f>IF(AND($D86&lt;&gt;0,BT$1&lt;&gt;0),IF(VLOOKUP($D86,$J$9:$DP$16,2+BT$1,FALSE)&lt;&gt;0,(COUNTIF('Présences, Excuses, et Tx P G'!$P85:BX85,$C86)/VLOOKUP($D86,$J$9:$DP$16,2+BT$1,FALSE)),),)</f>
        <v>0</v>
      </c>
      <c r="BU86" s="141">
        <f>IF(AND($D86&lt;&gt;0,BU$1&lt;&gt;0),IF(VLOOKUP($D86,$J$9:$DP$16,2+BU$1,FALSE)&lt;&gt;0,(COUNTIF('Présences, Excuses, et Tx P G'!$P85:BY85,$C86)/VLOOKUP($D86,$J$9:$DP$16,2+BU$1,FALSE)),),)</f>
        <v>0</v>
      </c>
      <c r="BV86" s="141">
        <f>IF(AND($D86&lt;&gt;0,BV$1&lt;&gt;0),IF(VLOOKUP($D86,$J$9:$DP$16,2+BV$1,FALSE)&lt;&gt;0,(COUNTIF('Présences, Excuses, et Tx P G'!$P85:BZ85,$C86)/VLOOKUP($D86,$J$9:$DP$16,2+BV$1,FALSE)),),)</f>
        <v>0</v>
      </c>
      <c r="BW86" s="141">
        <f>IF(AND($D86&lt;&gt;0,BW$1&lt;&gt;0),IF(VLOOKUP($D86,$J$9:$DP$16,2+BW$1,FALSE)&lt;&gt;0,(COUNTIF('Présences, Excuses, et Tx P G'!$P85:CA85,$C86)/VLOOKUP($D86,$J$9:$DP$16,2+BW$1,FALSE)),),)</f>
        <v>0</v>
      </c>
      <c r="BX86" s="141">
        <f>IF(AND($D86&lt;&gt;0,BX$1&lt;&gt;0),IF(VLOOKUP($D86,$J$9:$DP$16,2+BX$1,FALSE)&lt;&gt;0,(COUNTIF('Présences, Excuses, et Tx P G'!$P85:CB85,$C86)/VLOOKUP($D86,$J$9:$DP$16,2+BX$1,FALSE)),),)</f>
        <v>0</v>
      </c>
      <c r="BY86" s="141">
        <f>IF(AND($D86&lt;&gt;0,BY$1&lt;&gt;0),IF(VLOOKUP($D86,$J$9:$DP$16,2+BY$1,FALSE)&lt;&gt;0,(COUNTIF('Présences, Excuses, et Tx P G'!$P85:CC85,$C86)/VLOOKUP($D86,$J$9:$DP$16,2+BY$1,FALSE)),),)</f>
        <v>0</v>
      </c>
      <c r="BZ86" s="141">
        <f>IF(AND($D86&lt;&gt;0,BZ$1&lt;&gt;0),IF(VLOOKUP($D86,$J$9:$DP$16,2+BZ$1,FALSE)&lt;&gt;0,(COUNTIF('Présences, Excuses, et Tx P G'!$P85:CD85,$C86)/VLOOKUP($D86,$J$9:$DP$16,2+BZ$1,FALSE)),),)</f>
        <v>0</v>
      </c>
      <c r="CA86" s="141">
        <f>IF(AND($D86&lt;&gt;0,CA$1&lt;&gt;0),IF(VLOOKUP($D86,$J$9:$DP$16,2+CA$1,FALSE)&lt;&gt;0,(COUNTIF('Présences, Excuses, et Tx P G'!$P85:CE85,$C86)/VLOOKUP($D86,$J$9:$DP$16,2+CA$1,FALSE)),),)</f>
        <v>0</v>
      </c>
      <c r="CB86" s="141">
        <f>IF(AND($D86&lt;&gt;0,CB$1&lt;&gt;0),IF(VLOOKUP($D86,$J$9:$DP$16,2+CB$1,FALSE)&lt;&gt;0,(COUNTIF('Présences, Excuses, et Tx P G'!$P85:CF85,$C86)/VLOOKUP($D86,$J$9:$DP$16,2+CB$1,FALSE)),),)</f>
        <v>0</v>
      </c>
      <c r="CC86" s="141">
        <f>IF(AND($D86&lt;&gt;0,CC$1&lt;&gt;0),IF(VLOOKUP($D86,$J$9:$DP$16,2+CC$1,FALSE)&lt;&gt;0,(COUNTIF('Présences, Excuses, et Tx P G'!$P85:CG85,$C86)/VLOOKUP($D86,$J$9:$DP$16,2+CC$1,FALSE)),),)</f>
        <v>0</v>
      </c>
      <c r="CD86" s="141">
        <f>IF(AND($D86&lt;&gt;0,CD$1&lt;&gt;0),IF(VLOOKUP($D86,$J$9:$DP$16,2+CD$1,FALSE)&lt;&gt;0,(COUNTIF('Présences, Excuses, et Tx P G'!$P85:CH85,$C86)/VLOOKUP($D86,$J$9:$DP$16,2+CD$1,FALSE)),),)</f>
        <v>0</v>
      </c>
      <c r="CE86" s="141">
        <f>IF(AND($D86&lt;&gt;0,CE$1&lt;&gt;0),IF(VLOOKUP($D86,$J$9:$DP$16,2+CE$1,FALSE)&lt;&gt;0,(COUNTIF('Présences, Excuses, et Tx P G'!$P85:CI85,$C86)/VLOOKUP($D86,$J$9:$DP$16,2+CE$1,FALSE)),),)</f>
        <v>0</v>
      </c>
      <c r="CF86" s="141">
        <f>IF(AND($D86&lt;&gt;0,CF$1&lt;&gt;0),IF(VLOOKUP($D86,$J$9:$DP$16,2+CF$1,FALSE)&lt;&gt;0,(COUNTIF('Présences, Excuses, et Tx P G'!$P85:CJ85,$C86)/VLOOKUP($D86,$J$9:$DP$16,2+CF$1,FALSE)),),)</f>
        <v>0</v>
      </c>
      <c r="CG86" s="141">
        <f>IF(AND($D86&lt;&gt;0,CG$1&lt;&gt;0),IF(VLOOKUP($D86,$J$9:$DP$16,2+CG$1,FALSE)&lt;&gt;0,(COUNTIF('Présences, Excuses, et Tx P G'!$P85:CK85,$C86)/VLOOKUP($D86,$J$9:$DP$16,2+CG$1,FALSE)),),)</f>
        <v>0</v>
      </c>
      <c r="CH86" s="141">
        <f>IF(AND($D86&lt;&gt;0,CH$1&lt;&gt;0),IF(VLOOKUP($D86,$J$9:$DP$16,2+CH$1,FALSE)&lt;&gt;0,(COUNTIF('Présences, Excuses, et Tx P G'!$P85:CL85,$C86)/VLOOKUP($D86,$J$9:$DP$16,2+CH$1,FALSE)),),)</f>
        <v>0</v>
      </c>
      <c r="CI86" s="141">
        <f>IF(AND($D86&lt;&gt;0,CI$1&lt;&gt;0),IF(VLOOKUP($D86,$J$9:$DP$16,2+CI$1,FALSE)&lt;&gt;0,(COUNTIF('Présences, Excuses, et Tx P G'!$P85:CM85,$C86)/VLOOKUP($D86,$J$9:$DP$16,2+CI$1,FALSE)),),)</f>
        <v>0</v>
      </c>
      <c r="CJ86" s="141">
        <f>IF(AND($D86&lt;&gt;0,CJ$1&lt;&gt;0),IF(VLOOKUP($D86,$J$9:$DP$16,2+CJ$1,FALSE)&lt;&gt;0,(COUNTIF('Présences, Excuses, et Tx P G'!$P85:CO85,$C86)/VLOOKUP($D86,$J$9:$DP$16,2+CJ$1,FALSE)),),)</f>
        <v>0</v>
      </c>
      <c r="CK86" s="141">
        <f>IF(AND($D86&lt;&gt;0,CK$1&lt;&gt;0),IF(VLOOKUP($D86,$J$9:$DP$16,2+CK$1,FALSE)&lt;&gt;0,(COUNTIF('Présences, Excuses, et Tx P G'!$P85:CP85,$C86)/VLOOKUP($D86,$J$9:$DP$16,2+CK$1,FALSE)),),)</f>
        <v>0</v>
      </c>
      <c r="CL86" s="141">
        <f>IF(AND($D86&lt;&gt;0,CL$1&lt;&gt;0),IF(VLOOKUP($D86,$J$9:$DP$16,2+CL$1,FALSE)&lt;&gt;0,(COUNTIF('Présences, Excuses, et Tx P G'!$P85:CQ85,$C86)/VLOOKUP($D86,$J$9:$DP$16,2+CL$1,FALSE)),),)</f>
        <v>0</v>
      </c>
      <c r="CM86" s="141">
        <f>IF(AND($D86&lt;&gt;0,CM$1&lt;&gt;0),IF(VLOOKUP($D86,$J$9:$DP$16,2+CM$1,FALSE)&lt;&gt;0,(COUNTIF('Présences, Excuses, et Tx P G'!$P85:CR85,$C86)/VLOOKUP($D86,$J$9:$DP$16,2+CM$1,FALSE)),),)</f>
        <v>0</v>
      </c>
      <c r="CN86" s="141">
        <f>IF(AND($D86&lt;&gt;0,CN$1&lt;&gt;0),IF(VLOOKUP($D86,$J$9:$DP$16,2+CN$1,FALSE)&lt;&gt;0,(COUNTIF('Présences, Excuses, et Tx P G'!$P85:CS85,$C86)/VLOOKUP($D86,$J$9:$DP$16,2+CN$1,FALSE)),),)</f>
        <v>0</v>
      </c>
      <c r="CO86" s="141">
        <f>IF(AND($D86&lt;&gt;0,CO$1&lt;&gt;0),IF(VLOOKUP($D86,$J$9:$DP$16,2+CO$1,FALSE)&lt;&gt;0,(COUNTIF('Présences, Excuses, et Tx P G'!$P85:CT85,$C86)/VLOOKUP($D86,$J$9:$DP$16,2+CO$1,FALSE)),),)</f>
        <v>0</v>
      </c>
      <c r="CP86" s="141">
        <f>IF(AND($D86&lt;&gt;0,CP$1&lt;&gt;0),IF(VLOOKUP($D86,$J$9:$DP$16,2+CP$1,FALSE)&lt;&gt;0,(COUNTIF('Présences, Excuses, et Tx P G'!$P85:CU85,$C86)/VLOOKUP($D86,$J$9:$DP$16,2+CP$1,FALSE)),),)</f>
        <v>0</v>
      </c>
      <c r="CQ86" s="141">
        <f>IF(AND($D86&lt;&gt;0,CQ$1&lt;&gt;0),IF(VLOOKUP($D86,$J$9:$DP$16,2+CQ$1,FALSE)&lt;&gt;0,(COUNTIF('Présences, Excuses, et Tx P G'!$P85:CU85,$C86)/VLOOKUP($D86,$J$9:$DP$16,2+CQ$1,FALSE)),),)</f>
        <v>0</v>
      </c>
      <c r="CR86" s="141">
        <f>IF(AND($D86&lt;&gt;0,CR$1&lt;&gt;0),IF(VLOOKUP($D86,$J$9:$DP$16,2+CR$1,FALSE)&lt;&gt;0,(COUNTIF('Présences, Excuses, et Tx P G'!$P85:CV85,$C86)/VLOOKUP($D86,$J$9:$DP$16,2+CR$1,FALSE)),),)</f>
        <v>0</v>
      </c>
      <c r="CS86" s="141">
        <f>IF(AND($D86&lt;&gt;0,CS$1&lt;&gt;0),IF(VLOOKUP($D86,$J$9:$DP$16,2+CS$1,FALSE)&lt;&gt;0,(COUNTIF('Présences, Excuses, et Tx P G'!$P85:CW85,$C86)/VLOOKUP($D86,$J$9:$DP$16,2+CS$1,FALSE)),),)</f>
        <v>0</v>
      </c>
      <c r="CT86" s="141">
        <f>IF(AND($D86&lt;&gt;0,CT$1&lt;&gt;0),IF(VLOOKUP($D86,$J$9:$DP$16,2+CT$1,FALSE)&lt;&gt;0,(COUNTIF('Présences, Excuses, et Tx P G'!$P85:CX85,$C86)/VLOOKUP($D86,$J$9:$DP$16,2+CT$1,FALSE)),),)</f>
        <v>0</v>
      </c>
      <c r="CU86" s="141">
        <f>IF(AND($D86&lt;&gt;0,CU$1&lt;&gt;0),IF(VLOOKUP($D86,$J$9:$DP$16,2+CU$1,FALSE)&lt;&gt;0,(COUNTIF('Présences, Excuses, et Tx P G'!$P85:CY85,$C86)/VLOOKUP($D86,$J$9:$DP$16,2+CU$1,FALSE)),),)</f>
        <v>0</v>
      </c>
      <c r="CV86" s="141">
        <f>IF(AND($D86&lt;&gt;0,CV$1&lt;&gt;0),IF(VLOOKUP($D86,$J$9:$DP$16,2+CV$1,FALSE)&lt;&gt;0,(COUNTIF('Présences, Excuses, et Tx P G'!$P85:CZ85,$C86)/VLOOKUP($D86,$J$9:$DP$16,2+CV$1,FALSE)),),)</f>
        <v>0</v>
      </c>
      <c r="CW86" s="141">
        <f>IF(AND($D86&lt;&gt;0,CW$1&lt;&gt;0),IF(VLOOKUP($D86,$J$9:$DP$16,2+CW$1,FALSE)&lt;&gt;0,(COUNTIF('Présences, Excuses, et Tx P G'!$P85:DA85,$C86)/VLOOKUP($D86,$J$9:$DP$16,2+CW$1,FALSE)),),)</f>
        <v>0</v>
      </c>
      <c r="CX86" s="141">
        <f>IF(AND($D86&lt;&gt;0,CX$1&lt;&gt;0),IF(VLOOKUP($D86,$J$9:$DP$16,2+CX$1,FALSE)&lt;&gt;0,(COUNTIF('Présences, Excuses, et Tx P G'!$P85:DB85,$C86)/VLOOKUP($D86,$J$9:$DP$16,2+CX$1,FALSE)),),)</f>
        <v>0</v>
      </c>
      <c r="CY86" s="141">
        <f>IF(AND($D86&lt;&gt;0,CY$1&lt;&gt;0),IF(VLOOKUP($D86,$J$9:$DP$16,2+CY$1,FALSE)&lt;&gt;0,(COUNTIF('Présences, Excuses, et Tx P G'!$P85:DC85,$C86)/VLOOKUP($D86,$J$9:$DP$16,2+CY$1,FALSE)),),)</f>
        <v>0</v>
      </c>
      <c r="CZ86" s="141">
        <f>IF(AND($D86&lt;&gt;0,CZ$1&lt;&gt;0),IF(VLOOKUP($D86,$J$9:$DP$16,2+CZ$1,FALSE)&lt;&gt;0,(COUNTIF('Présences, Excuses, et Tx P G'!$P85:DD85,$C86)/VLOOKUP($D86,$J$9:$DP$16,2+CZ$1,FALSE)),),)</f>
        <v>0</v>
      </c>
      <c r="DA86" s="141">
        <f>IF(AND($D86&lt;&gt;0,DA$1&lt;&gt;0),IF(VLOOKUP($D86,$J$9:$DP$16,2+DA$1,FALSE)&lt;&gt;0,(COUNTIF('Présences, Excuses, et Tx P G'!$P85:DE85,$C86)/VLOOKUP($D86,$J$9:$DP$16,2+DA$1,FALSE)),),)</f>
        <v>0</v>
      </c>
      <c r="DB86" s="141">
        <f>IF(AND($D86&lt;&gt;0,DB$1&lt;&gt;0),IF(VLOOKUP($D86,$J$9:$DP$16,2+DB$1,FALSE)&lt;&gt;0,(COUNTIF('Présences, Excuses, et Tx P G'!$P85:DF85,$C86)/VLOOKUP($D86,$J$9:$DP$16,2+DB$1,FALSE)),),)</f>
        <v>0</v>
      </c>
      <c r="DC86" s="141">
        <f>IF(AND($D86&lt;&gt;0,DC$1&lt;&gt;0),IF(VLOOKUP($D86,$J$9:$DP$16,2+DC$1,FALSE)&lt;&gt;0,(COUNTIF('Présences, Excuses, et Tx P G'!$P85:DG85,$C86)/VLOOKUP($D86,$J$9:$DP$16,2+DC$1,FALSE)),),)</f>
        <v>0</v>
      </c>
      <c r="DD86" s="141">
        <f>IF(AND($D86&lt;&gt;0,DD$1&lt;&gt;0),IF(VLOOKUP($D86,$J$9:$DP$16,2+DD$1,FALSE)&lt;&gt;0,(COUNTIF('Présences, Excuses, et Tx P G'!$P85:DH85,$C86)/VLOOKUP($D86,$J$9:$DP$16,2+DD$1,FALSE)),),)</f>
        <v>0</v>
      </c>
      <c r="DE86" s="141">
        <f>IF(AND($D86&lt;&gt;0,DE$1&lt;&gt;0),IF(VLOOKUP($D86,$J$9:$DP$16,2+DE$1,FALSE)&lt;&gt;0,(COUNTIF('Présences, Excuses, et Tx P G'!$P85:DI85,$C86)/VLOOKUP($D86,$J$9:$DP$16,2+DE$1,FALSE)),),)</f>
        <v>0</v>
      </c>
      <c r="DF86" s="141">
        <f>IF(AND($D86&lt;&gt;0,DF$1&lt;&gt;0),IF(VLOOKUP($D86,$J$9:$DP$16,2+DF$1,FALSE)&lt;&gt;0,(COUNTIF('Présences, Excuses, et Tx P G'!$P85:DJ85,$C86)/VLOOKUP($D86,$J$9:$DP$16,2+DF$1,FALSE)),),)</f>
        <v>0</v>
      </c>
      <c r="DG86" s="141">
        <f>IF(AND($D86&lt;&gt;0,DG$1&lt;&gt;0),IF(VLOOKUP($D86,$J$9:$DP$16,2+DG$1,FALSE)&lt;&gt;0,(COUNTIF('Présences, Excuses, et Tx P G'!$P85:DK85,$C86)/VLOOKUP($D86,$J$9:$DP$16,2+DG$1,FALSE)),),)</f>
        <v>0</v>
      </c>
      <c r="DH86" s="141">
        <f>IF(AND($D86&lt;&gt;0,DH$1&lt;&gt;0),IF(VLOOKUP($D86,$J$9:$DP$16,2+DH$1,FALSE)&lt;&gt;0,(COUNTIF('Présences, Excuses, et Tx P G'!$P85:DL85,$C86)/VLOOKUP($D86,$J$9:$DP$16,2+DH$1,FALSE)),),)</f>
        <v>0</v>
      </c>
      <c r="DI86" s="141">
        <f>IF(AND($D86&lt;&gt;0,DI$1&lt;&gt;0),IF(VLOOKUP($D86,$J$9:$DP$16,2+DI$1,FALSE)&lt;&gt;0,(COUNTIF('Présences, Excuses, et Tx P G'!$P85:DM85,$C86)/VLOOKUP($D86,$J$9:$DP$16,2+DI$1,FALSE)),),)</f>
        <v>0</v>
      </c>
      <c r="DJ86" s="141">
        <f>IF(AND($D86&lt;&gt;0,DJ$1&lt;&gt;0),IF(VLOOKUP($D86,$J$9:$DP$16,2+DJ$1,FALSE)&lt;&gt;0,(COUNTIF('Présences, Excuses, et Tx P G'!$P85:DN85,$C86)/VLOOKUP($D86,$J$9:$DP$16,2+DJ$1,FALSE)),),)</f>
        <v>0</v>
      </c>
      <c r="DK86" s="141">
        <f>IF(AND($D86&lt;&gt;0,DK$1&lt;&gt;0),IF(VLOOKUP($D86,$J$9:$DP$16,2+DK$1,FALSE)&lt;&gt;0,(COUNTIF('Présences, Excuses, et Tx P G'!$P85:DO85,$C86)/VLOOKUP($D86,$J$9:$DP$16,2+DK$1,FALSE)),),)</f>
        <v>0</v>
      </c>
      <c r="DL86" s="141">
        <f>IF(AND($D86&lt;&gt;0,DL$1&lt;&gt;0),IF(VLOOKUP($D86,$J$9:$DP$16,2+DL$1,FALSE)&lt;&gt;0,(COUNTIF('Présences, Excuses, et Tx P G'!$P85:DP85,$C86)/VLOOKUP($D86,$J$9:$DP$16,2+DL$1,FALSE)),),)</f>
        <v>0</v>
      </c>
      <c r="DM86" s="141">
        <f>IF(AND($D86&lt;&gt;0,DM$1&lt;&gt;0),IF(VLOOKUP($D86,$J$9:$DP$16,2+DM$1,FALSE)&lt;&gt;0,(COUNTIF('Présences, Excuses, et Tx P G'!$P85:DQ85,$C86)/VLOOKUP($D86,$J$9:$DP$16,2+DM$1,FALSE)),),)</f>
        <v>0</v>
      </c>
      <c r="DN86" s="141">
        <f>IF(AND($D86&lt;&gt;0,DN$1&lt;&gt;0),IF(VLOOKUP($D86,$J$9:$DP$16,2+DN$1,FALSE)&lt;&gt;0,(COUNTIF('Présences, Excuses, et Tx P G'!$P85:DR85,$C86)/VLOOKUP($D86,$J$9:$DP$16,2+DN$1,FALSE)),),)</f>
        <v>0</v>
      </c>
      <c r="DO86" s="141">
        <f>IF(AND($D86&lt;&gt;0,DO$1&lt;&gt;0),IF(VLOOKUP($D86,$J$9:$DP$16,2+DO$1,FALSE)&lt;&gt;0,(COUNTIF('Présences, Excuses, et Tx P G'!$P85:DS85,$C86)/VLOOKUP($D86,$J$9:$DP$16,2+DO$1,FALSE)),),)</f>
        <v>0</v>
      </c>
      <c r="DP86" s="141">
        <f>IF(AND($D86&lt;&gt;0,DP$1&lt;&gt;0),IF(VLOOKUP($D86,$J$9:$DP$16,2+DP$1,FALSE)&lt;&gt;0,(COUNTIF('Présences, Excuses, et Tx P G'!$P85:DT85,$C86)/VLOOKUP($D86,$J$9:$DP$16,2+DP$1,FALSE)),),)</f>
        <v>0</v>
      </c>
      <c r="DR86" s="158">
        <f t="shared" si="39"/>
        <v>0</v>
      </c>
      <c r="DS86" s="26">
        <f t="shared" si="40"/>
        <v>0</v>
      </c>
      <c r="DT86" s="23">
        <f t="shared" si="41"/>
        <v>0</v>
      </c>
    </row>
    <row r="87" spans="1:124" ht="14.4" customHeight="1">
      <c r="A87" s="11">
        <v>70</v>
      </c>
      <c r="B87" s="158" t="str">
        <f>Choristes!B71</f>
        <v>PARFAIT Marie-Hélène</v>
      </c>
      <c r="C87" s="26" t="str">
        <f>Choristes!C71</f>
        <v>A</v>
      </c>
      <c r="D87" s="26" t="str">
        <f>Choristes!G71</f>
        <v>FS</v>
      </c>
      <c r="E87" s="26"/>
      <c r="F87" s="26"/>
      <c r="G87" s="15"/>
      <c r="H87" s="15"/>
      <c r="I87" s="23">
        <f t="shared" si="37"/>
        <v>0.73170731707317072</v>
      </c>
      <c r="J87" s="23" t="str">
        <f t="shared" si="38"/>
        <v>C</v>
      </c>
      <c r="K87" s="60"/>
      <c r="L87" s="141">
        <f>IF(AND($D87&lt;&gt;0,L$1&lt;&gt;0),IF(VLOOKUP($D87,$J$9:$DP$16,2+L$1,FALSE)&lt;&gt;0,(COUNTIF('Présences, Excuses, et Tx P G'!$P86:P86,$C87)/VLOOKUP($D87,$J$9:$DP$16,2+L$1,FALSE)),),)</f>
        <v>0</v>
      </c>
      <c r="M87" s="141">
        <f>IF(AND($D87&lt;&gt;0,M$1&lt;&gt;0),IF(VLOOKUP($D87,$J$9:$DP$16,2+M$1,FALSE)&lt;&gt;0,(COUNTIF('Présences, Excuses, et Tx P G'!$P86:Q86,$C87)/VLOOKUP($D87,$J$9:$DP$16,2+M$1,FALSE)),),)</f>
        <v>0</v>
      </c>
      <c r="N87" s="141">
        <f>IF(AND($D87&lt;&gt;0,N$1&lt;&gt;0),IF(VLOOKUP($D87,$J$9:$DP$16,2+N$1,FALSE)&lt;&gt;0,(COUNTIF('Présences, Excuses, et Tx P G'!$P86:R86,$C87)/VLOOKUP($D87,$J$9:$DP$16,2+N$1,FALSE)),),)</f>
        <v>0</v>
      </c>
      <c r="O87" s="141">
        <f>IF(AND($D87&lt;&gt;0,O$1&lt;&gt;0),IF(VLOOKUP($D87,$J$9:$DP$16,2+O$1,FALSE)&lt;&gt;0,(COUNTIF('Présences, Excuses, et Tx P G'!$P86:S86,$C87)/VLOOKUP($D87,$J$9:$DP$16,2+O$1,FALSE)),),)</f>
        <v>0.33333333333333331</v>
      </c>
      <c r="P87" s="141">
        <f>IF(AND($D87&lt;&gt;0,P$1&lt;&gt;0),IF(VLOOKUP($D87,$J$9:$DP$16,2+P$1,FALSE)&lt;&gt;0,(COUNTIF('Présences, Excuses, et Tx P G'!$P86:T86,$C87)/VLOOKUP($D87,$J$9:$DP$16,2+P$1,FALSE)),),)</f>
        <v>0.33333333333333331</v>
      </c>
      <c r="Q87" s="141">
        <f>IF(AND($D87&lt;&gt;0,Q$1&lt;&gt;0),IF(VLOOKUP($D87,$J$9:$DP$16,2+Q$1,FALSE)&lt;&gt;0,(COUNTIF('Présences, Excuses, et Tx P G'!$P86:U86,$C87)/VLOOKUP($D87,$J$9:$DP$16,2+Q$1,FALSE)),),)</f>
        <v>0.5</v>
      </c>
      <c r="R87" s="141">
        <f>IF(AND($D87&lt;&gt;0,R$1&lt;&gt;0),IF(VLOOKUP($D87,$J$9:$DP$16,2+R$1,FALSE)&lt;&gt;0,(COUNTIF('Présences, Excuses, et Tx P G'!$P86:V86,$C87)/VLOOKUP($D87,$J$9:$DP$16,2+R$1,FALSE)),),)</f>
        <v>0.6</v>
      </c>
      <c r="S87" s="141">
        <f>IF(AND($D87&lt;&gt;0,S$1&lt;&gt;0),IF(VLOOKUP($D87,$J$9:$DP$16,2+S$1,FALSE)&lt;&gt;0,(COUNTIF('Présences, Excuses, et Tx P G'!$P86:W86,$C87)/VLOOKUP($D87,$J$9:$DP$16,2+S$1,FALSE)),),)</f>
        <v>0.66666666666666663</v>
      </c>
      <c r="T87" s="141">
        <f>IF(AND($D87&lt;&gt;0,T$1&lt;&gt;0),IF(VLOOKUP($D87,$J$9:$DP$16,2+T$1,FALSE)&lt;&gt;0,(COUNTIF('Présences, Excuses, et Tx P G'!$P86:X86,$C87)/VLOOKUP($D87,$J$9:$DP$16,2+T$1,FALSE)),),)</f>
        <v>0.5714285714285714</v>
      </c>
      <c r="U87" s="141">
        <f>IF(AND($D87&lt;&gt;0,U$1&lt;&gt;0),IF(VLOOKUP($D87,$J$9:$DP$16,2+U$1,FALSE)&lt;&gt;0,(COUNTIF('Présences, Excuses, et Tx P G'!$P86:Y86,$C87)/VLOOKUP($D87,$J$9:$DP$16,2+U$1,FALSE)),),)</f>
        <v>0.5714285714285714</v>
      </c>
      <c r="V87" s="141">
        <f>IF(AND($D87&lt;&gt;0,V$1&lt;&gt;0),IF(VLOOKUP($D87,$J$9:$DP$16,2+V$1,FALSE)&lt;&gt;0,(COUNTIF('Présences, Excuses, et Tx P G'!$P86:Z86,$C87)/VLOOKUP($D87,$J$9:$DP$16,2+V$1,FALSE)),),)</f>
        <v>0.625</v>
      </c>
      <c r="W87" s="141">
        <f>IF(AND($D87&lt;&gt;0,W$1&lt;&gt;0),IF(VLOOKUP($D87,$J$9:$DP$16,2+W$1,FALSE)&lt;&gt;0,(COUNTIF('Présences, Excuses, et Tx P G'!$P86:AA86,$C87)/VLOOKUP($D87,$J$9:$DP$16,2+W$1,FALSE)),),)</f>
        <v>0.625</v>
      </c>
      <c r="X87" s="141">
        <f>IF(AND($D87&lt;&gt;0,X$1&lt;&gt;0),IF(VLOOKUP($D87,$J$9:$DP$16,2+X$1,FALSE)&lt;&gt;0,(COUNTIF('Présences, Excuses, et Tx P G'!$P86:AB86,$C87)/VLOOKUP($D87,$J$9:$DP$16,2+X$1,FALSE)),),)</f>
        <v>0.66666666666666663</v>
      </c>
      <c r="Y87" s="141">
        <f>IF(AND($D87&lt;&gt;0,Y$1&lt;&gt;0),IF(VLOOKUP($D87,$J$9:$DP$16,2+Y$1,FALSE)&lt;&gt;0,(COUNTIF('Présences, Excuses, et Tx P G'!$P86:AC86,$C87)/VLOOKUP($D87,$J$9:$DP$16,2+Y$1,FALSE)),),)</f>
        <v>0.66666666666666663</v>
      </c>
      <c r="Z87" s="141">
        <f>IF(AND($D87&lt;&gt;0,Z$1&lt;&gt;0),IF(VLOOKUP($D87,$J$9:$DP$16,2+Z$1,FALSE)&lt;&gt;0,(COUNTIF('Présences, Excuses, et Tx P G'!$P86:AD86,$C87)/VLOOKUP($D87,$J$9:$DP$16,2+Z$1,FALSE)),),)</f>
        <v>0.7</v>
      </c>
      <c r="AA87" s="141">
        <f>IF(AND($D87&lt;&gt;0,AA$1&lt;&gt;0),IF(VLOOKUP($D87,$J$9:$DP$16,2+AA$1,FALSE)&lt;&gt;0,(COUNTIF('Présences, Excuses, et Tx P G'!$P86:AE86,$C87)/VLOOKUP($D87,$J$9:$DP$16,2+AA$1,FALSE)),),)</f>
        <v>0.7</v>
      </c>
      <c r="AB87" s="141">
        <f>IF(AND($D87&lt;&gt;0,AB$1&lt;&gt;0),IF(VLOOKUP($D87,$J$9:$DP$16,2+AB$1,FALSE)&lt;&gt;0,(COUNTIF('Présences, Excuses, et Tx P G'!$P86:AF86,$C87)/VLOOKUP($D87,$J$9:$DP$16,2+AB$1,FALSE)),),)</f>
        <v>0.63636363636363635</v>
      </c>
      <c r="AC87" s="141">
        <f>IF(AND($D87&lt;&gt;0,AC$1&lt;&gt;0),IF(VLOOKUP($D87,$J$9:$DP$16,2+AC$1,FALSE)&lt;&gt;0,(COUNTIF('Présences, Excuses, et Tx P G'!$P86:AG86,$C87)/VLOOKUP($D87,$J$9:$DP$16,2+AC$1,FALSE)),),)</f>
        <v>0.58333333333333337</v>
      </c>
      <c r="AD87" s="141">
        <f>IF(AND($D87&lt;&gt;0,AD$1&lt;&gt;0),IF(VLOOKUP($D87,$J$9:$DP$16,2+AD$1,FALSE)&lt;&gt;0,(COUNTIF('Présences, Excuses, et Tx P G'!$P86:AH86,$C87)/VLOOKUP($D87,$J$9:$DP$16,2+AD$1,FALSE)),),)</f>
        <v>0.58333333333333337</v>
      </c>
      <c r="AE87" s="141">
        <f>IF(AND($D87&lt;&gt;0,AE$1&lt;&gt;0),IF(VLOOKUP($D87,$J$9:$DP$16,2+AE$1,FALSE)&lt;&gt;0,(COUNTIF('Présences, Excuses, et Tx P G'!$P86:AI86,$C87)/VLOOKUP($D87,$J$9:$DP$16,2+AE$1,FALSE)),),)</f>
        <v>0.58333333333333337</v>
      </c>
      <c r="AF87" s="141">
        <f>IF(AND($D87&lt;&gt;0,AF$1&lt;&gt;0),IF(VLOOKUP($D87,$J$9:$DP$16,2+AF$1,FALSE)&lt;&gt;0,(COUNTIF('Présences, Excuses, et Tx P G'!$P86:AJ86,$C87)/VLOOKUP($D87,$J$9:$DP$16,2+AF$1,FALSE)),),)</f>
        <v>0.61538461538461542</v>
      </c>
      <c r="AG87" s="141">
        <f>IF(AND($D87&lt;&gt;0,AG$1&lt;&gt;0),IF(VLOOKUP($D87,$J$9:$DP$16,2+AG$1,FALSE)&lt;&gt;0,(COUNTIF('Présences, Excuses, et Tx P G'!$P86:AK86,$C87)/VLOOKUP($D87,$J$9:$DP$16,2+AG$1,FALSE)),),)</f>
        <v>0.61538461538461542</v>
      </c>
      <c r="AH87" s="141">
        <f>IF(AND($D87&lt;&gt;0,AH$1&lt;&gt;0),IF(VLOOKUP($D87,$J$9:$DP$16,2+AH$1,FALSE)&lt;&gt;0,(COUNTIF('Présences, Excuses, et Tx P G'!$P86:AL86,$C87)/VLOOKUP($D87,$J$9:$DP$16,2+AH$1,FALSE)),),)</f>
        <v>0.6428571428571429</v>
      </c>
      <c r="AI87" s="141">
        <f>IF(AND($D87&lt;&gt;0,AI$1&lt;&gt;0),IF(VLOOKUP($D87,$J$9:$DP$16,2+AI$1,FALSE)&lt;&gt;0,(COUNTIF('Présences, Excuses, et Tx P G'!$P86:AM86,$C87)/VLOOKUP($D87,$J$9:$DP$16,2+AI$1,FALSE)),),)</f>
        <v>0.66666666666666663</v>
      </c>
      <c r="AJ87" s="141">
        <f>IF(AND($D87&lt;&gt;0,AJ$1&lt;&gt;0),IF(VLOOKUP($D87,$J$9:$DP$16,2+AJ$1,FALSE)&lt;&gt;0,(COUNTIF('Présences, Excuses, et Tx P G'!$P86:AN86,$C87)/VLOOKUP($D87,$J$9:$DP$16,2+AJ$1,FALSE)),),)</f>
        <v>0.6875</v>
      </c>
      <c r="AK87" s="141">
        <f>IF(AND($D87&lt;&gt;0,AK$1&lt;&gt;0),IF(VLOOKUP($D87,$J$9:$DP$16,2+AK$1,FALSE)&lt;&gt;0,(COUNTIF('Présences, Excuses, et Tx P G'!$P86:AO86,$C87)/VLOOKUP($D87,$J$9:$DP$16,2+AK$1,FALSE)),),)</f>
        <v>0.6875</v>
      </c>
      <c r="AL87" s="141">
        <f>IF(AND($D87&lt;&gt;0,AL$1&lt;&gt;0),IF(VLOOKUP($D87,$J$9:$DP$16,2+AL$1,FALSE)&lt;&gt;0,(COUNTIF('Présences, Excuses, et Tx P G'!$P86:AP86,$C87)/VLOOKUP($D87,$J$9:$DP$16,2+AL$1,FALSE)),),)</f>
        <v>0.70588235294117652</v>
      </c>
      <c r="AM87" s="141">
        <f>IF(AND($D87&lt;&gt;0,AM$1&lt;&gt;0),IF(VLOOKUP($D87,$J$9:$DP$16,2+AM$1,FALSE)&lt;&gt;0,(COUNTIF('Présences, Excuses, et Tx P G'!$P86:AQ86,$C87)/VLOOKUP($D87,$J$9:$DP$16,2+AM$1,FALSE)),),)</f>
        <v>0.66666666666666663</v>
      </c>
      <c r="AN87" s="141">
        <f>IF(AND($D87&lt;&gt;0,AN$1&lt;&gt;0),IF(VLOOKUP($D87,$J$9:$DP$16,2+AN$1,FALSE)&lt;&gt;0,(COUNTIF('Présences, Excuses, et Tx P G'!$P86:AR86,$C87)/VLOOKUP($D87,$J$9:$DP$16,2+AN$1,FALSE)),),)</f>
        <v>0.68421052631578949</v>
      </c>
      <c r="AO87" s="141">
        <f>IF(AND($D87&lt;&gt;0,AO$1&lt;&gt;0),IF(VLOOKUP($D87,$J$9:$DP$16,2+AO$1,FALSE)&lt;&gt;0,(COUNTIF('Présences, Excuses, et Tx P G'!$P86:AS86,$C87)/VLOOKUP($D87,$J$9:$DP$16,2+AO$1,FALSE)),),)</f>
        <v>0.7</v>
      </c>
      <c r="AP87" s="141">
        <f>IF(AND($D87&lt;&gt;0,AP$1&lt;&gt;0),IF(VLOOKUP($D87,$J$9:$DP$16,2+AP$1,FALSE)&lt;&gt;0,(COUNTIF('Présences, Excuses, et Tx P G'!$P86:AT86,$C87)/VLOOKUP($D87,$J$9:$DP$16,2+AP$1,FALSE)),),)</f>
        <v>0.7142857142857143</v>
      </c>
      <c r="AQ87" s="141">
        <f>IF(AND($D87&lt;&gt;0,AQ$1&lt;&gt;0),IF(VLOOKUP($D87,$J$9:$DP$16,2+AQ$1,FALSE)&lt;&gt;0,(COUNTIF('Présences, Excuses, et Tx P G'!$P86:AU86,$C87)/VLOOKUP($D87,$J$9:$DP$16,2+AQ$1,FALSE)),),)</f>
        <v>0.7142857142857143</v>
      </c>
      <c r="AR87" s="141">
        <f>IF(AND($D87&lt;&gt;0,AR$1&lt;&gt;0),IF(VLOOKUP($D87,$J$9:$DP$16,2+AR$1,FALSE)&lt;&gt;0,(COUNTIF('Présences, Excuses, et Tx P G'!$P86:AV86,$C87)/VLOOKUP($D87,$J$9:$DP$16,2+AR$1,FALSE)),),)</f>
        <v>0.68181818181818177</v>
      </c>
      <c r="AS87" s="141">
        <f>IF(AND($D87&lt;&gt;0,AS$1&lt;&gt;0),IF(VLOOKUP($D87,$J$9:$DP$16,2+AS$1,FALSE)&lt;&gt;0,(COUNTIF('Présences, Excuses, et Tx P G'!$P86:AW86,$C87)/VLOOKUP($D87,$J$9:$DP$16,2+AS$1,FALSE)),),)</f>
        <v>0.68181818181818177</v>
      </c>
      <c r="AT87" s="141">
        <f>IF(AND($D87&lt;&gt;0,AT$1&lt;&gt;0),IF(VLOOKUP($D87,$J$9:$DP$16,2+AT$1,FALSE)&lt;&gt;0,(COUNTIF('Présences, Excuses, et Tx P G'!$P86:AX86,$C87)/VLOOKUP($D87,$J$9:$DP$16,2+AT$1,FALSE)),),)</f>
        <v>0.65217391304347827</v>
      </c>
      <c r="AU87" s="141">
        <f>IF(AND($D87&lt;&gt;0,AU$1&lt;&gt;0),IF(VLOOKUP($D87,$J$9:$DP$16,2+AU$1,FALSE)&lt;&gt;0,(COUNTIF('Présences, Excuses, et Tx P G'!$P86:AY86,$C87)/VLOOKUP($D87,$J$9:$DP$16,2+AU$1,FALSE)),),)</f>
        <v>0.65217391304347827</v>
      </c>
      <c r="AV87" s="141">
        <f>IF(AND($D87&lt;&gt;0,AV$1&lt;&gt;0),IF(VLOOKUP($D87,$J$9:$DP$16,2+AV$1,FALSE)&lt;&gt;0,(COUNTIF('Présences, Excuses, et Tx P G'!$P86:AZ86,$C87)/VLOOKUP($D87,$J$9:$DP$16,2+AV$1,FALSE)),),)</f>
        <v>0.66666666666666663</v>
      </c>
      <c r="AW87" s="141">
        <f>IF(AND($D87&lt;&gt;0,AW$1&lt;&gt;0),IF(VLOOKUP($D87,$J$9:$DP$16,2+AW$1,FALSE)&lt;&gt;0,(COUNTIF('Présences, Excuses, et Tx P G'!$P86:BA86,$C87)/VLOOKUP($D87,$J$9:$DP$16,2+AW$1,FALSE)),),)</f>
        <v>0.66666666666666663</v>
      </c>
      <c r="AX87" s="141">
        <f>IF(AND($D87&lt;&gt;0,AX$1&lt;&gt;0),IF(VLOOKUP($D87,$J$9:$DP$16,2+AX$1,FALSE)&lt;&gt;0,(COUNTIF('Présences, Excuses, et Tx P G'!$P86:BB86,$C87)/VLOOKUP($D87,$J$9:$DP$16,2+AX$1,FALSE)),),)</f>
        <v>0.66666666666666663</v>
      </c>
      <c r="AY87" s="141">
        <f>IF(AND($D87&lt;&gt;0,AY$1&lt;&gt;0),IF(VLOOKUP($D87,$J$9:$DP$16,2+AY$1,FALSE)&lt;&gt;0,(COUNTIF('Présences, Excuses, et Tx P G'!$P86:BC86,$C87)/VLOOKUP($D87,$J$9:$DP$16,2+AY$1,FALSE)),),)</f>
        <v>0.68</v>
      </c>
      <c r="AZ87" s="141">
        <f>IF(AND($D87&lt;&gt;0,AZ$1&lt;&gt;0),IF(VLOOKUP($D87,$J$9:$DP$16,2+AZ$1,FALSE)&lt;&gt;0,(COUNTIF('Présences, Excuses, et Tx P G'!$P86:BD86,$C87)/VLOOKUP($D87,$J$9:$DP$16,2+AZ$1,FALSE)),),)</f>
        <v>0.68</v>
      </c>
      <c r="BA87" s="141">
        <f>IF(AND($D87&lt;&gt;0,BA$1&lt;&gt;0),IF(VLOOKUP($D87,$J$9:$DP$16,2+BA$1,FALSE)&lt;&gt;0,(COUNTIF('Présences, Excuses, et Tx P G'!$P86:BE86,$C87)/VLOOKUP($D87,$J$9:$DP$16,2+BA$1,FALSE)),),)</f>
        <v>0.69230769230769229</v>
      </c>
      <c r="BB87" s="141">
        <f>IF(AND($D87&lt;&gt;0,BB$1&lt;&gt;0),IF(VLOOKUP($D87,$J$9:$DP$16,2+BB$1,FALSE)&lt;&gt;0,(COUNTIF('Présences, Excuses, et Tx P G'!$P86:BF86,$C87)/VLOOKUP($D87,$J$9:$DP$16,2+BB$1,FALSE)),),)</f>
        <v>0.66666666666666663</v>
      </c>
      <c r="BC87" s="141">
        <f>IF(AND($D87&lt;&gt;0,BC$1&lt;&gt;0),IF(VLOOKUP($D87,$J$9:$DP$16,2+BC$1,FALSE)&lt;&gt;0,(COUNTIF('Présences, Excuses, et Tx P G'!$P86:BG86,$C87)/VLOOKUP($D87,$J$9:$DP$16,2+BC$1,FALSE)),),)</f>
        <v>0.6785714285714286</v>
      </c>
      <c r="BD87" s="141">
        <f>IF(AND($D87&lt;&gt;0,BD$1&lt;&gt;0),IF(VLOOKUP($D87,$J$9:$DP$16,2+BD$1,FALSE)&lt;&gt;0,(COUNTIF('Présences, Excuses, et Tx P G'!$P86:BH86,$C87)/VLOOKUP($D87,$J$9:$DP$16,2+BD$1,FALSE)),),)</f>
        <v>0.68965517241379315</v>
      </c>
      <c r="BE87" s="141">
        <f>IF(AND($D87&lt;&gt;0,BE$1&lt;&gt;0),IF(VLOOKUP($D87,$J$9:$DP$16,2+BE$1,FALSE)&lt;&gt;0,(COUNTIF('Présences, Excuses, et Tx P G'!$P86:BI86,$C87)/VLOOKUP($D87,$J$9:$DP$16,2+BE$1,FALSE)),),)</f>
        <v>0.7</v>
      </c>
      <c r="BF87" s="141">
        <f>IF(AND($D87&lt;&gt;0,BF$1&lt;&gt;0),IF(VLOOKUP($D87,$J$9:$DP$16,2+BF$1,FALSE)&lt;&gt;0,(COUNTIF('Présences, Excuses, et Tx P G'!$P86:BJ86,$C87)/VLOOKUP($D87,$J$9:$DP$16,2+BF$1,FALSE)),),)</f>
        <v>0.7</v>
      </c>
      <c r="BG87" s="141">
        <f>IF(AND($D87&lt;&gt;0,BG$1&lt;&gt;0),IF(VLOOKUP($D87,$J$9:$DP$16,2+BG$1,FALSE)&lt;&gt;0,(COUNTIF('Présences, Excuses, et Tx P G'!$P86:BK86,$C87)/VLOOKUP($D87,$J$9:$DP$16,2+BG$1,FALSE)),),)</f>
        <v>0.7</v>
      </c>
      <c r="BH87" s="141">
        <f>IF(AND($D87&lt;&gt;0,BH$1&lt;&gt;0),IF(VLOOKUP($D87,$J$9:$DP$16,2+BH$1,FALSE)&lt;&gt;0,(COUNTIF('Présences, Excuses, et Tx P G'!$P86:BL86,$C87)/VLOOKUP($D87,$J$9:$DP$16,2+BH$1,FALSE)),),)</f>
        <v>0.70967741935483875</v>
      </c>
      <c r="BI87" s="141">
        <f>IF(AND($D87&lt;&gt;0,BI$1&lt;&gt;0),IF(VLOOKUP($D87,$J$9:$DP$16,2+BI$1,FALSE)&lt;&gt;0,(COUNTIF('Présences, Excuses, et Tx P G'!$P86:BM86,$C87)/VLOOKUP($D87,$J$9:$DP$16,2+BI$1,FALSE)),),)</f>
        <v>0.71875</v>
      </c>
      <c r="BJ87" s="141">
        <f>IF(AND($D87&lt;&gt;0,BJ$1&lt;&gt;0),IF(VLOOKUP($D87,$J$9:$DP$16,2+BJ$1,FALSE)&lt;&gt;0,(COUNTIF('Présences, Excuses, et Tx P G'!$P86:BN86,$C87)/VLOOKUP($D87,$J$9:$DP$16,2+BJ$1,FALSE)),),)</f>
        <v>0.71875</v>
      </c>
      <c r="BK87" s="141">
        <f>IF(AND($D87&lt;&gt;0,BK$1&lt;&gt;0),IF(VLOOKUP($D87,$J$9:$DP$16,2+BK$1,FALSE)&lt;&gt;0,(COUNTIF('Présences, Excuses, et Tx P G'!$P86:BO86,$C87)/VLOOKUP($D87,$J$9:$DP$16,2+BK$1,FALSE)),),)</f>
        <v>0.69696969696969702</v>
      </c>
      <c r="BL87" s="141">
        <f>IF(AND($D87&lt;&gt;0,BL$1&lt;&gt;0),IF(VLOOKUP($D87,$J$9:$DP$16,2+BL$1,FALSE)&lt;&gt;0,(COUNTIF('Présences, Excuses, et Tx P G'!$P86:BP86,$C87)/VLOOKUP($D87,$J$9:$DP$16,2+BL$1,FALSE)),),)</f>
        <v>0.69696969696969702</v>
      </c>
      <c r="BM87" s="141">
        <f>IF(AND($D87&lt;&gt;0,BM$1&lt;&gt;0),IF(VLOOKUP($D87,$J$9:$DP$16,2+BM$1,FALSE)&lt;&gt;0,(COUNTIF('Présences, Excuses, et Tx P G'!$P86:BQ86,$C87)/VLOOKUP($D87,$J$9:$DP$16,2+BM$1,FALSE)),),)</f>
        <v>0.69696969696969702</v>
      </c>
      <c r="BN87" s="141">
        <f>IF(AND($D87&lt;&gt;0,BN$1&lt;&gt;0),IF(VLOOKUP($D87,$J$9:$DP$16,2+BN$1,FALSE)&lt;&gt;0,(COUNTIF('Présences, Excuses, et Tx P G'!$P86:BR86,$C87)/VLOOKUP($D87,$J$9:$DP$16,2+BN$1,FALSE)),),)</f>
        <v>0.70588235294117652</v>
      </c>
      <c r="BO87" s="141">
        <f>IF(AND($D87&lt;&gt;0,BO$1&lt;&gt;0),IF(VLOOKUP($D87,$J$9:$DP$16,2+BO$1,FALSE)&lt;&gt;0,(COUNTIF('Présences, Excuses, et Tx P G'!$P86:BS86,$C87)/VLOOKUP($D87,$J$9:$DP$16,2+BO$1,FALSE)),),)</f>
        <v>0.7142857142857143</v>
      </c>
      <c r="BP87" s="141">
        <f>IF(AND($D87&lt;&gt;0,BP$1&lt;&gt;0),IF(VLOOKUP($D87,$J$9:$DP$16,2+BP$1,FALSE)&lt;&gt;0,(COUNTIF('Présences, Excuses, et Tx P G'!$P86:BT86,$C87)/VLOOKUP($D87,$J$9:$DP$16,2+BP$1,FALSE)),),)</f>
        <v>0.72222222222222221</v>
      </c>
      <c r="BQ87" s="141">
        <f>IF(AND($D87&lt;&gt;0,BQ$1&lt;&gt;0),IF(VLOOKUP($D87,$J$9:$DP$16,2+BQ$1,FALSE)&lt;&gt;0,(COUNTIF('Présences, Excuses, et Tx P G'!$P86:BU86,$C87)/VLOOKUP($D87,$J$9:$DP$16,2+BQ$1,FALSE)),),)</f>
        <v>0.72222222222222221</v>
      </c>
      <c r="BR87" s="141">
        <f>IF(AND($D87&lt;&gt;0,BR$1&lt;&gt;0),IF(VLOOKUP($D87,$J$9:$DP$16,2+BR$1,FALSE)&lt;&gt;0,(COUNTIF('Présences, Excuses, et Tx P G'!$P86:BV86,$C87)/VLOOKUP($D87,$J$9:$DP$16,2+BR$1,FALSE)),),)</f>
        <v>0.72972972972972971</v>
      </c>
      <c r="BS87" s="141">
        <f>IF(AND($D87&lt;&gt;0,BS$1&lt;&gt;0),IF(VLOOKUP($D87,$J$9:$DP$16,2+BS$1,FALSE)&lt;&gt;0,(COUNTIF('Présences, Excuses, et Tx P G'!$P86:BW86,$C87)/VLOOKUP($D87,$J$9:$DP$16,2+BS$1,FALSE)),),)</f>
        <v>0.72972972972972971</v>
      </c>
      <c r="BT87" s="141">
        <f>IF(AND($D87&lt;&gt;0,BT$1&lt;&gt;0),IF(VLOOKUP($D87,$J$9:$DP$16,2+BT$1,FALSE)&lt;&gt;0,(COUNTIF('Présences, Excuses, et Tx P G'!$P86:BX86,$C87)/VLOOKUP($D87,$J$9:$DP$16,2+BT$1,FALSE)),),)</f>
        <v>0.72972972972972971</v>
      </c>
      <c r="BU87" s="141">
        <f>IF(AND($D87&lt;&gt;0,BU$1&lt;&gt;0),IF(VLOOKUP($D87,$J$9:$DP$16,2+BU$1,FALSE)&lt;&gt;0,(COUNTIF('Présences, Excuses, et Tx P G'!$P86:BY86,$C87)/VLOOKUP($D87,$J$9:$DP$16,2+BU$1,FALSE)),),)</f>
        <v>0.73684210526315785</v>
      </c>
      <c r="BV87" s="141">
        <f>IF(AND($D87&lt;&gt;0,BV$1&lt;&gt;0),IF(VLOOKUP($D87,$J$9:$DP$16,2+BV$1,FALSE)&lt;&gt;0,(COUNTIF('Présences, Excuses, et Tx P G'!$P86:BZ86,$C87)/VLOOKUP($D87,$J$9:$DP$16,2+BV$1,FALSE)),),)</f>
        <v>0.74358974358974361</v>
      </c>
      <c r="BW87" s="141">
        <f>IF(AND($D87&lt;&gt;0,BW$1&lt;&gt;0),IF(VLOOKUP($D87,$J$9:$DP$16,2+BW$1,FALSE)&lt;&gt;0,(COUNTIF('Présences, Excuses, et Tx P G'!$P86:CA86,$C87)/VLOOKUP($D87,$J$9:$DP$16,2+BW$1,FALSE)),),)</f>
        <v>0.75</v>
      </c>
      <c r="BX87" s="141">
        <f>IF(AND($D87&lt;&gt;0,BX$1&lt;&gt;0),IF(VLOOKUP($D87,$J$9:$DP$16,2+BX$1,FALSE)&lt;&gt;0,(COUNTIF('Présences, Excuses, et Tx P G'!$P86:CB86,$C87)/VLOOKUP($D87,$J$9:$DP$16,2+BX$1,FALSE)),),)</f>
        <v>0.75</v>
      </c>
      <c r="BY87" s="141">
        <f>IF(AND($D87&lt;&gt;0,BY$1&lt;&gt;0),IF(VLOOKUP($D87,$J$9:$DP$16,2+BY$1,FALSE)&lt;&gt;0,(COUNTIF('Présences, Excuses, et Tx P G'!$P86:CC86,$C87)/VLOOKUP($D87,$J$9:$DP$16,2+BY$1,FALSE)),),)</f>
        <v>0.73170731707317072</v>
      </c>
      <c r="BZ87" s="141">
        <f>IF(AND($D87&lt;&gt;0,BZ$1&lt;&gt;0),IF(VLOOKUP($D87,$J$9:$DP$16,2+BZ$1,FALSE)&lt;&gt;0,(COUNTIF('Présences, Excuses, et Tx P G'!$P86:CD86,$C87)/VLOOKUP($D87,$J$9:$DP$16,2+BZ$1,FALSE)),),)</f>
        <v>0.73809523809523814</v>
      </c>
      <c r="CA87" s="141">
        <f>IF(AND($D87&lt;&gt;0,CA$1&lt;&gt;0),IF(VLOOKUP($D87,$J$9:$DP$16,2+CA$1,FALSE)&lt;&gt;0,(COUNTIF('Présences, Excuses, et Tx P G'!$P86:CE86,$C87)/VLOOKUP($D87,$J$9:$DP$16,2+CA$1,FALSE)),),)</f>
        <v>0.72093023255813948</v>
      </c>
      <c r="CB87" s="141">
        <f>IF(AND($D87&lt;&gt;0,CB$1&lt;&gt;0),IF(VLOOKUP($D87,$J$9:$DP$16,2+CB$1,FALSE)&lt;&gt;0,(COUNTIF('Présences, Excuses, et Tx P G'!$P86:CF86,$C87)/VLOOKUP($D87,$J$9:$DP$16,2+CB$1,FALSE)),),)</f>
        <v>0</v>
      </c>
      <c r="CC87" s="141">
        <f>IF(AND($D87&lt;&gt;0,CC$1&lt;&gt;0),IF(VLOOKUP($D87,$J$9:$DP$16,2+CC$1,FALSE)&lt;&gt;0,(COUNTIF('Présences, Excuses, et Tx P G'!$P86:CG86,$C87)/VLOOKUP($D87,$J$9:$DP$16,2+CC$1,FALSE)),),)</f>
        <v>0</v>
      </c>
      <c r="CD87" s="141">
        <f>IF(AND($D87&lt;&gt;0,CD$1&lt;&gt;0),IF(VLOOKUP($D87,$J$9:$DP$16,2+CD$1,FALSE)&lt;&gt;0,(COUNTIF('Présences, Excuses, et Tx P G'!$P86:CH86,$C87)/VLOOKUP($D87,$J$9:$DP$16,2+CD$1,FALSE)),),)</f>
        <v>0</v>
      </c>
      <c r="CE87" s="141">
        <f>IF(AND($D87&lt;&gt;0,CE$1&lt;&gt;0),IF(VLOOKUP($D87,$J$9:$DP$16,2+CE$1,FALSE)&lt;&gt;0,(COUNTIF('Présences, Excuses, et Tx P G'!$P86:CI86,$C87)/VLOOKUP($D87,$J$9:$DP$16,2+CE$1,FALSE)),),)</f>
        <v>0</v>
      </c>
      <c r="CF87" s="141">
        <f>IF(AND($D87&lt;&gt;0,CF$1&lt;&gt;0),IF(VLOOKUP($D87,$J$9:$DP$16,2+CF$1,FALSE)&lt;&gt;0,(COUNTIF('Présences, Excuses, et Tx P G'!$P86:CJ86,$C87)/VLOOKUP($D87,$J$9:$DP$16,2+CF$1,FALSE)),),)</f>
        <v>0</v>
      </c>
      <c r="CG87" s="141">
        <f>IF(AND($D87&lt;&gt;0,CG$1&lt;&gt;0),IF(VLOOKUP($D87,$J$9:$DP$16,2+CG$1,FALSE)&lt;&gt;0,(COUNTIF('Présences, Excuses, et Tx P G'!$P86:CK86,$C87)/VLOOKUP($D87,$J$9:$DP$16,2+CG$1,FALSE)),),)</f>
        <v>0</v>
      </c>
      <c r="CH87" s="141">
        <f>IF(AND($D87&lt;&gt;0,CH$1&lt;&gt;0),IF(VLOOKUP($D87,$J$9:$DP$16,2+CH$1,FALSE)&lt;&gt;0,(COUNTIF('Présences, Excuses, et Tx P G'!$P86:CL86,$C87)/VLOOKUP($D87,$J$9:$DP$16,2+CH$1,FALSE)),),)</f>
        <v>0</v>
      </c>
      <c r="CI87" s="141">
        <f>IF(AND($D87&lt;&gt;0,CI$1&lt;&gt;0),IF(VLOOKUP($D87,$J$9:$DP$16,2+CI$1,FALSE)&lt;&gt;0,(COUNTIF('Présences, Excuses, et Tx P G'!$P86:CM86,$C87)/VLOOKUP($D87,$J$9:$DP$16,2+CI$1,FALSE)),),)</f>
        <v>0</v>
      </c>
      <c r="CJ87" s="141">
        <f>IF(AND($D87&lt;&gt;0,CJ$1&lt;&gt;0),IF(VLOOKUP($D87,$J$9:$DP$16,2+CJ$1,FALSE)&lt;&gt;0,(COUNTIF('Présences, Excuses, et Tx P G'!$P86:CO86,$C87)/VLOOKUP($D87,$J$9:$DP$16,2+CJ$1,FALSE)),),)</f>
        <v>0</v>
      </c>
      <c r="CK87" s="141">
        <f>IF(AND($D87&lt;&gt;0,CK$1&lt;&gt;0),IF(VLOOKUP($D87,$J$9:$DP$16,2+CK$1,FALSE)&lt;&gt;0,(COUNTIF('Présences, Excuses, et Tx P G'!$P86:CP86,$C87)/VLOOKUP($D87,$J$9:$DP$16,2+CK$1,FALSE)),),)</f>
        <v>0</v>
      </c>
      <c r="CL87" s="141">
        <f>IF(AND($D87&lt;&gt;0,CL$1&lt;&gt;0),IF(VLOOKUP($D87,$J$9:$DP$16,2+CL$1,FALSE)&lt;&gt;0,(COUNTIF('Présences, Excuses, et Tx P G'!$P86:CQ86,$C87)/VLOOKUP($D87,$J$9:$DP$16,2+CL$1,FALSE)),),)</f>
        <v>0</v>
      </c>
      <c r="CM87" s="141">
        <f>IF(AND($D87&lt;&gt;0,CM$1&lt;&gt;0),IF(VLOOKUP($D87,$J$9:$DP$16,2+CM$1,FALSE)&lt;&gt;0,(COUNTIF('Présences, Excuses, et Tx P G'!$P86:CR86,$C87)/VLOOKUP($D87,$J$9:$DP$16,2+CM$1,FALSE)),),)</f>
        <v>0</v>
      </c>
      <c r="CN87" s="141">
        <f>IF(AND($D87&lt;&gt;0,CN$1&lt;&gt;0),IF(VLOOKUP($D87,$J$9:$DP$16,2+CN$1,FALSE)&lt;&gt;0,(COUNTIF('Présences, Excuses, et Tx P G'!$P86:CS86,$C87)/VLOOKUP($D87,$J$9:$DP$16,2+CN$1,FALSE)),),)</f>
        <v>0</v>
      </c>
      <c r="CO87" s="141">
        <f>IF(AND($D87&lt;&gt;0,CO$1&lt;&gt;0),IF(VLOOKUP($D87,$J$9:$DP$16,2+CO$1,FALSE)&lt;&gt;0,(COUNTIF('Présences, Excuses, et Tx P G'!$P86:CT86,$C87)/VLOOKUP($D87,$J$9:$DP$16,2+CO$1,FALSE)),),)</f>
        <v>0</v>
      </c>
      <c r="CP87" s="141">
        <f>IF(AND($D87&lt;&gt;0,CP$1&lt;&gt;0),IF(VLOOKUP($D87,$J$9:$DP$16,2+CP$1,FALSE)&lt;&gt;0,(COUNTIF('Présences, Excuses, et Tx P G'!$P86:CU86,$C87)/VLOOKUP($D87,$J$9:$DP$16,2+CP$1,FALSE)),),)</f>
        <v>0</v>
      </c>
      <c r="CQ87" s="141">
        <f>IF(AND($D87&lt;&gt;0,CQ$1&lt;&gt;0),IF(VLOOKUP($D87,$J$9:$DP$16,2+CQ$1,FALSE)&lt;&gt;0,(COUNTIF('Présences, Excuses, et Tx P G'!$P86:CU86,$C87)/VLOOKUP($D87,$J$9:$DP$16,2+CQ$1,FALSE)),),)</f>
        <v>0</v>
      </c>
      <c r="CR87" s="141">
        <f>IF(AND($D87&lt;&gt;0,CR$1&lt;&gt;0),IF(VLOOKUP($D87,$J$9:$DP$16,2+CR$1,FALSE)&lt;&gt;0,(COUNTIF('Présences, Excuses, et Tx P G'!$P86:CV86,$C87)/VLOOKUP($D87,$J$9:$DP$16,2+CR$1,FALSE)),),)</f>
        <v>0</v>
      </c>
      <c r="CS87" s="141">
        <f>IF(AND($D87&lt;&gt;0,CS$1&lt;&gt;0),IF(VLOOKUP($D87,$J$9:$DP$16,2+CS$1,FALSE)&lt;&gt;0,(COUNTIF('Présences, Excuses, et Tx P G'!$P86:CW86,$C87)/VLOOKUP($D87,$J$9:$DP$16,2+CS$1,FALSE)),),)</f>
        <v>0</v>
      </c>
      <c r="CT87" s="141">
        <f>IF(AND($D87&lt;&gt;0,CT$1&lt;&gt;0),IF(VLOOKUP($D87,$J$9:$DP$16,2+CT$1,FALSE)&lt;&gt;0,(COUNTIF('Présences, Excuses, et Tx P G'!$P86:CX86,$C87)/VLOOKUP($D87,$J$9:$DP$16,2+CT$1,FALSE)),),)</f>
        <v>0</v>
      </c>
      <c r="CU87" s="141">
        <f>IF(AND($D87&lt;&gt;0,CU$1&lt;&gt;0),IF(VLOOKUP($D87,$J$9:$DP$16,2+CU$1,FALSE)&lt;&gt;0,(COUNTIF('Présences, Excuses, et Tx P G'!$P86:CY86,$C87)/VLOOKUP($D87,$J$9:$DP$16,2+CU$1,FALSE)),),)</f>
        <v>0</v>
      </c>
      <c r="CV87" s="141">
        <f>IF(AND($D87&lt;&gt;0,CV$1&lt;&gt;0),IF(VLOOKUP($D87,$J$9:$DP$16,2+CV$1,FALSE)&lt;&gt;0,(COUNTIF('Présences, Excuses, et Tx P G'!$P86:CZ86,$C87)/VLOOKUP($D87,$J$9:$DP$16,2+CV$1,FALSE)),),)</f>
        <v>0</v>
      </c>
      <c r="CW87" s="141">
        <f>IF(AND($D87&lt;&gt;0,CW$1&lt;&gt;0),IF(VLOOKUP($D87,$J$9:$DP$16,2+CW$1,FALSE)&lt;&gt;0,(COUNTIF('Présences, Excuses, et Tx P G'!$P86:DA86,$C87)/VLOOKUP($D87,$J$9:$DP$16,2+CW$1,FALSE)),),)</f>
        <v>0</v>
      </c>
      <c r="CX87" s="141">
        <f>IF(AND($D87&lt;&gt;0,CX$1&lt;&gt;0),IF(VLOOKUP($D87,$J$9:$DP$16,2+CX$1,FALSE)&lt;&gt;0,(COUNTIF('Présences, Excuses, et Tx P G'!$P86:DB86,$C87)/VLOOKUP($D87,$J$9:$DP$16,2+CX$1,FALSE)),),)</f>
        <v>0</v>
      </c>
      <c r="CY87" s="141">
        <f>IF(AND($D87&lt;&gt;0,CY$1&lt;&gt;0),IF(VLOOKUP($D87,$J$9:$DP$16,2+CY$1,FALSE)&lt;&gt;0,(COUNTIF('Présences, Excuses, et Tx P G'!$P86:DC86,$C87)/VLOOKUP($D87,$J$9:$DP$16,2+CY$1,FALSE)),),)</f>
        <v>0</v>
      </c>
      <c r="CZ87" s="141">
        <f>IF(AND($D87&lt;&gt;0,CZ$1&lt;&gt;0),IF(VLOOKUP($D87,$J$9:$DP$16,2+CZ$1,FALSE)&lt;&gt;0,(COUNTIF('Présences, Excuses, et Tx P G'!$P86:DD86,$C87)/VLOOKUP($D87,$J$9:$DP$16,2+CZ$1,FALSE)),),)</f>
        <v>0</v>
      </c>
      <c r="DA87" s="141">
        <f>IF(AND($D87&lt;&gt;0,DA$1&lt;&gt;0),IF(VLOOKUP($D87,$J$9:$DP$16,2+DA$1,FALSE)&lt;&gt;0,(COUNTIF('Présences, Excuses, et Tx P G'!$P86:DE86,$C87)/VLOOKUP($D87,$J$9:$DP$16,2+DA$1,FALSE)),),)</f>
        <v>0</v>
      </c>
      <c r="DB87" s="141">
        <f>IF(AND($D87&lt;&gt;0,DB$1&lt;&gt;0),IF(VLOOKUP($D87,$J$9:$DP$16,2+DB$1,FALSE)&lt;&gt;0,(COUNTIF('Présences, Excuses, et Tx P G'!$P86:DF86,$C87)/VLOOKUP($D87,$J$9:$DP$16,2+DB$1,FALSE)),),)</f>
        <v>0</v>
      </c>
      <c r="DC87" s="141">
        <f>IF(AND($D87&lt;&gt;0,DC$1&lt;&gt;0),IF(VLOOKUP($D87,$J$9:$DP$16,2+DC$1,FALSE)&lt;&gt;0,(COUNTIF('Présences, Excuses, et Tx P G'!$P86:DG86,$C87)/VLOOKUP($D87,$J$9:$DP$16,2+DC$1,FALSE)),),)</f>
        <v>0</v>
      </c>
      <c r="DD87" s="141">
        <f>IF(AND($D87&lt;&gt;0,DD$1&lt;&gt;0),IF(VLOOKUP($D87,$J$9:$DP$16,2+DD$1,FALSE)&lt;&gt;0,(COUNTIF('Présences, Excuses, et Tx P G'!$P86:DH86,$C87)/VLOOKUP($D87,$J$9:$DP$16,2+DD$1,FALSE)),),)</f>
        <v>0</v>
      </c>
      <c r="DE87" s="141">
        <f>IF(AND($D87&lt;&gt;0,DE$1&lt;&gt;0),IF(VLOOKUP($D87,$J$9:$DP$16,2+DE$1,FALSE)&lt;&gt;0,(COUNTIF('Présences, Excuses, et Tx P G'!$P86:DI86,$C87)/VLOOKUP($D87,$J$9:$DP$16,2+DE$1,FALSE)),),)</f>
        <v>0</v>
      </c>
      <c r="DF87" s="141">
        <f>IF(AND($D87&lt;&gt;0,DF$1&lt;&gt;0),IF(VLOOKUP($D87,$J$9:$DP$16,2+DF$1,FALSE)&lt;&gt;0,(COUNTIF('Présences, Excuses, et Tx P G'!$P86:DJ86,$C87)/VLOOKUP($D87,$J$9:$DP$16,2+DF$1,FALSE)),),)</f>
        <v>0</v>
      </c>
      <c r="DG87" s="141">
        <f>IF(AND($D87&lt;&gt;0,DG$1&lt;&gt;0),IF(VLOOKUP($D87,$J$9:$DP$16,2+DG$1,FALSE)&lt;&gt;0,(COUNTIF('Présences, Excuses, et Tx P G'!$P86:DK86,$C87)/VLOOKUP($D87,$J$9:$DP$16,2+DG$1,FALSE)),),)</f>
        <v>0</v>
      </c>
      <c r="DH87" s="141">
        <f>IF(AND($D87&lt;&gt;0,DH$1&lt;&gt;0),IF(VLOOKUP($D87,$J$9:$DP$16,2+DH$1,FALSE)&lt;&gt;0,(COUNTIF('Présences, Excuses, et Tx P G'!$P86:DL86,$C87)/VLOOKUP($D87,$J$9:$DP$16,2+DH$1,FALSE)),),)</f>
        <v>0</v>
      </c>
      <c r="DI87" s="141">
        <f>IF(AND($D87&lt;&gt;0,DI$1&lt;&gt;0),IF(VLOOKUP($D87,$J$9:$DP$16,2+DI$1,FALSE)&lt;&gt;0,(COUNTIF('Présences, Excuses, et Tx P G'!$P86:DM86,$C87)/VLOOKUP($D87,$J$9:$DP$16,2+DI$1,FALSE)),),)</f>
        <v>0</v>
      </c>
      <c r="DJ87" s="141">
        <f>IF(AND($D87&lt;&gt;0,DJ$1&lt;&gt;0),IF(VLOOKUP($D87,$J$9:$DP$16,2+DJ$1,FALSE)&lt;&gt;0,(COUNTIF('Présences, Excuses, et Tx P G'!$P86:DN86,$C87)/VLOOKUP($D87,$J$9:$DP$16,2+DJ$1,FALSE)),),)</f>
        <v>0</v>
      </c>
      <c r="DK87" s="141">
        <f>IF(AND($D87&lt;&gt;0,DK$1&lt;&gt;0),IF(VLOOKUP($D87,$J$9:$DP$16,2+DK$1,FALSE)&lt;&gt;0,(COUNTIF('Présences, Excuses, et Tx P G'!$P86:DO86,$C87)/VLOOKUP($D87,$J$9:$DP$16,2+DK$1,FALSE)),),)</f>
        <v>0</v>
      </c>
      <c r="DL87" s="141">
        <f>IF(AND($D87&lt;&gt;0,DL$1&lt;&gt;0),IF(VLOOKUP($D87,$J$9:$DP$16,2+DL$1,FALSE)&lt;&gt;0,(COUNTIF('Présences, Excuses, et Tx P G'!$P86:DP86,$C87)/VLOOKUP($D87,$J$9:$DP$16,2+DL$1,FALSE)),),)</f>
        <v>0</v>
      </c>
      <c r="DM87" s="141">
        <f>IF(AND($D87&lt;&gt;0,DM$1&lt;&gt;0),IF(VLOOKUP($D87,$J$9:$DP$16,2+DM$1,FALSE)&lt;&gt;0,(COUNTIF('Présences, Excuses, et Tx P G'!$P86:DQ86,$C87)/VLOOKUP($D87,$J$9:$DP$16,2+DM$1,FALSE)),),)</f>
        <v>0</v>
      </c>
      <c r="DN87" s="141">
        <f>IF(AND($D87&lt;&gt;0,DN$1&lt;&gt;0),IF(VLOOKUP($D87,$J$9:$DP$16,2+DN$1,FALSE)&lt;&gt;0,(COUNTIF('Présences, Excuses, et Tx P G'!$P86:DR86,$C87)/VLOOKUP($D87,$J$9:$DP$16,2+DN$1,FALSE)),),)</f>
        <v>0</v>
      </c>
      <c r="DO87" s="141">
        <f>IF(AND($D87&lt;&gt;0,DO$1&lt;&gt;0),IF(VLOOKUP($D87,$J$9:$DP$16,2+DO$1,FALSE)&lt;&gt;0,(COUNTIF('Présences, Excuses, et Tx P G'!$P86:DS86,$C87)/VLOOKUP($D87,$J$9:$DP$16,2+DO$1,FALSE)),),)</f>
        <v>0</v>
      </c>
      <c r="DP87" s="141">
        <f>IF(AND($D87&lt;&gt;0,DP$1&lt;&gt;0),IF(VLOOKUP($D87,$J$9:$DP$16,2+DP$1,FALSE)&lt;&gt;0,(COUNTIF('Présences, Excuses, et Tx P G'!$P86:DT86,$C87)/VLOOKUP($D87,$J$9:$DP$16,2+DP$1,FALSE)),),)</f>
        <v>0</v>
      </c>
      <c r="DR87" s="158" t="str">
        <f t="shared" si="39"/>
        <v>PARFAIT Marie-Hélène</v>
      </c>
      <c r="DS87" s="26" t="str">
        <f t="shared" si="40"/>
        <v>A</v>
      </c>
      <c r="DT87" s="23">
        <f t="shared" si="41"/>
        <v>0.73170731707317072</v>
      </c>
    </row>
    <row r="88" spans="1:124" ht="14.4" customHeight="1">
      <c r="A88" s="11">
        <v>71</v>
      </c>
      <c r="B88" s="158" t="str">
        <f>Choristes!B72</f>
        <v>PITOIS Christian</v>
      </c>
      <c r="C88" s="26" t="str">
        <f>Choristes!C72</f>
        <v>T</v>
      </c>
      <c r="D88" s="26" t="str">
        <f>Choristes!G72</f>
        <v>HR</v>
      </c>
      <c r="E88" s="26"/>
      <c r="F88" s="26"/>
      <c r="G88" s="15"/>
      <c r="H88" s="15"/>
      <c r="I88" s="23">
        <f t="shared" si="37"/>
        <v>0.65116279069767447</v>
      </c>
      <c r="J88" s="23" t="str">
        <f t="shared" si="38"/>
        <v>C</v>
      </c>
      <c r="K88" s="60"/>
      <c r="L88" s="141">
        <f>IF(AND($D88&lt;&gt;0,L$1&lt;&gt;0),IF(VLOOKUP($D88,$J$9:$DP$16,2+L$1,FALSE)&lt;&gt;0,(COUNTIF('Présences, Excuses, et Tx P G'!$P87:P87,$C88)/VLOOKUP($D88,$J$9:$DP$16,2+L$1,FALSE)),),)</f>
        <v>1</v>
      </c>
      <c r="M88" s="141">
        <f>IF(AND($D88&lt;&gt;0,M$1&lt;&gt;0),IF(VLOOKUP($D88,$J$9:$DP$16,2+M$1,FALSE)&lt;&gt;0,(COUNTIF('Présences, Excuses, et Tx P G'!$P87:Q87,$C88)/VLOOKUP($D88,$J$9:$DP$16,2+M$1,FALSE)),),)</f>
        <v>1</v>
      </c>
      <c r="N88" s="141">
        <f>IF(AND($D88&lt;&gt;0,N$1&lt;&gt;0),IF(VLOOKUP($D88,$J$9:$DP$16,2+N$1,FALSE)&lt;&gt;0,(COUNTIF('Présences, Excuses, et Tx P G'!$P87:R87,$C88)/VLOOKUP($D88,$J$9:$DP$16,2+N$1,FALSE)),),)</f>
        <v>1</v>
      </c>
      <c r="O88" s="141">
        <f>IF(AND($D88&lt;&gt;0,O$1&lt;&gt;0),IF(VLOOKUP($D88,$J$9:$DP$16,2+O$1,FALSE)&lt;&gt;0,(COUNTIF('Présences, Excuses, et Tx P G'!$P87:S87,$C88)/VLOOKUP($D88,$J$9:$DP$16,2+O$1,FALSE)),),)</f>
        <v>1</v>
      </c>
      <c r="P88" s="141">
        <f>IF(AND($D88&lt;&gt;0,P$1&lt;&gt;0),IF(VLOOKUP($D88,$J$9:$DP$16,2+P$1,FALSE)&lt;&gt;0,(COUNTIF('Présences, Excuses, et Tx P G'!$P87:T87,$C88)/VLOOKUP($D88,$J$9:$DP$16,2+P$1,FALSE)),),)</f>
        <v>1</v>
      </c>
      <c r="Q88" s="141">
        <f>IF(AND($D88&lt;&gt;0,Q$1&lt;&gt;0),IF(VLOOKUP($D88,$J$9:$DP$16,2+Q$1,FALSE)&lt;&gt;0,(COUNTIF('Présences, Excuses, et Tx P G'!$P87:U87,$C88)/VLOOKUP($D88,$J$9:$DP$16,2+Q$1,FALSE)),),)</f>
        <v>1</v>
      </c>
      <c r="R88" s="141">
        <f>IF(AND($D88&lt;&gt;0,R$1&lt;&gt;0),IF(VLOOKUP($D88,$J$9:$DP$16,2+R$1,FALSE)&lt;&gt;0,(COUNTIF('Présences, Excuses, et Tx P G'!$P87:V87,$C88)/VLOOKUP($D88,$J$9:$DP$16,2+R$1,FALSE)),),)</f>
        <v>0.8</v>
      </c>
      <c r="S88" s="141">
        <f>IF(AND($D88&lt;&gt;0,S$1&lt;&gt;0),IF(VLOOKUP($D88,$J$9:$DP$16,2+S$1,FALSE)&lt;&gt;0,(COUNTIF('Présences, Excuses, et Tx P G'!$P87:W87,$C88)/VLOOKUP($D88,$J$9:$DP$16,2+S$1,FALSE)),),)</f>
        <v>0.66666666666666663</v>
      </c>
      <c r="T88" s="141">
        <f>IF(AND($D88&lt;&gt;0,T$1&lt;&gt;0),IF(VLOOKUP($D88,$J$9:$DP$16,2+T$1,FALSE)&lt;&gt;0,(COUNTIF('Présences, Excuses, et Tx P G'!$P87:X87,$C88)/VLOOKUP($D88,$J$9:$DP$16,2+T$1,FALSE)),),)</f>
        <v>0.5714285714285714</v>
      </c>
      <c r="U88" s="141">
        <f>IF(AND($D88&lt;&gt;0,U$1&lt;&gt;0),IF(VLOOKUP($D88,$J$9:$DP$16,2+U$1,FALSE)&lt;&gt;0,(COUNTIF('Présences, Excuses, et Tx P G'!$P87:Y87,$C88)/VLOOKUP($D88,$J$9:$DP$16,2+U$1,FALSE)),),)</f>
        <v>0.625</v>
      </c>
      <c r="V88" s="141">
        <f>IF(AND($D88&lt;&gt;0,V$1&lt;&gt;0),IF(VLOOKUP($D88,$J$9:$DP$16,2+V$1,FALSE)&lt;&gt;0,(COUNTIF('Présences, Excuses, et Tx P G'!$P87:Z87,$C88)/VLOOKUP($D88,$J$9:$DP$16,2+V$1,FALSE)),),)</f>
        <v>0.625</v>
      </c>
      <c r="W88" s="141">
        <f>IF(AND($D88&lt;&gt;0,W$1&lt;&gt;0),IF(VLOOKUP($D88,$J$9:$DP$16,2+W$1,FALSE)&lt;&gt;0,(COUNTIF('Présences, Excuses, et Tx P G'!$P87:AA87,$C88)/VLOOKUP($D88,$J$9:$DP$16,2+W$1,FALSE)),),)</f>
        <v>0.66666666666666663</v>
      </c>
      <c r="X88" s="141">
        <f>IF(AND($D88&lt;&gt;0,X$1&lt;&gt;0),IF(VLOOKUP($D88,$J$9:$DP$16,2+X$1,FALSE)&lt;&gt;0,(COUNTIF('Présences, Excuses, et Tx P G'!$P87:AB87,$C88)/VLOOKUP($D88,$J$9:$DP$16,2+X$1,FALSE)),),)</f>
        <v>0.66666666666666663</v>
      </c>
      <c r="Y88" s="141">
        <f>IF(AND($D88&lt;&gt;0,Y$1&lt;&gt;0),IF(VLOOKUP($D88,$J$9:$DP$16,2+Y$1,FALSE)&lt;&gt;0,(COUNTIF('Présences, Excuses, et Tx P G'!$P87:AC87,$C88)/VLOOKUP($D88,$J$9:$DP$16,2+Y$1,FALSE)),),)</f>
        <v>0.7</v>
      </c>
      <c r="Z88" s="141">
        <f>IF(AND($D88&lt;&gt;0,Z$1&lt;&gt;0),IF(VLOOKUP($D88,$J$9:$DP$16,2+Z$1,FALSE)&lt;&gt;0,(COUNTIF('Présences, Excuses, et Tx P G'!$P87:AD87,$C88)/VLOOKUP($D88,$J$9:$DP$16,2+Z$1,FALSE)),),)</f>
        <v>0.7</v>
      </c>
      <c r="AA88" s="141">
        <f>IF(AND($D88&lt;&gt;0,AA$1&lt;&gt;0),IF(VLOOKUP($D88,$J$9:$DP$16,2+AA$1,FALSE)&lt;&gt;0,(COUNTIF('Présences, Excuses, et Tx P G'!$P87:AE87,$C88)/VLOOKUP($D88,$J$9:$DP$16,2+AA$1,FALSE)),),)</f>
        <v>0.7</v>
      </c>
      <c r="AB88" s="141">
        <f>IF(AND($D88&lt;&gt;0,AB$1&lt;&gt;0),IF(VLOOKUP($D88,$J$9:$DP$16,2+AB$1,FALSE)&lt;&gt;0,(COUNTIF('Présences, Excuses, et Tx P G'!$P87:AF87,$C88)/VLOOKUP($D88,$J$9:$DP$16,2+AB$1,FALSE)),),)</f>
        <v>0.72727272727272729</v>
      </c>
      <c r="AC88" s="141">
        <f>IF(AND($D88&lt;&gt;0,AC$1&lt;&gt;0),IF(VLOOKUP($D88,$J$9:$DP$16,2+AC$1,FALSE)&lt;&gt;0,(COUNTIF('Présences, Excuses, et Tx P G'!$P87:AG87,$C88)/VLOOKUP($D88,$J$9:$DP$16,2+AC$1,FALSE)),),)</f>
        <v>0.75</v>
      </c>
      <c r="AD88" s="141">
        <f>IF(AND($D88&lt;&gt;0,AD$1&lt;&gt;0),IF(VLOOKUP($D88,$J$9:$DP$16,2+AD$1,FALSE)&lt;&gt;0,(COUNTIF('Présences, Excuses, et Tx P G'!$P87:AH87,$C88)/VLOOKUP($D88,$J$9:$DP$16,2+AD$1,FALSE)),),)</f>
        <v>0.76923076923076927</v>
      </c>
      <c r="AE88" s="141">
        <f>IF(AND($D88&lt;&gt;0,AE$1&lt;&gt;0),IF(VLOOKUP($D88,$J$9:$DP$16,2+AE$1,FALSE)&lt;&gt;0,(COUNTIF('Présences, Excuses, et Tx P G'!$P87:AI87,$C88)/VLOOKUP($D88,$J$9:$DP$16,2+AE$1,FALSE)),),)</f>
        <v>0.7142857142857143</v>
      </c>
      <c r="AF88" s="141">
        <f>IF(AND($D88&lt;&gt;0,AF$1&lt;&gt;0),IF(VLOOKUP($D88,$J$9:$DP$16,2+AF$1,FALSE)&lt;&gt;0,(COUNTIF('Présences, Excuses, et Tx P G'!$P87:AJ87,$C88)/VLOOKUP($D88,$J$9:$DP$16,2+AF$1,FALSE)),),)</f>
        <v>0.7142857142857143</v>
      </c>
      <c r="AG88" s="141">
        <f>IF(AND($D88&lt;&gt;0,AG$1&lt;&gt;0),IF(VLOOKUP($D88,$J$9:$DP$16,2+AG$1,FALSE)&lt;&gt;0,(COUNTIF('Présences, Excuses, et Tx P G'!$P87:AK87,$C88)/VLOOKUP($D88,$J$9:$DP$16,2+AG$1,FALSE)),),)</f>
        <v>0.73333333333333328</v>
      </c>
      <c r="AH88" s="141">
        <f>IF(AND($D88&lt;&gt;0,AH$1&lt;&gt;0),IF(VLOOKUP($D88,$J$9:$DP$16,2+AH$1,FALSE)&lt;&gt;0,(COUNTIF('Présences, Excuses, et Tx P G'!$P87:AL87,$C88)/VLOOKUP($D88,$J$9:$DP$16,2+AH$1,FALSE)),),)</f>
        <v>0.75</v>
      </c>
      <c r="AI88" s="141">
        <f>IF(AND($D88&lt;&gt;0,AI$1&lt;&gt;0),IF(VLOOKUP($D88,$J$9:$DP$16,2+AI$1,FALSE)&lt;&gt;0,(COUNTIF('Présences, Excuses, et Tx P G'!$P87:AM87,$C88)/VLOOKUP($D88,$J$9:$DP$16,2+AI$1,FALSE)),),)</f>
        <v>0.70588235294117652</v>
      </c>
      <c r="AJ88" s="141">
        <f>IF(AND($D88&lt;&gt;0,AJ$1&lt;&gt;0),IF(VLOOKUP($D88,$J$9:$DP$16,2+AJ$1,FALSE)&lt;&gt;0,(COUNTIF('Présences, Excuses, et Tx P G'!$P87:AN87,$C88)/VLOOKUP($D88,$J$9:$DP$16,2+AJ$1,FALSE)),),)</f>
        <v>0.66666666666666663</v>
      </c>
      <c r="AK88" s="141">
        <f>IF(AND($D88&lt;&gt;0,AK$1&lt;&gt;0),IF(VLOOKUP($D88,$J$9:$DP$16,2+AK$1,FALSE)&lt;&gt;0,(COUNTIF('Présences, Excuses, et Tx P G'!$P87:AO87,$C88)/VLOOKUP($D88,$J$9:$DP$16,2+AK$1,FALSE)),),)</f>
        <v>0.63157894736842102</v>
      </c>
      <c r="AL88" s="141">
        <f>IF(AND($D88&lt;&gt;0,AL$1&lt;&gt;0),IF(VLOOKUP($D88,$J$9:$DP$16,2+AL$1,FALSE)&lt;&gt;0,(COUNTIF('Présences, Excuses, et Tx P G'!$P87:AP87,$C88)/VLOOKUP($D88,$J$9:$DP$16,2+AL$1,FALSE)),),)</f>
        <v>0.63157894736842102</v>
      </c>
      <c r="AM88" s="141">
        <f>IF(AND($D88&lt;&gt;0,AM$1&lt;&gt;0),IF(VLOOKUP($D88,$J$9:$DP$16,2+AM$1,FALSE)&lt;&gt;0,(COUNTIF('Présences, Excuses, et Tx P G'!$P87:AQ87,$C88)/VLOOKUP($D88,$J$9:$DP$16,2+AM$1,FALSE)),),)</f>
        <v>0.6</v>
      </c>
      <c r="AN88" s="141">
        <f>IF(AND($D88&lt;&gt;0,AN$1&lt;&gt;0),IF(VLOOKUP($D88,$J$9:$DP$16,2+AN$1,FALSE)&lt;&gt;0,(COUNTIF('Présences, Excuses, et Tx P G'!$P87:AR87,$C88)/VLOOKUP($D88,$J$9:$DP$16,2+AN$1,FALSE)),),)</f>
        <v>0.5714285714285714</v>
      </c>
      <c r="AO88" s="141">
        <f>IF(AND($D88&lt;&gt;0,AO$1&lt;&gt;0),IF(VLOOKUP($D88,$J$9:$DP$16,2+AO$1,FALSE)&lt;&gt;0,(COUNTIF('Présences, Excuses, et Tx P G'!$P87:AS87,$C88)/VLOOKUP($D88,$J$9:$DP$16,2+AO$1,FALSE)),),)</f>
        <v>0.54545454545454541</v>
      </c>
      <c r="AP88" s="141">
        <f>IF(AND($D88&lt;&gt;0,AP$1&lt;&gt;0),IF(VLOOKUP($D88,$J$9:$DP$16,2+AP$1,FALSE)&lt;&gt;0,(COUNTIF('Présences, Excuses, et Tx P G'!$P87:AT87,$C88)/VLOOKUP($D88,$J$9:$DP$16,2+AP$1,FALSE)),),)</f>
        <v>0.52173913043478259</v>
      </c>
      <c r="AQ88" s="141">
        <f>IF(AND($D88&lt;&gt;0,AQ$1&lt;&gt;0),IF(VLOOKUP($D88,$J$9:$DP$16,2+AQ$1,FALSE)&lt;&gt;0,(COUNTIF('Présences, Excuses, et Tx P G'!$P87:AU87,$C88)/VLOOKUP($D88,$J$9:$DP$16,2+AQ$1,FALSE)),),)</f>
        <v>0.54166666666666663</v>
      </c>
      <c r="AR88" s="141">
        <f>IF(AND($D88&lt;&gt;0,AR$1&lt;&gt;0),IF(VLOOKUP($D88,$J$9:$DP$16,2+AR$1,FALSE)&lt;&gt;0,(COUNTIF('Présences, Excuses, et Tx P G'!$P87:AV87,$C88)/VLOOKUP($D88,$J$9:$DP$16,2+AR$1,FALSE)),),)</f>
        <v>0.54166666666666663</v>
      </c>
      <c r="AS88" s="141">
        <f>IF(AND($D88&lt;&gt;0,AS$1&lt;&gt;0),IF(VLOOKUP($D88,$J$9:$DP$16,2+AS$1,FALSE)&lt;&gt;0,(COUNTIF('Présences, Excuses, et Tx P G'!$P87:AW87,$C88)/VLOOKUP($D88,$J$9:$DP$16,2+AS$1,FALSE)),),)</f>
        <v>0.54166666666666663</v>
      </c>
      <c r="AT88" s="141">
        <f>IF(AND($D88&lt;&gt;0,AT$1&lt;&gt;0),IF(VLOOKUP($D88,$J$9:$DP$16,2+AT$1,FALSE)&lt;&gt;0,(COUNTIF('Présences, Excuses, et Tx P G'!$P87:AX87,$C88)/VLOOKUP($D88,$J$9:$DP$16,2+AT$1,FALSE)),),)</f>
        <v>0.56000000000000005</v>
      </c>
      <c r="AU88" s="141">
        <f>IF(AND($D88&lt;&gt;0,AU$1&lt;&gt;0),IF(VLOOKUP($D88,$J$9:$DP$16,2+AU$1,FALSE)&lt;&gt;0,(COUNTIF('Présences, Excuses, et Tx P G'!$P87:AY87,$C88)/VLOOKUP($D88,$J$9:$DP$16,2+AU$1,FALSE)),),)</f>
        <v>0.56000000000000005</v>
      </c>
      <c r="AV88" s="141">
        <f>IF(AND($D88&lt;&gt;0,AV$1&lt;&gt;0),IF(VLOOKUP($D88,$J$9:$DP$16,2+AV$1,FALSE)&lt;&gt;0,(COUNTIF('Présences, Excuses, et Tx P G'!$P87:AZ87,$C88)/VLOOKUP($D88,$J$9:$DP$16,2+AV$1,FALSE)),),)</f>
        <v>0.57692307692307687</v>
      </c>
      <c r="AW88" s="141">
        <f>IF(AND($D88&lt;&gt;0,AW$1&lt;&gt;0),IF(VLOOKUP($D88,$J$9:$DP$16,2+AW$1,FALSE)&lt;&gt;0,(COUNTIF('Présences, Excuses, et Tx P G'!$P87:BA87,$C88)/VLOOKUP($D88,$J$9:$DP$16,2+AW$1,FALSE)),),)</f>
        <v>0.57692307692307687</v>
      </c>
      <c r="AX88" s="141">
        <f>IF(AND($D88&lt;&gt;0,AX$1&lt;&gt;0),IF(VLOOKUP($D88,$J$9:$DP$16,2+AX$1,FALSE)&lt;&gt;0,(COUNTIF('Présences, Excuses, et Tx P G'!$P87:BB87,$C88)/VLOOKUP($D88,$J$9:$DP$16,2+AX$1,FALSE)),),)</f>
        <v>0.59259259259259256</v>
      </c>
      <c r="AY88" s="141">
        <f>IF(AND($D88&lt;&gt;0,AY$1&lt;&gt;0),IF(VLOOKUP($D88,$J$9:$DP$16,2+AY$1,FALSE)&lt;&gt;0,(COUNTIF('Présences, Excuses, et Tx P G'!$P87:BC87,$C88)/VLOOKUP($D88,$J$9:$DP$16,2+AY$1,FALSE)),),)</f>
        <v>0.59259259259259256</v>
      </c>
      <c r="AZ88" s="141">
        <f>IF(AND($D88&lt;&gt;0,AZ$1&lt;&gt;0),IF(VLOOKUP($D88,$J$9:$DP$16,2+AZ$1,FALSE)&lt;&gt;0,(COUNTIF('Présences, Excuses, et Tx P G'!$P87:BD87,$C88)/VLOOKUP($D88,$J$9:$DP$16,2+AZ$1,FALSE)),),)</f>
        <v>0.6071428571428571</v>
      </c>
      <c r="BA88" s="141">
        <f>IF(AND($D88&lt;&gt;0,BA$1&lt;&gt;0),IF(VLOOKUP($D88,$J$9:$DP$16,2+BA$1,FALSE)&lt;&gt;0,(COUNTIF('Présences, Excuses, et Tx P G'!$P87:BE87,$C88)/VLOOKUP($D88,$J$9:$DP$16,2+BA$1,FALSE)),),)</f>
        <v>0.6071428571428571</v>
      </c>
      <c r="BB88" s="141">
        <f>IF(AND($D88&lt;&gt;0,BB$1&lt;&gt;0),IF(VLOOKUP($D88,$J$9:$DP$16,2+BB$1,FALSE)&lt;&gt;0,(COUNTIF('Présences, Excuses, et Tx P G'!$P87:BF87,$C88)/VLOOKUP($D88,$J$9:$DP$16,2+BB$1,FALSE)),),)</f>
        <v>0.58620689655172409</v>
      </c>
      <c r="BC88" s="141">
        <f>IF(AND($D88&lt;&gt;0,BC$1&lt;&gt;0),IF(VLOOKUP($D88,$J$9:$DP$16,2+BC$1,FALSE)&lt;&gt;0,(COUNTIF('Présences, Excuses, et Tx P G'!$P87:BG87,$C88)/VLOOKUP($D88,$J$9:$DP$16,2+BC$1,FALSE)),),)</f>
        <v>0.56666666666666665</v>
      </c>
      <c r="BD88" s="141">
        <f>IF(AND($D88&lt;&gt;0,BD$1&lt;&gt;0),IF(VLOOKUP($D88,$J$9:$DP$16,2+BD$1,FALSE)&lt;&gt;0,(COUNTIF('Présences, Excuses, et Tx P G'!$P87:BH87,$C88)/VLOOKUP($D88,$J$9:$DP$16,2+BD$1,FALSE)),),)</f>
        <v>0.58064516129032262</v>
      </c>
      <c r="BE88" s="141">
        <f>IF(AND($D88&lt;&gt;0,BE$1&lt;&gt;0),IF(VLOOKUP($D88,$J$9:$DP$16,2+BE$1,FALSE)&lt;&gt;0,(COUNTIF('Présences, Excuses, et Tx P G'!$P87:BI87,$C88)/VLOOKUP($D88,$J$9:$DP$16,2+BE$1,FALSE)),),)</f>
        <v>0.5625</v>
      </c>
      <c r="BF88" s="141">
        <f>IF(AND($D88&lt;&gt;0,BF$1&lt;&gt;0),IF(VLOOKUP($D88,$J$9:$DP$16,2+BF$1,FALSE)&lt;&gt;0,(COUNTIF('Présences, Excuses, et Tx P G'!$P87:BJ87,$C88)/VLOOKUP($D88,$J$9:$DP$16,2+BF$1,FALSE)),),)</f>
        <v>0.5625</v>
      </c>
      <c r="BG88" s="141">
        <f>IF(AND($D88&lt;&gt;0,BG$1&lt;&gt;0),IF(VLOOKUP($D88,$J$9:$DP$16,2+BG$1,FALSE)&lt;&gt;0,(COUNTIF('Présences, Excuses, et Tx P G'!$P87:BK87,$C88)/VLOOKUP($D88,$J$9:$DP$16,2+BG$1,FALSE)),),)</f>
        <v>0.5757575757575758</v>
      </c>
      <c r="BH88" s="141">
        <f>IF(AND($D88&lt;&gt;0,BH$1&lt;&gt;0),IF(VLOOKUP($D88,$J$9:$DP$16,2+BH$1,FALSE)&lt;&gt;0,(COUNTIF('Présences, Excuses, et Tx P G'!$P87:BL87,$C88)/VLOOKUP($D88,$J$9:$DP$16,2+BH$1,FALSE)),),)</f>
        <v>0.5757575757575758</v>
      </c>
      <c r="BI88" s="141">
        <f>IF(AND($D88&lt;&gt;0,BI$1&lt;&gt;0),IF(VLOOKUP($D88,$J$9:$DP$16,2+BI$1,FALSE)&lt;&gt;0,(COUNTIF('Présences, Excuses, et Tx P G'!$P87:BM87,$C88)/VLOOKUP($D88,$J$9:$DP$16,2+BI$1,FALSE)),),)</f>
        <v>0.58823529411764708</v>
      </c>
      <c r="BJ88" s="141">
        <f>IF(AND($D88&lt;&gt;0,BJ$1&lt;&gt;0),IF(VLOOKUP($D88,$J$9:$DP$16,2+BJ$1,FALSE)&lt;&gt;0,(COUNTIF('Présences, Excuses, et Tx P G'!$P87:BN87,$C88)/VLOOKUP($D88,$J$9:$DP$16,2+BJ$1,FALSE)),),)</f>
        <v>0.6</v>
      </c>
      <c r="BK88" s="141">
        <f>IF(AND($D88&lt;&gt;0,BK$1&lt;&gt;0),IF(VLOOKUP($D88,$J$9:$DP$16,2+BK$1,FALSE)&lt;&gt;0,(COUNTIF('Présences, Excuses, et Tx P G'!$P87:BO87,$C88)/VLOOKUP($D88,$J$9:$DP$16,2+BK$1,FALSE)),),)</f>
        <v>0.6</v>
      </c>
      <c r="BL88" s="141">
        <f>IF(AND($D88&lt;&gt;0,BL$1&lt;&gt;0),IF(VLOOKUP($D88,$J$9:$DP$16,2+BL$1,FALSE)&lt;&gt;0,(COUNTIF('Présences, Excuses, et Tx P G'!$P87:BP87,$C88)/VLOOKUP($D88,$J$9:$DP$16,2+BL$1,FALSE)),),)</f>
        <v>0.6</v>
      </c>
      <c r="BM88" s="141">
        <f>IF(AND($D88&lt;&gt;0,BM$1&lt;&gt;0),IF(VLOOKUP($D88,$J$9:$DP$16,2+BM$1,FALSE)&lt;&gt;0,(COUNTIF('Présences, Excuses, et Tx P G'!$P87:BQ87,$C88)/VLOOKUP($D88,$J$9:$DP$16,2+BM$1,FALSE)),),)</f>
        <v>0.6</v>
      </c>
      <c r="BN88" s="141">
        <f>IF(AND($D88&lt;&gt;0,BN$1&lt;&gt;0),IF(VLOOKUP($D88,$J$9:$DP$16,2+BN$1,FALSE)&lt;&gt;0,(COUNTIF('Présences, Excuses, et Tx P G'!$P87:BR87,$C88)/VLOOKUP($D88,$J$9:$DP$16,2+BN$1,FALSE)),),)</f>
        <v>0.61111111111111116</v>
      </c>
      <c r="BO88" s="141">
        <f>IF(AND($D88&lt;&gt;0,BO$1&lt;&gt;0),IF(VLOOKUP($D88,$J$9:$DP$16,2+BO$1,FALSE)&lt;&gt;0,(COUNTIF('Présences, Excuses, et Tx P G'!$P87:BS87,$C88)/VLOOKUP($D88,$J$9:$DP$16,2+BO$1,FALSE)),),)</f>
        <v>0.6216216216216216</v>
      </c>
      <c r="BP88" s="141">
        <f>IF(AND($D88&lt;&gt;0,BP$1&lt;&gt;0),IF(VLOOKUP($D88,$J$9:$DP$16,2+BP$1,FALSE)&lt;&gt;0,(COUNTIF('Présences, Excuses, et Tx P G'!$P87:BT87,$C88)/VLOOKUP($D88,$J$9:$DP$16,2+BP$1,FALSE)),),)</f>
        <v>0.63157894736842102</v>
      </c>
      <c r="BQ88" s="141">
        <f>IF(AND($D88&lt;&gt;0,BQ$1&lt;&gt;0),IF(VLOOKUP($D88,$J$9:$DP$16,2+BQ$1,FALSE)&lt;&gt;0,(COUNTIF('Présences, Excuses, et Tx P G'!$P87:BU87,$C88)/VLOOKUP($D88,$J$9:$DP$16,2+BQ$1,FALSE)),),)</f>
        <v>0.64102564102564108</v>
      </c>
      <c r="BR88" s="141">
        <f>IF(AND($D88&lt;&gt;0,BR$1&lt;&gt;0),IF(VLOOKUP($D88,$J$9:$DP$16,2+BR$1,FALSE)&lt;&gt;0,(COUNTIF('Présences, Excuses, et Tx P G'!$P87:BV87,$C88)/VLOOKUP($D88,$J$9:$DP$16,2+BR$1,FALSE)),),)</f>
        <v>0.64102564102564108</v>
      </c>
      <c r="BS88" s="141">
        <f>IF(AND($D88&lt;&gt;0,BS$1&lt;&gt;0),IF(VLOOKUP($D88,$J$9:$DP$16,2+BS$1,FALSE)&lt;&gt;0,(COUNTIF('Présences, Excuses, et Tx P G'!$P87:BW87,$C88)/VLOOKUP($D88,$J$9:$DP$16,2+BS$1,FALSE)),),)</f>
        <v>0.64102564102564108</v>
      </c>
      <c r="BT88" s="141">
        <f>IF(AND($D88&lt;&gt;0,BT$1&lt;&gt;0),IF(VLOOKUP($D88,$J$9:$DP$16,2+BT$1,FALSE)&lt;&gt;0,(COUNTIF('Présences, Excuses, et Tx P G'!$P87:BX87,$C88)/VLOOKUP($D88,$J$9:$DP$16,2+BT$1,FALSE)),),)</f>
        <v>0.64102564102564108</v>
      </c>
      <c r="BU88" s="141">
        <f>IF(AND($D88&lt;&gt;0,BU$1&lt;&gt;0),IF(VLOOKUP($D88,$J$9:$DP$16,2+BU$1,FALSE)&lt;&gt;0,(COUNTIF('Présences, Excuses, et Tx P G'!$P87:BY87,$C88)/VLOOKUP($D88,$J$9:$DP$16,2+BU$1,FALSE)),),)</f>
        <v>0.625</v>
      </c>
      <c r="BV88" s="141">
        <f>IF(AND($D88&lt;&gt;0,BV$1&lt;&gt;0),IF(VLOOKUP($D88,$J$9:$DP$16,2+BV$1,FALSE)&lt;&gt;0,(COUNTIF('Présences, Excuses, et Tx P G'!$P87:BZ87,$C88)/VLOOKUP($D88,$J$9:$DP$16,2+BV$1,FALSE)),),)</f>
        <v>0.63414634146341464</v>
      </c>
      <c r="BW88" s="141">
        <f>IF(AND($D88&lt;&gt;0,BW$1&lt;&gt;0),IF(VLOOKUP($D88,$J$9:$DP$16,2+BW$1,FALSE)&lt;&gt;0,(COUNTIF('Présences, Excuses, et Tx P G'!$P87:CA87,$C88)/VLOOKUP($D88,$J$9:$DP$16,2+BW$1,FALSE)),),)</f>
        <v>0.6428571428571429</v>
      </c>
      <c r="BX88" s="141">
        <f>IF(AND($D88&lt;&gt;0,BX$1&lt;&gt;0),IF(VLOOKUP($D88,$J$9:$DP$16,2+BX$1,FALSE)&lt;&gt;0,(COUNTIF('Présences, Excuses, et Tx P G'!$P87:CB87,$C88)/VLOOKUP($D88,$J$9:$DP$16,2+BX$1,FALSE)),),)</f>
        <v>0.65116279069767447</v>
      </c>
      <c r="BY88" s="141">
        <f>IF(AND($D88&lt;&gt;0,BY$1&lt;&gt;0),IF(VLOOKUP($D88,$J$9:$DP$16,2+BY$1,FALSE)&lt;&gt;0,(COUNTIF('Présences, Excuses, et Tx P G'!$P87:CC87,$C88)/VLOOKUP($D88,$J$9:$DP$16,2+BY$1,FALSE)),),)</f>
        <v>0.65116279069767447</v>
      </c>
      <c r="BZ88" s="141">
        <f>IF(AND($D88&lt;&gt;0,BZ$1&lt;&gt;0),IF(VLOOKUP($D88,$J$9:$DP$16,2+BZ$1,FALSE)&lt;&gt;0,(COUNTIF('Présences, Excuses, et Tx P G'!$P87:CD87,$C88)/VLOOKUP($D88,$J$9:$DP$16,2+BZ$1,FALSE)),),)</f>
        <v>0.65909090909090906</v>
      </c>
      <c r="CA88" s="141">
        <f>IF(AND($D88&lt;&gt;0,CA$1&lt;&gt;0),IF(VLOOKUP($D88,$J$9:$DP$16,2+CA$1,FALSE)&lt;&gt;0,(COUNTIF('Présences, Excuses, et Tx P G'!$P87:CE87,$C88)/VLOOKUP($D88,$J$9:$DP$16,2+CA$1,FALSE)),),)</f>
        <v>0.64444444444444449</v>
      </c>
      <c r="CB88" s="141">
        <f>IF(AND($D88&lt;&gt;0,CB$1&lt;&gt;0),IF(VLOOKUP($D88,$J$9:$DP$16,2+CB$1,FALSE)&lt;&gt;0,(COUNTIF('Présences, Excuses, et Tx P G'!$P87:CF87,$C88)/VLOOKUP($D88,$J$9:$DP$16,2+CB$1,FALSE)),),)</f>
        <v>0</v>
      </c>
      <c r="CC88" s="141">
        <f>IF(AND($D88&lt;&gt;0,CC$1&lt;&gt;0),IF(VLOOKUP($D88,$J$9:$DP$16,2+CC$1,FALSE)&lt;&gt;0,(COUNTIF('Présences, Excuses, et Tx P G'!$P87:CG87,$C88)/VLOOKUP($D88,$J$9:$DP$16,2+CC$1,FALSE)),),)</f>
        <v>0</v>
      </c>
      <c r="CD88" s="141">
        <f>IF(AND($D88&lt;&gt;0,CD$1&lt;&gt;0),IF(VLOOKUP($D88,$J$9:$DP$16,2+CD$1,FALSE)&lt;&gt;0,(COUNTIF('Présences, Excuses, et Tx P G'!$P87:CH87,$C88)/VLOOKUP($D88,$J$9:$DP$16,2+CD$1,FALSE)),),)</f>
        <v>0</v>
      </c>
      <c r="CE88" s="141">
        <f>IF(AND($D88&lt;&gt;0,CE$1&lt;&gt;0),IF(VLOOKUP($D88,$J$9:$DP$16,2+CE$1,FALSE)&lt;&gt;0,(COUNTIF('Présences, Excuses, et Tx P G'!$P87:CI87,$C88)/VLOOKUP($D88,$J$9:$DP$16,2+CE$1,FALSE)),),)</f>
        <v>0</v>
      </c>
      <c r="CF88" s="141">
        <f>IF(AND($D88&lt;&gt;0,CF$1&lt;&gt;0),IF(VLOOKUP($D88,$J$9:$DP$16,2+CF$1,FALSE)&lt;&gt;0,(COUNTIF('Présences, Excuses, et Tx P G'!$P87:CJ87,$C88)/VLOOKUP($D88,$J$9:$DP$16,2+CF$1,FALSE)),),)</f>
        <v>0</v>
      </c>
      <c r="CG88" s="141">
        <f>IF(AND($D88&lt;&gt;0,CG$1&lt;&gt;0),IF(VLOOKUP($D88,$J$9:$DP$16,2+CG$1,FALSE)&lt;&gt;0,(COUNTIF('Présences, Excuses, et Tx P G'!$P87:CK87,$C88)/VLOOKUP($D88,$J$9:$DP$16,2+CG$1,FALSE)),),)</f>
        <v>0</v>
      </c>
      <c r="CH88" s="141">
        <f>IF(AND($D88&lt;&gt;0,CH$1&lt;&gt;0),IF(VLOOKUP($D88,$J$9:$DP$16,2+CH$1,FALSE)&lt;&gt;0,(COUNTIF('Présences, Excuses, et Tx P G'!$P87:CL87,$C88)/VLOOKUP($D88,$J$9:$DP$16,2+CH$1,FALSE)),),)</f>
        <v>0</v>
      </c>
      <c r="CI88" s="141">
        <f>IF(AND($D88&lt;&gt;0,CI$1&lt;&gt;0),IF(VLOOKUP($D88,$J$9:$DP$16,2+CI$1,FALSE)&lt;&gt;0,(COUNTIF('Présences, Excuses, et Tx P G'!$P87:CM87,$C88)/VLOOKUP($D88,$J$9:$DP$16,2+CI$1,FALSE)),),)</f>
        <v>0</v>
      </c>
      <c r="CJ88" s="141">
        <f>IF(AND($D88&lt;&gt;0,CJ$1&lt;&gt;0),IF(VLOOKUP($D88,$J$9:$DP$16,2+CJ$1,FALSE)&lt;&gt;0,(COUNTIF('Présences, Excuses, et Tx P G'!$P87:CO87,$C88)/VLOOKUP($D88,$J$9:$DP$16,2+CJ$1,FALSE)),),)</f>
        <v>0</v>
      </c>
      <c r="CK88" s="141">
        <f>IF(AND($D88&lt;&gt;0,CK$1&lt;&gt;0),IF(VLOOKUP($D88,$J$9:$DP$16,2+CK$1,FALSE)&lt;&gt;0,(COUNTIF('Présences, Excuses, et Tx P G'!$P87:CP87,$C88)/VLOOKUP($D88,$J$9:$DP$16,2+CK$1,FALSE)),),)</f>
        <v>0</v>
      </c>
      <c r="CL88" s="141">
        <f>IF(AND($D88&lt;&gt;0,CL$1&lt;&gt;0),IF(VLOOKUP($D88,$J$9:$DP$16,2+CL$1,FALSE)&lt;&gt;0,(COUNTIF('Présences, Excuses, et Tx P G'!$P87:CQ87,$C88)/VLOOKUP($D88,$J$9:$DP$16,2+CL$1,FALSE)),),)</f>
        <v>0</v>
      </c>
      <c r="CM88" s="141">
        <f>IF(AND($D88&lt;&gt;0,CM$1&lt;&gt;0),IF(VLOOKUP($D88,$J$9:$DP$16,2+CM$1,FALSE)&lt;&gt;0,(COUNTIF('Présences, Excuses, et Tx P G'!$P87:CR87,$C88)/VLOOKUP($D88,$J$9:$DP$16,2+CM$1,FALSE)),),)</f>
        <v>0</v>
      </c>
      <c r="CN88" s="141">
        <f>IF(AND($D88&lt;&gt;0,CN$1&lt;&gt;0),IF(VLOOKUP($D88,$J$9:$DP$16,2+CN$1,FALSE)&lt;&gt;0,(COUNTIF('Présences, Excuses, et Tx P G'!$P87:CS87,$C88)/VLOOKUP($D88,$J$9:$DP$16,2+CN$1,FALSE)),),)</f>
        <v>0</v>
      </c>
      <c r="CO88" s="141">
        <f>IF(AND($D88&lt;&gt;0,CO$1&lt;&gt;0),IF(VLOOKUP($D88,$J$9:$DP$16,2+CO$1,FALSE)&lt;&gt;0,(COUNTIF('Présences, Excuses, et Tx P G'!$P87:CT87,$C88)/VLOOKUP($D88,$J$9:$DP$16,2+CO$1,FALSE)),),)</f>
        <v>0</v>
      </c>
      <c r="CP88" s="141">
        <f>IF(AND($D88&lt;&gt;0,CP$1&lt;&gt;0),IF(VLOOKUP($D88,$J$9:$DP$16,2+CP$1,FALSE)&lt;&gt;0,(COUNTIF('Présences, Excuses, et Tx P G'!$P87:CU87,$C88)/VLOOKUP($D88,$J$9:$DP$16,2+CP$1,FALSE)),),)</f>
        <v>0</v>
      </c>
      <c r="CQ88" s="141">
        <f>IF(AND($D88&lt;&gt;0,CQ$1&lt;&gt;0),IF(VLOOKUP($D88,$J$9:$DP$16,2+CQ$1,FALSE)&lt;&gt;0,(COUNTIF('Présences, Excuses, et Tx P G'!$P87:CU87,$C88)/VLOOKUP($D88,$J$9:$DP$16,2+CQ$1,FALSE)),),)</f>
        <v>0</v>
      </c>
      <c r="CR88" s="141">
        <f>IF(AND($D88&lt;&gt;0,CR$1&lt;&gt;0),IF(VLOOKUP($D88,$J$9:$DP$16,2+CR$1,FALSE)&lt;&gt;0,(COUNTIF('Présences, Excuses, et Tx P G'!$P87:CV87,$C88)/VLOOKUP($D88,$J$9:$DP$16,2+CR$1,FALSE)),),)</f>
        <v>0</v>
      </c>
      <c r="CS88" s="141">
        <f>IF(AND($D88&lt;&gt;0,CS$1&lt;&gt;0),IF(VLOOKUP($D88,$J$9:$DP$16,2+CS$1,FALSE)&lt;&gt;0,(COUNTIF('Présences, Excuses, et Tx P G'!$P87:CW87,$C88)/VLOOKUP($D88,$J$9:$DP$16,2+CS$1,FALSE)),),)</f>
        <v>0</v>
      </c>
      <c r="CT88" s="141">
        <f>IF(AND($D88&lt;&gt;0,CT$1&lt;&gt;0),IF(VLOOKUP($D88,$J$9:$DP$16,2+CT$1,FALSE)&lt;&gt;0,(COUNTIF('Présences, Excuses, et Tx P G'!$P87:CX87,$C88)/VLOOKUP($D88,$J$9:$DP$16,2+CT$1,FALSE)),),)</f>
        <v>0</v>
      </c>
      <c r="CU88" s="141">
        <f>IF(AND($D88&lt;&gt;0,CU$1&lt;&gt;0),IF(VLOOKUP($D88,$J$9:$DP$16,2+CU$1,FALSE)&lt;&gt;0,(COUNTIF('Présences, Excuses, et Tx P G'!$P87:CY87,$C88)/VLOOKUP($D88,$J$9:$DP$16,2+CU$1,FALSE)),),)</f>
        <v>0</v>
      </c>
      <c r="CV88" s="141">
        <f>IF(AND($D88&lt;&gt;0,CV$1&lt;&gt;0),IF(VLOOKUP($D88,$J$9:$DP$16,2+CV$1,FALSE)&lt;&gt;0,(COUNTIF('Présences, Excuses, et Tx P G'!$P87:CZ87,$C88)/VLOOKUP($D88,$J$9:$DP$16,2+CV$1,FALSE)),),)</f>
        <v>0</v>
      </c>
      <c r="CW88" s="141">
        <f>IF(AND($D88&lt;&gt;0,CW$1&lt;&gt;0),IF(VLOOKUP($D88,$J$9:$DP$16,2+CW$1,FALSE)&lt;&gt;0,(COUNTIF('Présences, Excuses, et Tx P G'!$P87:DA87,$C88)/VLOOKUP($D88,$J$9:$DP$16,2+CW$1,FALSE)),),)</f>
        <v>0</v>
      </c>
      <c r="CX88" s="141">
        <f>IF(AND($D88&lt;&gt;0,CX$1&lt;&gt;0),IF(VLOOKUP($D88,$J$9:$DP$16,2+CX$1,FALSE)&lt;&gt;0,(COUNTIF('Présences, Excuses, et Tx P G'!$P87:DB87,$C88)/VLOOKUP($D88,$J$9:$DP$16,2+CX$1,FALSE)),),)</f>
        <v>0</v>
      </c>
      <c r="CY88" s="141">
        <f>IF(AND($D88&lt;&gt;0,CY$1&lt;&gt;0),IF(VLOOKUP($D88,$J$9:$DP$16,2+CY$1,FALSE)&lt;&gt;0,(COUNTIF('Présences, Excuses, et Tx P G'!$P87:DC87,$C88)/VLOOKUP($D88,$J$9:$DP$16,2+CY$1,FALSE)),),)</f>
        <v>0</v>
      </c>
      <c r="CZ88" s="141">
        <f>IF(AND($D88&lt;&gt;0,CZ$1&lt;&gt;0),IF(VLOOKUP($D88,$J$9:$DP$16,2+CZ$1,FALSE)&lt;&gt;0,(COUNTIF('Présences, Excuses, et Tx P G'!$P87:DD87,$C88)/VLOOKUP($D88,$J$9:$DP$16,2+CZ$1,FALSE)),),)</f>
        <v>0</v>
      </c>
      <c r="DA88" s="141">
        <f>IF(AND($D88&lt;&gt;0,DA$1&lt;&gt;0),IF(VLOOKUP($D88,$J$9:$DP$16,2+DA$1,FALSE)&lt;&gt;0,(COUNTIF('Présences, Excuses, et Tx P G'!$P87:DE87,$C88)/VLOOKUP($D88,$J$9:$DP$16,2+DA$1,FALSE)),),)</f>
        <v>0</v>
      </c>
      <c r="DB88" s="141">
        <f>IF(AND($D88&lt;&gt;0,DB$1&lt;&gt;0),IF(VLOOKUP($D88,$J$9:$DP$16,2+DB$1,FALSE)&lt;&gt;0,(COUNTIF('Présences, Excuses, et Tx P G'!$P87:DF87,$C88)/VLOOKUP($D88,$J$9:$DP$16,2+DB$1,FALSE)),),)</f>
        <v>0</v>
      </c>
      <c r="DC88" s="141">
        <f>IF(AND($D88&lt;&gt;0,DC$1&lt;&gt;0),IF(VLOOKUP($D88,$J$9:$DP$16,2+DC$1,FALSE)&lt;&gt;0,(COUNTIF('Présences, Excuses, et Tx P G'!$P87:DG87,$C88)/VLOOKUP($D88,$J$9:$DP$16,2+DC$1,FALSE)),),)</f>
        <v>0</v>
      </c>
      <c r="DD88" s="141">
        <f>IF(AND($D88&lt;&gt;0,DD$1&lt;&gt;0),IF(VLOOKUP($D88,$J$9:$DP$16,2+DD$1,FALSE)&lt;&gt;0,(COUNTIF('Présences, Excuses, et Tx P G'!$P87:DH87,$C88)/VLOOKUP($D88,$J$9:$DP$16,2+DD$1,FALSE)),),)</f>
        <v>0</v>
      </c>
      <c r="DE88" s="141">
        <f>IF(AND($D88&lt;&gt;0,DE$1&lt;&gt;0),IF(VLOOKUP($D88,$J$9:$DP$16,2+DE$1,FALSE)&lt;&gt;0,(COUNTIF('Présences, Excuses, et Tx P G'!$P87:DI87,$C88)/VLOOKUP($D88,$J$9:$DP$16,2+DE$1,FALSE)),),)</f>
        <v>0</v>
      </c>
      <c r="DF88" s="141">
        <f>IF(AND($D88&lt;&gt;0,DF$1&lt;&gt;0),IF(VLOOKUP($D88,$J$9:$DP$16,2+DF$1,FALSE)&lt;&gt;0,(COUNTIF('Présences, Excuses, et Tx P G'!$P87:DJ87,$C88)/VLOOKUP($D88,$J$9:$DP$16,2+DF$1,FALSE)),),)</f>
        <v>0</v>
      </c>
      <c r="DG88" s="141">
        <f>IF(AND($D88&lt;&gt;0,DG$1&lt;&gt;0),IF(VLOOKUP($D88,$J$9:$DP$16,2+DG$1,FALSE)&lt;&gt;0,(COUNTIF('Présences, Excuses, et Tx P G'!$P87:DK87,$C88)/VLOOKUP($D88,$J$9:$DP$16,2+DG$1,FALSE)),),)</f>
        <v>0</v>
      </c>
      <c r="DH88" s="141">
        <f>IF(AND($D88&lt;&gt;0,DH$1&lt;&gt;0),IF(VLOOKUP($D88,$J$9:$DP$16,2+DH$1,FALSE)&lt;&gt;0,(COUNTIF('Présences, Excuses, et Tx P G'!$P87:DL87,$C88)/VLOOKUP($D88,$J$9:$DP$16,2+DH$1,FALSE)),),)</f>
        <v>0</v>
      </c>
      <c r="DI88" s="141">
        <f>IF(AND($D88&lt;&gt;0,DI$1&lt;&gt;0),IF(VLOOKUP($D88,$J$9:$DP$16,2+DI$1,FALSE)&lt;&gt;0,(COUNTIF('Présences, Excuses, et Tx P G'!$P87:DM87,$C88)/VLOOKUP($D88,$J$9:$DP$16,2+DI$1,FALSE)),),)</f>
        <v>0</v>
      </c>
      <c r="DJ88" s="141">
        <f>IF(AND($D88&lt;&gt;0,DJ$1&lt;&gt;0),IF(VLOOKUP($D88,$J$9:$DP$16,2+DJ$1,FALSE)&lt;&gt;0,(COUNTIF('Présences, Excuses, et Tx P G'!$P87:DN87,$C88)/VLOOKUP($D88,$J$9:$DP$16,2+DJ$1,FALSE)),),)</f>
        <v>0</v>
      </c>
      <c r="DK88" s="141">
        <f>IF(AND($D88&lt;&gt;0,DK$1&lt;&gt;0),IF(VLOOKUP($D88,$J$9:$DP$16,2+DK$1,FALSE)&lt;&gt;0,(COUNTIF('Présences, Excuses, et Tx P G'!$P87:DO87,$C88)/VLOOKUP($D88,$J$9:$DP$16,2+DK$1,FALSE)),),)</f>
        <v>0</v>
      </c>
      <c r="DL88" s="141">
        <f>IF(AND($D88&lt;&gt;0,DL$1&lt;&gt;0),IF(VLOOKUP($D88,$J$9:$DP$16,2+DL$1,FALSE)&lt;&gt;0,(COUNTIF('Présences, Excuses, et Tx P G'!$P87:DP87,$C88)/VLOOKUP($D88,$J$9:$DP$16,2+DL$1,FALSE)),),)</f>
        <v>0</v>
      </c>
      <c r="DM88" s="141">
        <f>IF(AND($D88&lt;&gt;0,DM$1&lt;&gt;0),IF(VLOOKUP($D88,$J$9:$DP$16,2+DM$1,FALSE)&lt;&gt;0,(COUNTIF('Présences, Excuses, et Tx P G'!$P87:DQ87,$C88)/VLOOKUP($D88,$J$9:$DP$16,2+DM$1,FALSE)),),)</f>
        <v>0</v>
      </c>
      <c r="DN88" s="141">
        <f>IF(AND($D88&lt;&gt;0,DN$1&lt;&gt;0),IF(VLOOKUP($D88,$J$9:$DP$16,2+DN$1,FALSE)&lt;&gt;0,(COUNTIF('Présences, Excuses, et Tx P G'!$P87:DR87,$C88)/VLOOKUP($D88,$J$9:$DP$16,2+DN$1,FALSE)),),)</f>
        <v>0</v>
      </c>
      <c r="DO88" s="141">
        <f>IF(AND($D88&lt;&gt;0,DO$1&lt;&gt;0),IF(VLOOKUP($D88,$J$9:$DP$16,2+DO$1,FALSE)&lt;&gt;0,(COUNTIF('Présences, Excuses, et Tx P G'!$P87:DS87,$C88)/VLOOKUP($D88,$J$9:$DP$16,2+DO$1,FALSE)),),)</f>
        <v>0</v>
      </c>
      <c r="DP88" s="141">
        <f>IF(AND($D88&lt;&gt;0,DP$1&lt;&gt;0),IF(VLOOKUP($D88,$J$9:$DP$16,2+DP$1,FALSE)&lt;&gt;0,(COUNTIF('Présences, Excuses, et Tx P G'!$P87:DT87,$C88)/VLOOKUP($D88,$J$9:$DP$16,2+DP$1,FALSE)),),)</f>
        <v>0</v>
      </c>
      <c r="DR88" s="158" t="str">
        <f t="shared" si="39"/>
        <v>PITOIS Christian</v>
      </c>
      <c r="DS88" s="26" t="str">
        <f t="shared" si="40"/>
        <v>T</v>
      </c>
      <c r="DT88" s="23">
        <f t="shared" si="41"/>
        <v>0.65116279069767447</v>
      </c>
    </row>
    <row r="89" spans="1:124" ht="14.4" customHeight="1">
      <c r="A89" s="17">
        <v>72</v>
      </c>
      <c r="B89" s="158" t="str">
        <f>Choristes!B73</f>
        <v>POITOU Sylvie</v>
      </c>
      <c r="C89" s="26" t="str">
        <f>Choristes!C73</f>
        <v>A</v>
      </c>
      <c r="D89" s="26" t="str">
        <f>Choristes!G73</f>
        <v>FS</v>
      </c>
      <c r="E89" s="26"/>
      <c r="F89" s="26"/>
      <c r="G89" s="15"/>
      <c r="H89" s="15"/>
      <c r="I89" s="23">
        <f t="shared" si="37"/>
        <v>0.80487804878048785</v>
      </c>
      <c r="J89" s="23" t="str">
        <f t="shared" si="38"/>
        <v>B</v>
      </c>
      <c r="K89" s="61"/>
      <c r="L89" s="141">
        <f>IF(AND($D89&lt;&gt;0,L$1&lt;&gt;0),IF(VLOOKUP($D89,$J$9:$DP$16,2+L$1,FALSE)&lt;&gt;0,(COUNTIF('Présences, Excuses, et Tx P G'!$P88:P88,$C89)/VLOOKUP($D89,$J$9:$DP$16,2+L$1,FALSE)),),)</f>
        <v>1</v>
      </c>
      <c r="M89" s="141">
        <f>IF(AND($D89&lt;&gt;0,M$1&lt;&gt;0),IF(VLOOKUP($D89,$J$9:$DP$16,2+M$1,FALSE)&lt;&gt;0,(COUNTIF('Présences, Excuses, et Tx P G'!$P88:Q88,$C89)/VLOOKUP($D89,$J$9:$DP$16,2+M$1,FALSE)),),)</f>
        <v>1</v>
      </c>
      <c r="N89" s="141">
        <f>IF(AND($D89&lt;&gt;0,N$1&lt;&gt;0),IF(VLOOKUP($D89,$J$9:$DP$16,2+N$1,FALSE)&lt;&gt;0,(COUNTIF('Présences, Excuses, et Tx P G'!$P88:R88,$C89)/VLOOKUP($D89,$J$9:$DP$16,2+N$1,FALSE)),),)</f>
        <v>1</v>
      </c>
      <c r="O89" s="141">
        <f>IF(AND($D89&lt;&gt;0,O$1&lt;&gt;0),IF(VLOOKUP($D89,$J$9:$DP$16,2+O$1,FALSE)&lt;&gt;0,(COUNTIF('Présences, Excuses, et Tx P G'!$P88:S88,$C89)/VLOOKUP($D89,$J$9:$DP$16,2+O$1,FALSE)),),)</f>
        <v>1</v>
      </c>
      <c r="P89" s="141">
        <f>IF(AND($D89&lt;&gt;0,P$1&lt;&gt;0),IF(VLOOKUP($D89,$J$9:$DP$16,2+P$1,FALSE)&lt;&gt;0,(COUNTIF('Présences, Excuses, et Tx P G'!$P88:T88,$C89)/VLOOKUP($D89,$J$9:$DP$16,2+P$1,FALSE)),),)</f>
        <v>1</v>
      </c>
      <c r="Q89" s="141">
        <f>IF(AND($D89&lt;&gt;0,Q$1&lt;&gt;0),IF(VLOOKUP($D89,$J$9:$DP$16,2+Q$1,FALSE)&lt;&gt;0,(COUNTIF('Présences, Excuses, et Tx P G'!$P88:U88,$C89)/VLOOKUP($D89,$J$9:$DP$16,2+Q$1,FALSE)),),)</f>
        <v>1</v>
      </c>
      <c r="R89" s="141">
        <f>IF(AND($D89&lt;&gt;0,R$1&lt;&gt;0),IF(VLOOKUP($D89,$J$9:$DP$16,2+R$1,FALSE)&lt;&gt;0,(COUNTIF('Présences, Excuses, et Tx P G'!$P88:V88,$C89)/VLOOKUP($D89,$J$9:$DP$16,2+R$1,FALSE)),),)</f>
        <v>0.8</v>
      </c>
      <c r="S89" s="141">
        <f>IF(AND($D89&lt;&gt;0,S$1&lt;&gt;0),IF(VLOOKUP($D89,$J$9:$DP$16,2+S$1,FALSE)&lt;&gt;0,(COUNTIF('Présences, Excuses, et Tx P G'!$P88:W88,$C89)/VLOOKUP($D89,$J$9:$DP$16,2+S$1,FALSE)),),)</f>
        <v>0.83333333333333337</v>
      </c>
      <c r="T89" s="141">
        <f>IF(AND($D89&lt;&gt;0,T$1&lt;&gt;0),IF(VLOOKUP($D89,$J$9:$DP$16,2+T$1,FALSE)&lt;&gt;0,(COUNTIF('Présences, Excuses, et Tx P G'!$P88:X88,$C89)/VLOOKUP($D89,$J$9:$DP$16,2+T$1,FALSE)),),)</f>
        <v>0.8571428571428571</v>
      </c>
      <c r="U89" s="141">
        <f>IF(AND($D89&lt;&gt;0,U$1&lt;&gt;0),IF(VLOOKUP($D89,$J$9:$DP$16,2+U$1,FALSE)&lt;&gt;0,(COUNTIF('Présences, Excuses, et Tx P G'!$P88:Y88,$C89)/VLOOKUP($D89,$J$9:$DP$16,2+U$1,FALSE)),),)</f>
        <v>0.8571428571428571</v>
      </c>
      <c r="V89" s="141">
        <f>IF(AND($D89&lt;&gt;0,V$1&lt;&gt;0),IF(VLOOKUP($D89,$J$9:$DP$16,2+V$1,FALSE)&lt;&gt;0,(COUNTIF('Présences, Excuses, et Tx P G'!$P88:Z88,$C89)/VLOOKUP($D89,$J$9:$DP$16,2+V$1,FALSE)),),)</f>
        <v>0.875</v>
      </c>
      <c r="W89" s="141">
        <f>IF(AND($D89&lt;&gt;0,W$1&lt;&gt;0),IF(VLOOKUP($D89,$J$9:$DP$16,2+W$1,FALSE)&lt;&gt;0,(COUNTIF('Présences, Excuses, et Tx P G'!$P88:AA88,$C89)/VLOOKUP($D89,$J$9:$DP$16,2+W$1,FALSE)),),)</f>
        <v>0.875</v>
      </c>
      <c r="X89" s="141">
        <f>IF(AND($D89&lt;&gt;0,X$1&lt;&gt;0),IF(VLOOKUP($D89,$J$9:$DP$16,2+X$1,FALSE)&lt;&gt;0,(COUNTIF('Présences, Excuses, et Tx P G'!$P88:AB88,$C89)/VLOOKUP($D89,$J$9:$DP$16,2+X$1,FALSE)),),)</f>
        <v>0.77777777777777779</v>
      </c>
      <c r="Y89" s="141">
        <f>IF(AND($D89&lt;&gt;0,Y$1&lt;&gt;0),IF(VLOOKUP($D89,$J$9:$DP$16,2+Y$1,FALSE)&lt;&gt;0,(COUNTIF('Présences, Excuses, et Tx P G'!$P88:AC88,$C89)/VLOOKUP($D89,$J$9:$DP$16,2+Y$1,FALSE)),),)</f>
        <v>0.77777777777777779</v>
      </c>
      <c r="Z89" s="141">
        <f>IF(AND($D89&lt;&gt;0,Z$1&lt;&gt;0),IF(VLOOKUP($D89,$J$9:$DP$16,2+Z$1,FALSE)&lt;&gt;0,(COUNTIF('Présences, Excuses, et Tx P G'!$P88:AD88,$C89)/VLOOKUP($D89,$J$9:$DP$16,2+Z$1,FALSE)),),)</f>
        <v>0.7</v>
      </c>
      <c r="AA89" s="141">
        <f>IF(AND($D89&lt;&gt;0,AA$1&lt;&gt;0),IF(VLOOKUP($D89,$J$9:$DP$16,2+AA$1,FALSE)&lt;&gt;0,(COUNTIF('Présences, Excuses, et Tx P G'!$P88:AE88,$C89)/VLOOKUP($D89,$J$9:$DP$16,2+AA$1,FALSE)),),)</f>
        <v>0.7</v>
      </c>
      <c r="AB89" s="141">
        <f>IF(AND($D89&lt;&gt;0,AB$1&lt;&gt;0),IF(VLOOKUP($D89,$J$9:$DP$16,2+AB$1,FALSE)&lt;&gt;0,(COUNTIF('Présences, Excuses, et Tx P G'!$P88:AF88,$C89)/VLOOKUP($D89,$J$9:$DP$16,2+AB$1,FALSE)),),)</f>
        <v>0.72727272727272729</v>
      </c>
      <c r="AC89" s="141">
        <f>IF(AND($D89&lt;&gt;0,AC$1&lt;&gt;0),IF(VLOOKUP($D89,$J$9:$DP$16,2+AC$1,FALSE)&lt;&gt;0,(COUNTIF('Présences, Excuses, et Tx P G'!$P88:AG88,$C89)/VLOOKUP($D89,$J$9:$DP$16,2+AC$1,FALSE)),),)</f>
        <v>0.75</v>
      </c>
      <c r="AD89" s="141">
        <f>IF(AND($D89&lt;&gt;0,AD$1&lt;&gt;0),IF(VLOOKUP($D89,$J$9:$DP$16,2+AD$1,FALSE)&lt;&gt;0,(COUNTIF('Présences, Excuses, et Tx P G'!$P88:AH88,$C89)/VLOOKUP($D89,$J$9:$DP$16,2+AD$1,FALSE)),),)</f>
        <v>0.75</v>
      </c>
      <c r="AE89" s="141">
        <f>IF(AND($D89&lt;&gt;0,AE$1&lt;&gt;0),IF(VLOOKUP($D89,$J$9:$DP$16,2+AE$1,FALSE)&lt;&gt;0,(COUNTIF('Présences, Excuses, et Tx P G'!$P88:AI88,$C89)/VLOOKUP($D89,$J$9:$DP$16,2+AE$1,FALSE)),),)</f>
        <v>0.75</v>
      </c>
      <c r="AF89" s="141">
        <f>IF(AND($D89&lt;&gt;0,AF$1&lt;&gt;0),IF(VLOOKUP($D89,$J$9:$DP$16,2+AF$1,FALSE)&lt;&gt;0,(COUNTIF('Présences, Excuses, et Tx P G'!$P88:AJ88,$C89)/VLOOKUP($D89,$J$9:$DP$16,2+AF$1,FALSE)),),)</f>
        <v>0.76923076923076927</v>
      </c>
      <c r="AG89" s="141">
        <f>IF(AND($D89&lt;&gt;0,AG$1&lt;&gt;0),IF(VLOOKUP($D89,$J$9:$DP$16,2+AG$1,FALSE)&lt;&gt;0,(COUNTIF('Présences, Excuses, et Tx P G'!$P88:AK88,$C89)/VLOOKUP($D89,$J$9:$DP$16,2+AG$1,FALSE)),),)</f>
        <v>0.76923076923076927</v>
      </c>
      <c r="AH89" s="141">
        <f>IF(AND($D89&lt;&gt;0,AH$1&lt;&gt;0),IF(VLOOKUP($D89,$J$9:$DP$16,2+AH$1,FALSE)&lt;&gt;0,(COUNTIF('Présences, Excuses, et Tx P G'!$P88:AL88,$C89)/VLOOKUP($D89,$J$9:$DP$16,2+AH$1,FALSE)),),)</f>
        <v>0.7857142857142857</v>
      </c>
      <c r="AI89" s="141">
        <f>IF(AND($D89&lt;&gt;0,AI$1&lt;&gt;0),IF(VLOOKUP($D89,$J$9:$DP$16,2+AI$1,FALSE)&lt;&gt;0,(COUNTIF('Présences, Excuses, et Tx P G'!$P88:AM88,$C89)/VLOOKUP($D89,$J$9:$DP$16,2+AI$1,FALSE)),),)</f>
        <v>0.8</v>
      </c>
      <c r="AJ89" s="141">
        <f>IF(AND($D89&lt;&gt;0,AJ$1&lt;&gt;0),IF(VLOOKUP($D89,$J$9:$DP$16,2+AJ$1,FALSE)&lt;&gt;0,(COUNTIF('Présences, Excuses, et Tx P G'!$P88:AN88,$C89)/VLOOKUP($D89,$J$9:$DP$16,2+AJ$1,FALSE)),),)</f>
        <v>0.8125</v>
      </c>
      <c r="AK89" s="141">
        <f>IF(AND($D89&lt;&gt;0,AK$1&lt;&gt;0),IF(VLOOKUP($D89,$J$9:$DP$16,2+AK$1,FALSE)&lt;&gt;0,(COUNTIF('Présences, Excuses, et Tx P G'!$P88:AO88,$C89)/VLOOKUP($D89,$J$9:$DP$16,2+AK$1,FALSE)),),)</f>
        <v>0.8125</v>
      </c>
      <c r="AL89" s="141">
        <f>IF(AND($D89&lt;&gt;0,AL$1&lt;&gt;0),IF(VLOOKUP($D89,$J$9:$DP$16,2+AL$1,FALSE)&lt;&gt;0,(COUNTIF('Présences, Excuses, et Tx P G'!$P88:AP88,$C89)/VLOOKUP($D89,$J$9:$DP$16,2+AL$1,FALSE)),),)</f>
        <v>0.82352941176470584</v>
      </c>
      <c r="AM89" s="141">
        <f>IF(AND($D89&lt;&gt;0,AM$1&lt;&gt;0),IF(VLOOKUP($D89,$J$9:$DP$16,2+AM$1,FALSE)&lt;&gt;0,(COUNTIF('Présences, Excuses, et Tx P G'!$P88:AQ88,$C89)/VLOOKUP($D89,$J$9:$DP$16,2+AM$1,FALSE)),),)</f>
        <v>0.83333333333333337</v>
      </c>
      <c r="AN89" s="141">
        <f>IF(AND($D89&lt;&gt;0,AN$1&lt;&gt;0),IF(VLOOKUP($D89,$J$9:$DP$16,2+AN$1,FALSE)&lt;&gt;0,(COUNTIF('Présences, Excuses, et Tx P G'!$P88:AR88,$C89)/VLOOKUP($D89,$J$9:$DP$16,2+AN$1,FALSE)),),)</f>
        <v>0.78947368421052633</v>
      </c>
      <c r="AO89" s="141">
        <f>IF(AND($D89&lt;&gt;0,AO$1&lt;&gt;0),IF(VLOOKUP($D89,$J$9:$DP$16,2+AO$1,FALSE)&lt;&gt;0,(COUNTIF('Présences, Excuses, et Tx P G'!$P88:AS88,$C89)/VLOOKUP($D89,$J$9:$DP$16,2+AO$1,FALSE)),),)</f>
        <v>0.8</v>
      </c>
      <c r="AP89" s="141">
        <f>IF(AND($D89&lt;&gt;0,AP$1&lt;&gt;0),IF(VLOOKUP($D89,$J$9:$DP$16,2+AP$1,FALSE)&lt;&gt;0,(COUNTIF('Présences, Excuses, et Tx P G'!$P88:AT88,$C89)/VLOOKUP($D89,$J$9:$DP$16,2+AP$1,FALSE)),),)</f>
        <v>0.80952380952380953</v>
      </c>
      <c r="AQ89" s="141">
        <f>IF(AND($D89&lt;&gt;0,AQ$1&lt;&gt;0),IF(VLOOKUP($D89,$J$9:$DP$16,2+AQ$1,FALSE)&lt;&gt;0,(COUNTIF('Présences, Excuses, et Tx P G'!$P88:AU88,$C89)/VLOOKUP($D89,$J$9:$DP$16,2+AQ$1,FALSE)),),)</f>
        <v>0.80952380952380953</v>
      </c>
      <c r="AR89" s="141">
        <f>IF(AND($D89&lt;&gt;0,AR$1&lt;&gt;0),IF(VLOOKUP($D89,$J$9:$DP$16,2+AR$1,FALSE)&lt;&gt;0,(COUNTIF('Présences, Excuses, et Tx P G'!$P88:AV88,$C89)/VLOOKUP($D89,$J$9:$DP$16,2+AR$1,FALSE)),),)</f>
        <v>0.77272727272727271</v>
      </c>
      <c r="AS89" s="141">
        <f>IF(AND($D89&lt;&gt;0,AS$1&lt;&gt;0),IF(VLOOKUP($D89,$J$9:$DP$16,2+AS$1,FALSE)&lt;&gt;0,(COUNTIF('Présences, Excuses, et Tx P G'!$P88:AW88,$C89)/VLOOKUP($D89,$J$9:$DP$16,2+AS$1,FALSE)),),)</f>
        <v>0.77272727272727271</v>
      </c>
      <c r="AT89" s="141">
        <f>IF(AND($D89&lt;&gt;0,AT$1&lt;&gt;0),IF(VLOOKUP($D89,$J$9:$DP$16,2+AT$1,FALSE)&lt;&gt;0,(COUNTIF('Présences, Excuses, et Tx P G'!$P88:AX88,$C89)/VLOOKUP($D89,$J$9:$DP$16,2+AT$1,FALSE)),),)</f>
        <v>0.78260869565217395</v>
      </c>
      <c r="AU89" s="141">
        <f>IF(AND($D89&lt;&gt;0,AU$1&lt;&gt;0),IF(VLOOKUP($D89,$J$9:$DP$16,2+AU$1,FALSE)&lt;&gt;0,(COUNTIF('Présences, Excuses, et Tx P G'!$P88:AY88,$C89)/VLOOKUP($D89,$J$9:$DP$16,2+AU$1,FALSE)),),)</f>
        <v>0.78260869565217395</v>
      </c>
      <c r="AV89" s="141">
        <f>IF(AND($D89&lt;&gt;0,AV$1&lt;&gt;0),IF(VLOOKUP($D89,$J$9:$DP$16,2+AV$1,FALSE)&lt;&gt;0,(COUNTIF('Présences, Excuses, et Tx P G'!$P88:AZ88,$C89)/VLOOKUP($D89,$J$9:$DP$16,2+AV$1,FALSE)),),)</f>
        <v>0.79166666666666663</v>
      </c>
      <c r="AW89" s="141">
        <f>IF(AND($D89&lt;&gt;0,AW$1&lt;&gt;0),IF(VLOOKUP($D89,$J$9:$DP$16,2+AW$1,FALSE)&lt;&gt;0,(COUNTIF('Présences, Excuses, et Tx P G'!$P88:BA88,$C89)/VLOOKUP($D89,$J$9:$DP$16,2+AW$1,FALSE)),),)</f>
        <v>0.79166666666666663</v>
      </c>
      <c r="AX89" s="141">
        <f>IF(AND($D89&lt;&gt;0,AX$1&lt;&gt;0),IF(VLOOKUP($D89,$J$9:$DP$16,2+AX$1,FALSE)&lt;&gt;0,(COUNTIF('Présences, Excuses, et Tx P G'!$P88:BB88,$C89)/VLOOKUP($D89,$J$9:$DP$16,2+AX$1,FALSE)),),)</f>
        <v>0.79166666666666663</v>
      </c>
      <c r="AY89" s="141">
        <f>IF(AND($D89&lt;&gt;0,AY$1&lt;&gt;0),IF(VLOOKUP($D89,$J$9:$DP$16,2+AY$1,FALSE)&lt;&gt;0,(COUNTIF('Présences, Excuses, et Tx P G'!$P88:BC88,$C89)/VLOOKUP($D89,$J$9:$DP$16,2+AY$1,FALSE)),),)</f>
        <v>0.8</v>
      </c>
      <c r="AZ89" s="141">
        <f>IF(AND($D89&lt;&gt;0,AZ$1&lt;&gt;0),IF(VLOOKUP($D89,$J$9:$DP$16,2+AZ$1,FALSE)&lt;&gt;0,(COUNTIF('Présences, Excuses, et Tx P G'!$P88:BD88,$C89)/VLOOKUP($D89,$J$9:$DP$16,2+AZ$1,FALSE)),),)</f>
        <v>0.8</v>
      </c>
      <c r="BA89" s="141">
        <f>IF(AND($D89&lt;&gt;0,BA$1&lt;&gt;0),IF(VLOOKUP($D89,$J$9:$DP$16,2+BA$1,FALSE)&lt;&gt;0,(COUNTIF('Présences, Excuses, et Tx P G'!$P88:BE88,$C89)/VLOOKUP($D89,$J$9:$DP$16,2+BA$1,FALSE)),),)</f>
        <v>0.80769230769230771</v>
      </c>
      <c r="BB89" s="141">
        <f>IF(AND($D89&lt;&gt;0,BB$1&lt;&gt;0),IF(VLOOKUP($D89,$J$9:$DP$16,2+BB$1,FALSE)&lt;&gt;0,(COUNTIF('Présences, Excuses, et Tx P G'!$P88:BF88,$C89)/VLOOKUP($D89,$J$9:$DP$16,2+BB$1,FALSE)),),)</f>
        <v>0.77777777777777779</v>
      </c>
      <c r="BC89" s="141">
        <f>IF(AND($D89&lt;&gt;0,BC$1&lt;&gt;0),IF(VLOOKUP($D89,$J$9:$DP$16,2+BC$1,FALSE)&lt;&gt;0,(COUNTIF('Présences, Excuses, et Tx P G'!$P88:BG88,$C89)/VLOOKUP($D89,$J$9:$DP$16,2+BC$1,FALSE)),),)</f>
        <v>0.7857142857142857</v>
      </c>
      <c r="BD89" s="141">
        <f>IF(AND($D89&lt;&gt;0,BD$1&lt;&gt;0),IF(VLOOKUP($D89,$J$9:$DP$16,2+BD$1,FALSE)&lt;&gt;0,(COUNTIF('Présences, Excuses, et Tx P G'!$P88:BH88,$C89)/VLOOKUP($D89,$J$9:$DP$16,2+BD$1,FALSE)),),)</f>
        <v>0.7931034482758621</v>
      </c>
      <c r="BE89" s="141">
        <f>IF(AND($D89&lt;&gt;0,BE$1&lt;&gt;0),IF(VLOOKUP($D89,$J$9:$DP$16,2+BE$1,FALSE)&lt;&gt;0,(COUNTIF('Présences, Excuses, et Tx P G'!$P88:BI88,$C89)/VLOOKUP($D89,$J$9:$DP$16,2+BE$1,FALSE)),),)</f>
        <v>0.8</v>
      </c>
      <c r="BF89" s="141">
        <f>IF(AND($D89&lt;&gt;0,BF$1&lt;&gt;0),IF(VLOOKUP($D89,$J$9:$DP$16,2+BF$1,FALSE)&lt;&gt;0,(COUNTIF('Présences, Excuses, et Tx P G'!$P88:BJ88,$C89)/VLOOKUP($D89,$J$9:$DP$16,2+BF$1,FALSE)),),)</f>
        <v>0.8</v>
      </c>
      <c r="BG89" s="141">
        <f>IF(AND($D89&lt;&gt;0,BG$1&lt;&gt;0),IF(VLOOKUP($D89,$J$9:$DP$16,2+BG$1,FALSE)&lt;&gt;0,(COUNTIF('Présences, Excuses, et Tx P G'!$P88:BK88,$C89)/VLOOKUP($D89,$J$9:$DP$16,2+BG$1,FALSE)),),)</f>
        <v>0.8</v>
      </c>
      <c r="BH89" s="141">
        <f>IF(AND($D89&lt;&gt;0,BH$1&lt;&gt;0),IF(VLOOKUP($D89,$J$9:$DP$16,2+BH$1,FALSE)&lt;&gt;0,(COUNTIF('Présences, Excuses, et Tx P G'!$P88:BL88,$C89)/VLOOKUP($D89,$J$9:$DP$16,2+BH$1,FALSE)),),)</f>
        <v>0.77419354838709675</v>
      </c>
      <c r="BI89" s="141">
        <f>IF(AND($D89&lt;&gt;0,BI$1&lt;&gt;0),IF(VLOOKUP($D89,$J$9:$DP$16,2+BI$1,FALSE)&lt;&gt;0,(COUNTIF('Présences, Excuses, et Tx P G'!$P88:BM88,$C89)/VLOOKUP($D89,$J$9:$DP$16,2+BI$1,FALSE)),),)</f>
        <v>0.78125</v>
      </c>
      <c r="BJ89" s="141">
        <f>IF(AND($D89&lt;&gt;0,BJ$1&lt;&gt;0),IF(VLOOKUP($D89,$J$9:$DP$16,2+BJ$1,FALSE)&lt;&gt;0,(COUNTIF('Présences, Excuses, et Tx P G'!$P88:BN88,$C89)/VLOOKUP($D89,$J$9:$DP$16,2+BJ$1,FALSE)),),)</f>
        <v>0.78125</v>
      </c>
      <c r="BK89" s="141">
        <f>IF(AND($D89&lt;&gt;0,BK$1&lt;&gt;0),IF(VLOOKUP($D89,$J$9:$DP$16,2+BK$1,FALSE)&lt;&gt;0,(COUNTIF('Présences, Excuses, et Tx P G'!$P88:BO88,$C89)/VLOOKUP($D89,$J$9:$DP$16,2+BK$1,FALSE)),),)</f>
        <v>0.78787878787878785</v>
      </c>
      <c r="BL89" s="141">
        <f>IF(AND($D89&lt;&gt;0,BL$1&lt;&gt;0),IF(VLOOKUP($D89,$J$9:$DP$16,2+BL$1,FALSE)&lt;&gt;0,(COUNTIF('Présences, Excuses, et Tx P G'!$P88:BP88,$C89)/VLOOKUP($D89,$J$9:$DP$16,2+BL$1,FALSE)),),)</f>
        <v>0.78787878787878785</v>
      </c>
      <c r="BM89" s="141">
        <f>IF(AND($D89&lt;&gt;0,BM$1&lt;&gt;0),IF(VLOOKUP($D89,$J$9:$DP$16,2+BM$1,FALSE)&lt;&gt;0,(COUNTIF('Présences, Excuses, et Tx P G'!$P88:BQ88,$C89)/VLOOKUP($D89,$J$9:$DP$16,2+BM$1,FALSE)),),)</f>
        <v>0.78787878787878785</v>
      </c>
      <c r="BN89" s="141">
        <f>IF(AND($D89&lt;&gt;0,BN$1&lt;&gt;0),IF(VLOOKUP($D89,$J$9:$DP$16,2+BN$1,FALSE)&lt;&gt;0,(COUNTIF('Présences, Excuses, et Tx P G'!$P88:BR88,$C89)/VLOOKUP($D89,$J$9:$DP$16,2+BN$1,FALSE)),),)</f>
        <v>0.79411764705882348</v>
      </c>
      <c r="BO89" s="141">
        <f>IF(AND($D89&lt;&gt;0,BO$1&lt;&gt;0),IF(VLOOKUP($D89,$J$9:$DP$16,2+BO$1,FALSE)&lt;&gt;0,(COUNTIF('Présences, Excuses, et Tx P G'!$P88:BS88,$C89)/VLOOKUP($D89,$J$9:$DP$16,2+BO$1,FALSE)),),)</f>
        <v>0.8</v>
      </c>
      <c r="BP89" s="141">
        <f>IF(AND($D89&lt;&gt;0,BP$1&lt;&gt;0),IF(VLOOKUP($D89,$J$9:$DP$16,2+BP$1,FALSE)&lt;&gt;0,(COUNTIF('Présences, Excuses, et Tx P G'!$P88:BT88,$C89)/VLOOKUP($D89,$J$9:$DP$16,2+BP$1,FALSE)),),)</f>
        <v>0.80555555555555558</v>
      </c>
      <c r="BQ89" s="141">
        <f>IF(AND($D89&lt;&gt;0,BQ$1&lt;&gt;0),IF(VLOOKUP($D89,$J$9:$DP$16,2+BQ$1,FALSE)&lt;&gt;0,(COUNTIF('Présences, Excuses, et Tx P G'!$P88:BU88,$C89)/VLOOKUP($D89,$J$9:$DP$16,2+BQ$1,FALSE)),),)</f>
        <v>0.80555555555555558</v>
      </c>
      <c r="BR89" s="141">
        <f>IF(AND($D89&lt;&gt;0,BR$1&lt;&gt;0),IF(VLOOKUP($D89,$J$9:$DP$16,2+BR$1,FALSE)&lt;&gt;0,(COUNTIF('Présences, Excuses, et Tx P G'!$P88:BV88,$C89)/VLOOKUP($D89,$J$9:$DP$16,2+BR$1,FALSE)),),)</f>
        <v>0.81081081081081086</v>
      </c>
      <c r="BS89" s="141">
        <f>IF(AND($D89&lt;&gt;0,BS$1&lt;&gt;0),IF(VLOOKUP($D89,$J$9:$DP$16,2+BS$1,FALSE)&lt;&gt;0,(COUNTIF('Présences, Excuses, et Tx P G'!$P88:BW88,$C89)/VLOOKUP($D89,$J$9:$DP$16,2+BS$1,FALSE)),),)</f>
        <v>0.81081081081081086</v>
      </c>
      <c r="BT89" s="141">
        <f>IF(AND($D89&lt;&gt;0,BT$1&lt;&gt;0),IF(VLOOKUP($D89,$J$9:$DP$16,2+BT$1,FALSE)&lt;&gt;0,(COUNTIF('Présences, Excuses, et Tx P G'!$P88:BX88,$C89)/VLOOKUP($D89,$J$9:$DP$16,2+BT$1,FALSE)),),)</f>
        <v>0.81081081081081086</v>
      </c>
      <c r="BU89" s="141">
        <f>IF(AND($D89&lt;&gt;0,BU$1&lt;&gt;0),IF(VLOOKUP($D89,$J$9:$DP$16,2+BU$1,FALSE)&lt;&gt;0,(COUNTIF('Présences, Excuses, et Tx P G'!$P88:BY88,$C89)/VLOOKUP($D89,$J$9:$DP$16,2+BU$1,FALSE)),),)</f>
        <v>0.81578947368421051</v>
      </c>
      <c r="BV89" s="141">
        <f>IF(AND($D89&lt;&gt;0,BV$1&lt;&gt;0),IF(VLOOKUP($D89,$J$9:$DP$16,2+BV$1,FALSE)&lt;&gt;0,(COUNTIF('Présences, Excuses, et Tx P G'!$P88:BZ88,$C89)/VLOOKUP($D89,$J$9:$DP$16,2+BV$1,FALSE)),),)</f>
        <v>0.82051282051282048</v>
      </c>
      <c r="BW89" s="141">
        <f>IF(AND($D89&lt;&gt;0,BW$1&lt;&gt;0),IF(VLOOKUP($D89,$J$9:$DP$16,2+BW$1,FALSE)&lt;&gt;0,(COUNTIF('Présences, Excuses, et Tx P G'!$P88:CA88,$C89)/VLOOKUP($D89,$J$9:$DP$16,2+BW$1,FALSE)),),)</f>
        <v>0.82499999999999996</v>
      </c>
      <c r="BX89" s="141">
        <f>IF(AND($D89&lt;&gt;0,BX$1&lt;&gt;0),IF(VLOOKUP($D89,$J$9:$DP$16,2+BX$1,FALSE)&lt;&gt;0,(COUNTIF('Présences, Excuses, et Tx P G'!$P88:CB88,$C89)/VLOOKUP($D89,$J$9:$DP$16,2+BX$1,FALSE)),),)</f>
        <v>0.82499999999999996</v>
      </c>
      <c r="BY89" s="141">
        <f>IF(AND($D89&lt;&gt;0,BY$1&lt;&gt;0),IF(VLOOKUP($D89,$J$9:$DP$16,2+BY$1,FALSE)&lt;&gt;0,(COUNTIF('Présences, Excuses, et Tx P G'!$P88:CC88,$C89)/VLOOKUP($D89,$J$9:$DP$16,2+BY$1,FALSE)),),)</f>
        <v>0.80487804878048785</v>
      </c>
      <c r="BZ89" s="141">
        <f>IF(AND($D89&lt;&gt;0,BZ$1&lt;&gt;0),IF(VLOOKUP($D89,$J$9:$DP$16,2+BZ$1,FALSE)&lt;&gt;0,(COUNTIF('Présences, Excuses, et Tx P G'!$P88:CD88,$C89)/VLOOKUP($D89,$J$9:$DP$16,2+BZ$1,FALSE)),),)</f>
        <v>0.80952380952380953</v>
      </c>
      <c r="CA89" s="141">
        <f>IF(AND($D89&lt;&gt;0,CA$1&lt;&gt;0),IF(VLOOKUP($D89,$J$9:$DP$16,2+CA$1,FALSE)&lt;&gt;0,(COUNTIF('Présences, Excuses, et Tx P G'!$P88:CE88,$C89)/VLOOKUP($D89,$J$9:$DP$16,2+CA$1,FALSE)),),)</f>
        <v>0.79069767441860461</v>
      </c>
      <c r="CB89" s="141">
        <f>IF(AND($D89&lt;&gt;0,CB$1&lt;&gt;0),IF(VLOOKUP($D89,$J$9:$DP$16,2+CB$1,FALSE)&lt;&gt;0,(COUNTIF('Présences, Excuses, et Tx P G'!$P88:CF88,$C89)/VLOOKUP($D89,$J$9:$DP$16,2+CB$1,FALSE)),),)</f>
        <v>0</v>
      </c>
      <c r="CC89" s="141">
        <f>IF(AND($D89&lt;&gt;0,CC$1&lt;&gt;0),IF(VLOOKUP($D89,$J$9:$DP$16,2+CC$1,FALSE)&lt;&gt;0,(COUNTIF('Présences, Excuses, et Tx P G'!$P88:CG88,$C89)/VLOOKUP($D89,$J$9:$DP$16,2+CC$1,FALSE)),),)</f>
        <v>0</v>
      </c>
      <c r="CD89" s="141">
        <f>IF(AND($D89&lt;&gt;0,CD$1&lt;&gt;0),IF(VLOOKUP($D89,$J$9:$DP$16,2+CD$1,FALSE)&lt;&gt;0,(COUNTIF('Présences, Excuses, et Tx P G'!$P88:CH88,$C89)/VLOOKUP($D89,$J$9:$DP$16,2+CD$1,FALSE)),),)</f>
        <v>0</v>
      </c>
      <c r="CE89" s="141">
        <f>IF(AND($D89&lt;&gt;0,CE$1&lt;&gt;0),IF(VLOOKUP($D89,$J$9:$DP$16,2+CE$1,FALSE)&lt;&gt;0,(COUNTIF('Présences, Excuses, et Tx P G'!$P88:CI88,$C89)/VLOOKUP($D89,$J$9:$DP$16,2+CE$1,FALSE)),),)</f>
        <v>0</v>
      </c>
      <c r="CF89" s="141">
        <f>IF(AND($D89&lt;&gt;0,CF$1&lt;&gt;0),IF(VLOOKUP($D89,$J$9:$DP$16,2+CF$1,FALSE)&lt;&gt;0,(COUNTIF('Présences, Excuses, et Tx P G'!$P88:CJ88,$C89)/VLOOKUP($D89,$J$9:$DP$16,2+CF$1,FALSE)),),)</f>
        <v>0</v>
      </c>
      <c r="CG89" s="141">
        <f>IF(AND($D89&lt;&gt;0,CG$1&lt;&gt;0),IF(VLOOKUP($D89,$J$9:$DP$16,2+CG$1,FALSE)&lt;&gt;0,(COUNTIF('Présences, Excuses, et Tx P G'!$P88:CK88,$C89)/VLOOKUP($D89,$J$9:$DP$16,2+CG$1,FALSE)),),)</f>
        <v>0</v>
      </c>
      <c r="CH89" s="141">
        <f>IF(AND($D89&lt;&gt;0,CH$1&lt;&gt;0),IF(VLOOKUP($D89,$J$9:$DP$16,2+CH$1,FALSE)&lt;&gt;0,(COUNTIF('Présences, Excuses, et Tx P G'!$P88:CL88,$C89)/VLOOKUP($D89,$J$9:$DP$16,2+CH$1,FALSE)),),)</f>
        <v>0</v>
      </c>
      <c r="CI89" s="141">
        <f>IF(AND($D89&lt;&gt;0,CI$1&lt;&gt;0),IF(VLOOKUP($D89,$J$9:$DP$16,2+CI$1,FALSE)&lt;&gt;0,(COUNTIF('Présences, Excuses, et Tx P G'!$P88:CM88,$C89)/VLOOKUP($D89,$J$9:$DP$16,2+CI$1,FALSE)),),)</f>
        <v>0</v>
      </c>
      <c r="CJ89" s="141">
        <f>IF(AND($D89&lt;&gt;0,CJ$1&lt;&gt;0),IF(VLOOKUP($D89,$J$9:$DP$16,2+CJ$1,FALSE)&lt;&gt;0,(COUNTIF('Présences, Excuses, et Tx P G'!$P88:CO88,$C89)/VLOOKUP($D89,$J$9:$DP$16,2+CJ$1,FALSE)),),)</f>
        <v>0</v>
      </c>
      <c r="CK89" s="141">
        <f>IF(AND($D89&lt;&gt;0,CK$1&lt;&gt;0),IF(VLOOKUP($D89,$J$9:$DP$16,2+CK$1,FALSE)&lt;&gt;0,(COUNTIF('Présences, Excuses, et Tx P G'!$P88:CP88,$C89)/VLOOKUP($D89,$J$9:$DP$16,2+CK$1,FALSE)),),)</f>
        <v>0</v>
      </c>
      <c r="CL89" s="141">
        <f>IF(AND($D89&lt;&gt;0,CL$1&lt;&gt;0),IF(VLOOKUP($D89,$J$9:$DP$16,2+CL$1,FALSE)&lt;&gt;0,(COUNTIF('Présences, Excuses, et Tx P G'!$P88:CQ88,$C89)/VLOOKUP($D89,$J$9:$DP$16,2+CL$1,FALSE)),),)</f>
        <v>0</v>
      </c>
      <c r="CM89" s="141">
        <f>IF(AND($D89&lt;&gt;0,CM$1&lt;&gt;0),IF(VLOOKUP($D89,$J$9:$DP$16,2+CM$1,FALSE)&lt;&gt;0,(COUNTIF('Présences, Excuses, et Tx P G'!$P88:CR88,$C89)/VLOOKUP($D89,$J$9:$DP$16,2+CM$1,FALSE)),),)</f>
        <v>0</v>
      </c>
      <c r="CN89" s="141">
        <f>IF(AND($D89&lt;&gt;0,CN$1&lt;&gt;0),IF(VLOOKUP($D89,$J$9:$DP$16,2+CN$1,FALSE)&lt;&gt;0,(COUNTIF('Présences, Excuses, et Tx P G'!$P88:CS88,$C89)/VLOOKUP($D89,$J$9:$DP$16,2+CN$1,FALSE)),),)</f>
        <v>0</v>
      </c>
      <c r="CO89" s="141">
        <f>IF(AND($D89&lt;&gt;0,CO$1&lt;&gt;0),IF(VLOOKUP($D89,$J$9:$DP$16,2+CO$1,FALSE)&lt;&gt;0,(COUNTIF('Présences, Excuses, et Tx P G'!$P88:CT88,$C89)/VLOOKUP($D89,$J$9:$DP$16,2+CO$1,FALSE)),),)</f>
        <v>0</v>
      </c>
      <c r="CP89" s="141">
        <f>IF(AND($D89&lt;&gt;0,CP$1&lt;&gt;0),IF(VLOOKUP($D89,$J$9:$DP$16,2+CP$1,FALSE)&lt;&gt;0,(COUNTIF('Présences, Excuses, et Tx P G'!$P88:CU88,$C89)/VLOOKUP($D89,$J$9:$DP$16,2+CP$1,FALSE)),),)</f>
        <v>0</v>
      </c>
      <c r="CQ89" s="141">
        <f>IF(AND($D89&lt;&gt;0,CQ$1&lt;&gt;0),IF(VLOOKUP($D89,$J$9:$DP$16,2+CQ$1,FALSE)&lt;&gt;0,(COUNTIF('Présences, Excuses, et Tx P G'!$P88:CU88,$C89)/VLOOKUP($D89,$J$9:$DP$16,2+CQ$1,FALSE)),),)</f>
        <v>0</v>
      </c>
      <c r="CR89" s="141">
        <f>IF(AND($D89&lt;&gt;0,CR$1&lt;&gt;0),IF(VLOOKUP($D89,$J$9:$DP$16,2+CR$1,FALSE)&lt;&gt;0,(COUNTIF('Présences, Excuses, et Tx P G'!$P88:CV88,$C89)/VLOOKUP($D89,$J$9:$DP$16,2+CR$1,FALSE)),),)</f>
        <v>0</v>
      </c>
      <c r="CS89" s="141">
        <f>IF(AND($D89&lt;&gt;0,CS$1&lt;&gt;0),IF(VLOOKUP($D89,$J$9:$DP$16,2+CS$1,FALSE)&lt;&gt;0,(COUNTIF('Présences, Excuses, et Tx P G'!$P88:CW88,$C89)/VLOOKUP($D89,$J$9:$DP$16,2+CS$1,FALSE)),),)</f>
        <v>0</v>
      </c>
      <c r="CT89" s="141">
        <f>IF(AND($D89&lt;&gt;0,CT$1&lt;&gt;0),IF(VLOOKUP($D89,$J$9:$DP$16,2+CT$1,FALSE)&lt;&gt;0,(COUNTIF('Présences, Excuses, et Tx P G'!$P88:CX88,$C89)/VLOOKUP($D89,$J$9:$DP$16,2+CT$1,FALSE)),),)</f>
        <v>0</v>
      </c>
      <c r="CU89" s="141">
        <f>IF(AND($D89&lt;&gt;0,CU$1&lt;&gt;0),IF(VLOOKUP($D89,$J$9:$DP$16,2+CU$1,FALSE)&lt;&gt;0,(COUNTIF('Présences, Excuses, et Tx P G'!$P88:CY88,$C89)/VLOOKUP($D89,$J$9:$DP$16,2+CU$1,FALSE)),),)</f>
        <v>0</v>
      </c>
      <c r="CV89" s="141">
        <f>IF(AND($D89&lt;&gt;0,CV$1&lt;&gt;0),IF(VLOOKUP($D89,$J$9:$DP$16,2+CV$1,FALSE)&lt;&gt;0,(COUNTIF('Présences, Excuses, et Tx P G'!$P88:CZ88,$C89)/VLOOKUP($D89,$J$9:$DP$16,2+CV$1,FALSE)),),)</f>
        <v>0</v>
      </c>
      <c r="CW89" s="141">
        <f>IF(AND($D89&lt;&gt;0,CW$1&lt;&gt;0),IF(VLOOKUP($D89,$J$9:$DP$16,2+CW$1,FALSE)&lt;&gt;0,(COUNTIF('Présences, Excuses, et Tx P G'!$P88:DA88,$C89)/VLOOKUP($D89,$J$9:$DP$16,2+CW$1,FALSE)),),)</f>
        <v>0</v>
      </c>
      <c r="CX89" s="141">
        <f>IF(AND($D89&lt;&gt;0,CX$1&lt;&gt;0),IF(VLOOKUP($D89,$J$9:$DP$16,2+CX$1,FALSE)&lt;&gt;0,(COUNTIF('Présences, Excuses, et Tx P G'!$P88:DB88,$C89)/VLOOKUP($D89,$J$9:$DP$16,2+CX$1,FALSE)),),)</f>
        <v>0</v>
      </c>
      <c r="CY89" s="141">
        <f>IF(AND($D89&lt;&gt;0,CY$1&lt;&gt;0),IF(VLOOKUP($D89,$J$9:$DP$16,2+CY$1,FALSE)&lt;&gt;0,(COUNTIF('Présences, Excuses, et Tx P G'!$P88:DC88,$C89)/VLOOKUP($D89,$J$9:$DP$16,2+CY$1,FALSE)),),)</f>
        <v>0</v>
      </c>
      <c r="CZ89" s="141">
        <f>IF(AND($D89&lt;&gt;0,CZ$1&lt;&gt;0),IF(VLOOKUP($D89,$J$9:$DP$16,2+CZ$1,FALSE)&lt;&gt;0,(COUNTIF('Présences, Excuses, et Tx P G'!$P88:DD88,$C89)/VLOOKUP($D89,$J$9:$DP$16,2+CZ$1,FALSE)),),)</f>
        <v>0</v>
      </c>
      <c r="DA89" s="141">
        <f>IF(AND($D89&lt;&gt;0,DA$1&lt;&gt;0),IF(VLOOKUP($D89,$J$9:$DP$16,2+DA$1,FALSE)&lt;&gt;0,(COUNTIF('Présences, Excuses, et Tx P G'!$P88:DE88,$C89)/VLOOKUP($D89,$J$9:$DP$16,2+DA$1,FALSE)),),)</f>
        <v>0</v>
      </c>
      <c r="DB89" s="141">
        <f>IF(AND($D89&lt;&gt;0,DB$1&lt;&gt;0),IF(VLOOKUP($D89,$J$9:$DP$16,2+DB$1,FALSE)&lt;&gt;0,(COUNTIF('Présences, Excuses, et Tx P G'!$P88:DF88,$C89)/VLOOKUP($D89,$J$9:$DP$16,2+DB$1,FALSE)),),)</f>
        <v>0</v>
      </c>
      <c r="DC89" s="141">
        <f>IF(AND($D89&lt;&gt;0,DC$1&lt;&gt;0),IF(VLOOKUP($D89,$J$9:$DP$16,2+DC$1,FALSE)&lt;&gt;0,(COUNTIF('Présences, Excuses, et Tx P G'!$P88:DG88,$C89)/VLOOKUP($D89,$J$9:$DP$16,2+DC$1,FALSE)),),)</f>
        <v>0</v>
      </c>
      <c r="DD89" s="141">
        <f>IF(AND($D89&lt;&gt;0,DD$1&lt;&gt;0),IF(VLOOKUP($D89,$J$9:$DP$16,2+DD$1,FALSE)&lt;&gt;0,(COUNTIF('Présences, Excuses, et Tx P G'!$P88:DH88,$C89)/VLOOKUP($D89,$J$9:$DP$16,2+DD$1,FALSE)),),)</f>
        <v>0</v>
      </c>
      <c r="DE89" s="141">
        <f>IF(AND($D89&lt;&gt;0,DE$1&lt;&gt;0),IF(VLOOKUP($D89,$J$9:$DP$16,2+DE$1,FALSE)&lt;&gt;0,(COUNTIF('Présences, Excuses, et Tx P G'!$P88:DI88,$C89)/VLOOKUP($D89,$J$9:$DP$16,2+DE$1,FALSE)),),)</f>
        <v>0</v>
      </c>
      <c r="DF89" s="141">
        <f>IF(AND($D89&lt;&gt;0,DF$1&lt;&gt;0),IF(VLOOKUP($D89,$J$9:$DP$16,2+DF$1,FALSE)&lt;&gt;0,(COUNTIF('Présences, Excuses, et Tx P G'!$P88:DJ88,$C89)/VLOOKUP($D89,$J$9:$DP$16,2+DF$1,FALSE)),),)</f>
        <v>0</v>
      </c>
      <c r="DG89" s="141">
        <f>IF(AND($D89&lt;&gt;0,DG$1&lt;&gt;0),IF(VLOOKUP($D89,$J$9:$DP$16,2+DG$1,FALSE)&lt;&gt;0,(COUNTIF('Présences, Excuses, et Tx P G'!$P88:DK88,$C89)/VLOOKUP($D89,$J$9:$DP$16,2+DG$1,FALSE)),),)</f>
        <v>0</v>
      </c>
      <c r="DH89" s="141">
        <f>IF(AND($D89&lt;&gt;0,DH$1&lt;&gt;0),IF(VLOOKUP($D89,$J$9:$DP$16,2+DH$1,FALSE)&lt;&gt;0,(COUNTIF('Présences, Excuses, et Tx P G'!$P88:DL88,$C89)/VLOOKUP($D89,$J$9:$DP$16,2+DH$1,FALSE)),),)</f>
        <v>0</v>
      </c>
      <c r="DI89" s="141">
        <f>IF(AND($D89&lt;&gt;0,DI$1&lt;&gt;0),IF(VLOOKUP($D89,$J$9:$DP$16,2+DI$1,FALSE)&lt;&gt;0,(COUNTIF('Présences, Excuses, et Tx P G'!$P88:DM88,$C89)/VLOOKUP($D89,$J$9:$DP$16,2+DI$1,FALSE)),),)</f>
        <v>0</v>
      </c>
      <c r="DJ89" s="141">
        <f>IF(AND($D89&lt;&gt;0,DJ$1&lt;&gt;0),IF(VLOOKUP($D89,$J$9:$DP$16,2+DJ$1,FALSE)&lt;&gt;0,(COUNTIF('Présences, Excuses, et Tx P G'!$P88:DN88,$C89)/VLOOKUP($D89,$J$9:$DP$16,2+DJ$1,FALSE)),),)</f>
        <v>0</v>
      </c>
      <c r="DK89" s="141">
        <f>IF(AND($D89&lt;&gt;0,DK$1&lt;&gt;0),IF(VLOOKUP($D89,$J$9:$DP$16,2+DK$1,FALSE)&lt;&gt;0,(COUNTIF('Présences, Excuses, et Tx P G'!$P88:DO88,$C89)/VLOOKUP($D89,$J$9:$DP$16,2+DK$1,FALSE)),),)</f>
        <v>0</v>
      </c>
      <c r="DL89" s="141">
        <f>IF(AND($D89&lt;&gt;0,DL$1&lt;&gt;0),IF(VLOOKUP($D89,$J$9:$DP$16,2+DL$1,FALSE)&lt;&gt;0,(COUNTIF('Présences, Excuses, et Tx P G'!$P88:DP88,$C89)/VLOOKUP($D89,$J$9:$DP$16,2+DL$1,FALSE)),),)</f>
        <v>0</v>
      </c>
      <c r="DM89" s="141">
        <f>IF(AND($D89&lt;&gt;0,DM$1&lt;&gt;0),IF(VLOOKUP($D89,$J$9:$DP$16,2+DM$1,FALSE)&lt;&gt;0,(COUNTIF('Présences, Excuses, et Tx P G'!$P88:DQ88,$C89)/VLOOKUP($D89,$J$9:$DP$16,2+DM$1,FALSE)),),)</f>
        <v>0</v>
      </c>
      <c r="DN89" s="141">
        <f>IF(AND($D89&lt;&gt;0,DN$1&lt;&gt;0),IF(VLOOKUP($D89,$J$9:$DP$16,2+DN$1,FALSE)&lt;&gt;0,(COUNTIF('Présences, Excuses, et Tx P G'!$P88:DR88,$C89)/VLOOKUP($D89,$J$9:$DP$16,2+DN$1,FALSE)),),)</f>
        <v>0</v>
      </c>
      <c r="DO89" s="141">
        <f>IF(AND($D89&lt;&gt;0,DO$1&lt;&gt;0),IF(VLOOKUP($D89,$J$9:$DP$16,2+DO$1,FALSE)&lt;&gt;0,(COUNTIF('Présences, Excuses, et Tx P G'!$P88:DS88,$C89)/VLOOKUP($D89,$J$9:$DP$16,2+DO$1,FALSE)),),)</f>
        <v>0</v>
      </c>
      <c r="DP89" s="141">
        <f>IF(AND($D89&lt;&gt;0,DP$1&lt;&gt;0),IF(VLOOKUP($D89,$J$9:$DP$16,2+DP$1,FALSE)&lt;&gt;0,(COUNTIF('Présences, Excuses, et Tx P G'!$P88:DT88,$C89)/VLOOKUP($D89,$J$9:$DP$16,2+DP$1,FALSE)),),)</f>
        <v>0</v>
      </c>
      <c r="DR89" s="80" t="str">
        <f t="shared" si="39"/>
        <v>POITOU Sylvie</v>
      </c>
      <c r="DS89" s="26" t="str">
        <f t="shared" si="40"/>
        <v>A</v>
      </c>
      <c r="DT89" s="23">
        <f t="shared" si="41"/>
        <v>0.80487804878048785</v>
      </c>
    </row>
    <row r="90" spans="1:124" ht="14.4" customHeight="1">
      <c r="A90" s="11">
        <v>73</v>
      </c>
      <c r="B90" s="158" t="str">
        <f>Choristes!B74</f>
        <v>REDOIS Antoine</v>
      </c>
      <c r="C90" s="26" t="str">
        <f>Choristes!C74</f>
        <v>B</v>
      </c>
      <c r="D90" s="26" t="str">
        <f>Choristes!G74</f>
        <v>HR</v>
      </c>
      <c r="E90" s="26"/>
      <c r="F90" s="26"/>
      <c r="G90" s="15"/>
      <c r="H90" s="15"/>
      <c r="I90" s="23">
        <f t="shared" si="37"/>
        <v>0.88372093023255816</v>
      </c>
      <c r="J90" s="23" t="str">
        <f t="shared" si="38"/>
        <v>B</v>
      </c>
      <c r="K90" s="60"/>
      <c r="L90" s="141">
        <f>IF(AND($D90&lt;&gt;0,L$1&lt;&gt;0),IF(VLOOKUP($D90,$J$9:$DP$16,2+L$1,FALSE)&lt;&gt;0,(COUNTIF('Présences, Excuses, et Tx P G'!$P89:P89,$C90)/VLOOKUP($D90,$J$9:$DP$16,2+L$1,FALSE)),),)</f>
        <v>0</v>
      </c>
      <c r="M90" s="141">
        <f>IF(AND($D90&lt;&gt;0,M$1&lt;&gt;0),IF(VLOOKUP($D90,$J$9:$DP$16,2+M$1,FALSE)&lt;&gt;0,(COUNTIF('Présences, Excuses, et Tx P G'!$P89:Q89,$C90)/VLOOKUP($D90,$J$9:$DP$16,2+M$1,FALSE)),),)</f>
        <v>0.5</v>
      </c>
      <c r="N90" s="141">
        <f>IF(AND($D90&lt;&gt;0,N$1&lt;&gt;0),IF(VLOOKUP($D90,$J$9:$DP$16,2+N$1,FALSE)&lt;&gt;0,(COUNTIF('Présences, Excuses, et Tx P G'!$P89:R89,$C90)/VLOOKUP($D90,$J$9:$DP$16,2+N$1,FALSE)),),)</f>
        <v>0.66666666666666663</v>
      </c>
      <c r="O90" s="141">
        <f>IF(AND($D90&lt;&gt;0,O$1&lt;&gt;0),IF(VLOOKUP($D90,$J$9:$DP$16,2+O$1,FALSE)&lt;&gt;0,(COUNTIF('Présences, Excuses, et Tx P G'!$P89:S89,$C90)/VLOOKUP($D90,$J$9:$DP$16,2+O$1,FALSE)),),)</f>
        <v>0.66666666666666663</v>
      </c>
      <c r="P90" s="141">
        <f>IF(AND($D90&lt;&gt;0,P$1&lt;&gt;0),IF(VLOOKUP($D90,$J$9:$DP$16,2+P$1,FALSE)&lt;&gt;0,(COUNTIF('Présences, Excuses, et Tx P G'!$P89:T89,$C90)/VLOOKUP($D90,$J$9:$DP$16,2+P$1,FALSE)),),)</f>
        <v>0.75</v>
      </c>
      <c r="Q90" s="141">
        <f>IF(AND($D90&lt;&gt;0,Q$1&lt;&gt;0),IF(VLOOKUP($D90,$J$9:$DP$16,2+Q$1,FALSE)&lt;&gt;0,(COUNTIF('Présences, Excuses, et Tx P G'!$P89:U89,$C90)/VLOOKUP($D90,$J$9:$DP$16,2+Q$1,FALSE)),),)</f>
        <v>0.75</v>
      </c>
      <c r="R90" s="141">
        <f>IF(AND($D90&lt;&gt;0,R$1&lt;&gt;0),IF(VLOOKUP($D90,$J$9:$DP$16,2+R$1,FALSE)&lt;&gt;0,(COUNTIF('Présences, Excuses, et Tx P G'!$P89:V89,$C90)/VLOOKUP($D90,$J$9:$DP$16,2+R$1,FALSE)),),)</f>
        <v>0.8</v>
      </c>
      <c r="S90" s="141">
        <f>IF(AND($D90&lt;&gt;0,S$1&lt;&gt;0),IF(VLOOKUP($D90,$J$9:$DP$16,2+S$1,FALSE)&lt;&gt;0,(COUNTIF('Présences, Excuses, et Tx P G'!$P89:W89,$C90)/VLOOKUP($D90,$J$9:$DP$16,2+S$1,FALSE)),),)</f>
        <v>0.66666666666666663</v>
      </c>
      <c r="T90" s="141">
        <f>IF(AND($D90&lt;&gt;0,T$1&lt;&gt;0),IF(VLOOKUP($D90,$J$9:$DP$16,2+T$1,FALSE)&lt;&gt;0,(COUNTIF('Présences, Excuses, et Tx P G'!$P89:X89,$C90)/VLOOKUP($D90,$J$9:$DP$16,2+T$1,FALSE)),),)</f>
        <v>0.5714285714285714</v>
      </c>
      <c r="U90" s="141">
        <f>IF(AND($D90&lt;&gt;0,U$1&lt;&gt;0),IF(VLOOKUP($D90,$J$9:$DP$16,2+U$1,FALSE)&lt;&gt;0,(COUNTIF('Présences, Excuses, et Tx P G'!$P89:Y89,$C90)/VLOOKUP($D90,$J$9:$DP$16,2+U$1,FALSE)),),)</f>
        <v>0.625</v>
      </c>
      <c r="V90" s="141">
        <f>IF(AND($D90&lt;&gt;0,V$1&lt;&gt;0),IF(VLOOKUP($D90,$J$9:$DP$16,2+V$1,FALSE)&lt;&gt;0,(COUNTIF('Présences, Excuses, et Tx P G'!$P89:Z89,$C90)/VLOOKUP($D90,$J$9:$DP$16,2+V$1,FALSE)),),)</f>
        <v>0.625</v>
      </c>
      <c r="W90" s="141">
        <f>IF(AND($D90&lt;&gt;0,W$1&lt;&gt;0),IF(VLOOKUP($D90,$J$9:$DP$16,2+W$1,FALSE)&lt;&gt;0,(COUNTIF('Présences, Excuses, et Tx P G'!$P89:AA89,$C90)/VLOOKUP($D90,$J$9:$DP$16,2+W$1,FALSE)),),)</f>
        <v>0.66666666666666663</v>
      </c>
      <c r="X90" s="141">
        <f>IF(AND($D90&lt;&gt;0,X$1&lt;&gt;0),IF(VLOOKUP($D90,$J$9:$DP$16,2+X$1,FALSE)&lt;&gt;0,(COUNTIF('Présences, Excuses, et Tx P G'!$P89:AB89,$C90)/VLOOKUP($D90,$J$9:$DP$16,2+X$1,FALSE)),),)</f>
        <v>0.66666666666666663</v>
      </c>
      <c r="Y90" s="141">
        <f>IF(AND($D90&lt;&gt;0,Y$1&lt;&gt;0),IF(VLOOKUP($D90,$J$9:$DP$16,2+Y$1,FALSE)&lt;&gt;0,(COUNTIF('Présences, Excuses, et Tx P G'!$P89:AC89,$C90)/VLOOKUP($D90,$J$9:$DP$16,2+Y$1,FALSE)),),)</f>
        <v>0.7</v>
      </c>
      <c r="Z90" s="141">
        <f>IF(AND($D90&lt;&gt;0,Z$1&lt;&gt;0),IF(VLOOKUP($D90,$J$9:$DP$16,2+Z$1,FALSE)&lt;&gt;0,(COUNTIF('Présences, Excuses, et Tx P G'!$P89:AD89,$C90)/VLOOKUP($D90,$J$9:$DP$16,2+Z$1,FALSE)),),)</f>
        <v>0.7</v>
      </c>
      <c r="AA90" s="141">
        <f>IF(AND($D90&lt;&gt;0,AA$1&lt;&gt;0),IF(VLOOKUP($D90,$J$9:$DP$16,2+AA$1,FALSE)&lt;&gt;0,(COUNTIF('Présences, Excuses, et Tx P G'!$P89:AE89,$C90)/VLOOKUP($D90,$J$9:$DP$16,2+AA$1,FALSE)),),)</f>
        <v>0.7</v>
      </c>
      <c r="AB90" s="141">
        <f>IF(AND($D90&lt;&gt;0,AB$1&lt;&gt;0),IF(VLOOKUP($D90,$J$9:$DP$16,2+AB$1,FALSE)&lt;&gt;0,(COUNTIF('Présences, Excuses, et Tx P G'!$P89:AF89,$C90)/VLOOKUP($D90,$J$9:$DP$16,2+AB$1,FALSE)),),)</f>
        <v>0.72727272727272729</v>
      </c>
      <c r="AC90" s="141">
        <f>IF(AND($D90&lt;&gt;0,AC$1&lt;&gt;0),IF(VLOOKUP($D90,$J$9:$DP$16,2+AC$1,FALSE)&lt;&gt;0,(COUNTIF('Présences, Excuses, et Tx P G'!$P89:AG89,$C90)/VLOOKUP($D90,$J$9:$DP$16,2+AC$1,FALSE)),),)</f>
        <v>0.75</v>
      </c>
      <c r="AD90" s="141">
        <f>IF(AND($D90&lt;&gt;0,AD$1&lt;&gt;0),IF(VLOOKUP($D90,$J$9:$DP$16,2+AD$1,FALSE)&lt;&gt;0,(COUNTIF('Présences, Excuses, et Tx P G'!$P89:AH89,$C90)/VLOOKUP($D90,$J$9:$DP$16,2+AD$1,FALSE)),),)</f>
        <v>0.69230769230769229</v>
      </c>
      <c r="AE90" s="141">
        <f>IF(AND($D90&lt;&gt;0,AE$1&lt;&gt;0),IF(VLOOKUP($D90,$J$9:$DP$16,2+AE$1,FALSE)&lt;&gt;0,(COUNTIF('Présences, Excuses, et Tx P G'!$P89:AI89,$C90)/VLOOKUP($D90,$J$9:$DP$16,2+AE$1,FALSE)),),)</f>
        <v>0.7142857142857143</v>
      </c>
      <c r="AF90" s="141">
        <f>IF(AND($D90&lt;&gt;0,AF$1&lt;&gt;0),IF(VLOOKUP($D90,$J$9:$DP$16,2+AF$1,FALSE)&lt;&gt;0,(COUNTIF('Présences, Excuses, et Tx P G'!$P89:AJ89,$C90)/VLOOKUP($D90,$J$9:$DP$16,2+AF$1,FALSE)),),)</f>
        <v>0.7142857142857143</v>
      </c>
      <c r="AG90" s="141">
        <f>IF(AND($D90&lt;&gt;0,AG$1&lt;&gt;0),IF(VLOOKUP($D90,$J$9:$DP$16,2+AG$1,FALSE)&lt;&gt;0,(COUNTIF('Présences, Excuses, et Tx P G'!$P89:AK89,$C90)/VLOOKUP($D90,$J$9:$DP$16,2+AG$1,FALSE)),),)</f>
        <v>0.73333333333333328</v>
      </c>
      <c r="AH90" s="141">
        <f>IF(AND($D90&lt;&gt;0,AH$1&lt;&gt;0),IF(VLOOKUP($D90,$J$9:$DP$16,2+AH$1,FALSE)&lt;&gt;0,(COUNTIF('Présences, Excuses, et Tx P G'!$P89:AL89,$C90)/VLOOKUP($D90,$J$9:$DP$16,2+AH$1,FALSE)),),)</f>
        <v>0.75</v>
      </c>
      <c r="AI90" s="141">
        <f>IF(AND($D90&lt;&gt;0,AI$1&lt;&gt;0),IF(VLOOKUP($D90,$J$9:$DP$16,2+AI$1,FALSE)&lt;&gt;0,(COUNTIF('Présences, Excuses, et Tx P G'!$P89:AM89,$C90)/VLOOKUP($D90,$J$9:$DP$16,2+AI$1,FALSE)),),)</f>
        <v>0.76470588235294112</v>
      </c>
      <c r="AJ90" s="141">
        <f>IF(AND($D90&lt;&gt;0,AJ$1&lt;&gt;0),IF(VLOOKUP($D90,$J$9:$DP$16,2+AJ$1,FALSE)&lt;&gt;0,(COUNTIF('Présences, Excuses, et Tx P G'!$P89:AN89,$C90)/VLOOKUP($D90,$J$9:$DP$16,2+AJ$1,FALSE)),),)</f>
        <v>0.77777777777777779</v>
      </c>
      <c r="AK90" s="141">
        <f>IF(AND($D90&lt;&gt;0,AK$1&lt;&gt;0),IF(VLOOKUP($D90,$J$9:$DP$16,2+AK$1,FALSE)&lt;&gt;0,(COUNTIF('Présences, Excuses, et Tx P G'!$P89:AO89,$C90)/VLOOKUP($D90,$J$9:$DP$16,2+AK$1,FALSE)),),)</f>
        <v>0.78947368421052633</v>
      </c>
      <c r="AL90" s="141">
        <f>IF(AND($D90&lt;&gt;0,AL$1&lt;&gt;0),IF(VLOOKUP($D90,$J$9:$DP$16,2+AL$1,FALSE)&lt;&gt;0,(COUNTIF('Présences, Excuses, et Tx P G'!$P89:AP89,$C90)/VLOOKUP($D90,$J$9:$DP$16,2+AL$1,FALSE)),),)</f>
        <v>0.78947368421052633</v>
      </c>
      <c r="AM90" s="141">
        <f>IF(AND($D90&lt;&gt;0,AM$1&lt;&gt;0),IF(VLOOKUP($D90,$J$9:$DP$16,2+AM$1,FALSE)&lt;&gt;0,(COUNTIF('Présences, Excuses, et Tx P G'!$P89:AQ89,$C90)/VLOOKUP($D90,$J$9:$DP$16,2+AM$1,FALSE)),),)</f>
        <v>0.8</v>
      </c>
      <c r="AN90" s="141">
        <f>IF(AND($D90&lt;&gt;0,AN$1&lt;&gt;0),IF(VLOOKUP($D90,$J$9:$DP$16,2+AN$1,FALSE)&lt;&gt;0,(COUNTIF('Présences, Excuses, et Tx P G'!$P89:AR89,$C90)/VLOOKUP($D90,$J$9:$DP$16,2+AN$1,FALSE)),),)</f>
        <v>0.80952380952380953</v>
      </c>
      <c r="AO90" s="141">
        <f>IF(AND($D90&lt;&gt;0,AO$1&lt;&gt;0),IF(VLOOKUP($D90,$J$9:$DP$16,2+AO$1,FALSE)&lt;&gt;0,(COUNTIF('Présences, Excuses, et Tx P G'!$P89:AS89,$C90)/VLOOKUP($D90,$J$9:$DP$16,2+AO$1,FALSE)),),)</f>
        <v>0.81818181818181823</v>
      </c>
      <c r="AP90" s="141">
        <f>IF(AND($D90&lt;&gt;0,AP$1&lt;&gt;0),IF(VLOOKUP($D90,$J$9:$DP$16,2+AP$1,FALSE)&lt;&gt;0,(COUNTIF('Présences, Excuses, et Tx P G'!$P89:AT89,$C90)/VLOOKUP($D90,$J$9:$DP$16,2+AP$1,FALSE)),),)</f>
        <v>0.82608695652173914</v>
      </c>
      <c r="AQ90" s="141">
        <f>IF(AND($D90&lt;&gt;0,AQ$1&lt;&gt;0),IF(VLOOKUP($D90,$J$9:$DP$16,2+AQ$1,FALSE)&lt;&gt;0,(COUNTIF('Présences, Excuses, et Tx P G'!$P89:AU89,$C90)/VLOOKUP($D90,$J$9:$DP$16,2+AQ$1,FALSE)),),)</f>
        <v>0.83333333333333337</v>
      </c>
      <c r="AR90" s="141">
        <f>IF(AND($D90&lt;&gt;0,AR$1&lt;&gt;0),IF(VLOOKUP($D90,$J$9:$DP$16,2+AR$1,FALSE)&lt;&gt;0,(COUNTIF('Présences, Excuses, et Tx P G'!$P89:AV89,$C90)/VLOOKUP($D90,$J$9:$DP$16,2+AR$1,FALSE)),),)</f>
        <v>0.83333333333333337</v>
      </c>
      <c r="AS90" s="141">
        <f>IF(AND($D90&lt;&gt;0,AS$1&lt;&gt;0),IF(VLOOKUP($D90,$J$9:$DP$16,2+AS$1,FALSE)&lt;&gt;0,(COUNTIF('Présences, Excuses, et Tx P G'!$P89:AW89,$C90)/VLOOKUP($D90,$J$9:$DP$16,2+AS$1,FALSE)),),)</f>
        <v>0.83333333333333337</v>
      </c>
      <c r="AT90" s="141">
        <f>IF(AND($D90&lt;&gt;0,AT$1&lt;&gt;0),IF(VLOOKUP($D90,$J$9:$DP$16,2+AT$1,FALSE)&lt;&gt;0,(COUNTIF('Présences, Excuses, et Tx P G'!$P89:AX89,$C90)/VLOOKUP($D90,$J$9:$DP$16,2+AT$1,FALSE)),),)</f>
        <v>0.84</v>
      </c>
      <c r="AU90" s="141">
        <f>IF(AND($D90&lt;&gt;0,AU$1&lt;&gt;0),IF(VLOOKUP($D90,$J$9:$DP$16,2+AU$1,FALSE)&lt;&gt;0,(COUNTIF('Présences, Excuses, et Tx P G'!$P89:AY89,$C90)/VLOOKUP($D90,$J$9:$DP$16,2+AU$1,FALSE)),),)</f>
        <v>0.84</v>
      </c>
      <c r="AV90" s="141">
        <f>IF(AND($D90&lt;&gt;0,AV$1&lt;&gt;0),IF(VLOOKUP($D90,$J$9:$DP$16,2+AV$1,FALSE)&lt;&gt;0,(COUNTIF('Présences, Excuses, et Tx P G'!$P89:AZ89,$C90)/VLOOKUP($D90,$J$9:$DP$16,2+AV$1,FALSE)),),)</f>
        <v>0.84615384615384615</v>
      </c>
      <c r="AW90" s="141">
        <f>IF(AND($D90&lt;&gt;0,AW$1&lt;&gt;0),IF(VLOOKUP($D90,$J$9:$DP$16,2+AW$1,FALSE)&lt;&gt;0,(COUNTIF('Présences, Excuses, et Tx P G'!$P89:BA89,$C90)/VLOOKUP($D90,$J$9:$DP$16,2+AW$1,FALSE)),),)</f>
        <v>0.84615384615384615</v>
      </c>
      <c r="AX90" s="141">
        <f>IF(AND($D90&lt;&gt;0,AX$1&lt;&gt;0),IF(VLOOKUP($D90,$J$9:$DP$16,2+AX$1,FALSE)&lt;&gt;0,(COUNTIF('Présences, Excuses, et Tx P G'!$P89:BB89,$C90)/VLOOKUP($D90,$J$9:$DP$16,2+AX$1,FALSE)),),)</f>
        <v>0.85185185185185186</v>
      </c>
      <c r="AY90" s="141">
        <f>IF(AND($D90&lt;&gt;0,AY$1&lt;&gt;0),IF(VLOOKUP($D90,$J$9:$DP$16,2+AY$1,FALSE)&lt;&gt;0,(COUNTIF('Présences, Excuses, et Tx P G'!$P89:BC89,$C90)/VLOOKUP($D90,$J$9:$DP$16,2+AY$1,FALSE)),),)</f>
        <v>0.85185185185185186</v>
      </c>
      <c r="AZ90" s="141">
        <f>IF(AND($D90&lt;&gt;0,AZ$1&lt;&gt;0),IF(VLOOKUP($D90,$J$9:$DP$16,2+AZ$1,FALSE)&lt;&gt;0,(COUNTIF('Présences, Excuses, et Tx P G'!$P89:BD89,$C90)/VLOOKUP($D90,$J$9:$DP$16,2+AZ$1,FALSE)),),)</f>
        <v>0.8214285714285714</v>
      </c>
      <c r="BA90" s="141">
        <f>IF(AND($D90&lt;&gt;0,BA$1&lt;&gt;0),IF(VLOOKUP($D90,$J$9:$DP$16,2+BA$1,FALSE)&lt;&gt;0,(COUNTIF('Présences, Excuses, et Tx P G'!$P89:BE89,$C90)/VLOOKUP($D90,$J$9:$DP$16,2+BA$1,FALSE)),),)</f>
        <v>0.8214285714285714</v>
      </c>
      <c r="BB90" s="141">
        <f>IF(AND($D90&lt;&gt;0,BB$1&lt;&gt;0),IF(VLOOKUP($D90,$J$9:$DP$16,2+BB$1,FALSE)&lt;&gt;0,(COUNTIF('Présences, Excuses, et Tx P G'!$P89:BF89,$C90)/VLOOKUP($D90,$J$9:$DP$16,2+BB$1,FALSE)),),)</f>
        <v>0.82758620689655171</v>
      </c>
      <c r="BC90" s="141">
        <f>IF(AND($D90&lt;&gt;0,BC$1&lt;&gt;0),IF(VLOOKUP($D90,$J$9:$DP$16,2+BC$1,FALSE)&lt;&gt;0,(COUNTIF('Présences, Excuses, et Tx P G'!$P89:BG89,$C90)/VLOOKUP($D90,$J$9:$DP$16,2+BC$1,FALSE)),),)</f>
        <v>0.83333333333333337</v>
      </c>
      <c r="BD90" s="141">
        <f>IF(AND($D90&lt;&gt;0,BD$1&lt;&gt;0),IF(VLOOKUP($D90,$J$9:$DP$16,2+BD$1,FALSE)&lt;&gt;0,(COUNTIF('Présences, Excuses, et Tx P G'!$P89:BH89,$C90)/VLOOKUP($D90,$J$9:$DP$16,2+BD$1,FALSE)),),)</f>
        <v>0.83870967741935487</v>
      </c>
      <c r="BE90" s="141">
        <f>IF(AND($D90&lt;&gt;0,BE$1&lt;&gt;0),IF(VLOOKUP($D90,$J$9:$DP$16,2+BE$1,FALSE)&lt;&gt;0,(COUNTIF('Présences, Excuses, et Tx P G'!$P89:BI89,$C90)/VLOOKUP($D90,$J$9:$DP$16,2+BE$1,FALSE)),),)</f>
        <v>0.84375</v>
      </c>
      <c r="BF90" s="141">
        <f>IF(AND($D90&lt;&gt;0,BF$1&lt;&gt;0),IF(VLOOKUP($D90,$J$9:$DP$16,2+BF$1,FALSE)&lt;&gt;0,(COUNTIF('Présences, Excuses, et Tx P G'!$P89:BJ89,$C90)/VLOOKUP($D90,$J$9:$DP$16,2+BF$1,FALSE)),),)</f>
        <v>0.84375</v>
      </c>
      <c r="BG90" s="141">
        <f>IF(AND($D90&lt;&gt;0,BG$1&lt;&gt;0),IF(VLOOKUP($D90,$J$9:$DP$16,2+BG$1,FALSE)&lt;&gt;0,(COUNTIF('Présences, Excuses, et Tx P G'!$P89:BK89,$C90)/VLOOKUP($D90,$J$9:$DP$16,2+BG$1,FALSE)),),)</f>
        <v>0.84848484848484851</v>
      </c>
      <c r="BH90" s="141">
        <f>IF(AND($D90&lt;&gt;0,BH$1&lt;&gt;0),IF(VLOOKUP($D90,$J$9:$DP$16,2+BH$1,FALSE)&lt;&gt;0,(COUNTIF('Présences, Excuses, et Tx P G'!$P89:BL89,$C90)/VLOOKUP($D90,$J$9:$DP$16,2+BH$1,FALSE)),),)</f>
        <v>0.84848484848484851</v>
      </c>
      <c r="BI90" s="141">
        <f>IF(AND($D90&lt;&gt;0,BI$1&lt;&gt;0),IF(VLOOKUP($D90,$J$9:$DP$16,2+BI$1,FALSE)&lt;&gt;0,(COUNTIF('Présences, Excuses, et Tx P G'!$P89:BM89,$C90)/VLOOKUP($D90,$J$9:$DP$16,2+BI$1,FALSE)),),)</f>
        <v>0.8529411764705882</v>
      </c>
      <c r="BJ90" s="141">
        <f>IF(AND($D90&lt;&gt;0,BJ$1&lt;&gt;0),IF(VLOOKUP($D90,$J$9:$DP$16,2+BJ$1,FALSE)&lt;&gt;0,(COUNTIF('Présences, Excuses, et Tx P G'!$P89:BN89,$C90)/VLOOKUP($D90,$J$9:$DP$16,2+BJ$1,FALSE)),),)</f>
        <v>0.8571428571428571</v>
      </c>
      <c r="BK90" s="141">
        <f>IF(AND($D90&lt;&gt;0,BK$1&lt;&gt;0),IF(VLOOKUP($D90,$J$9:$DP$16,2+BK$1,FALSE)&lt;&gt;0,(COUNTIF('Présences, Excuses, et Tx P G'!$P89:BO89,$C90)/VLOOKUP($D90,$J$9:$DP$16,2+BK$1,FALSE)),),)</f>
        <v>0.8571428571428571</v>
      </c>
      <c r="BL90" s="141">
        <f>IF(AND($D90&lt;&gt;0,BL$1&lt;&gt;0),IF(VLOOKUP($D90,$J$9:$DP$16,2+BL$1,FALSE)&lt;&gt;0,(COUNTIF('Présences, Excuses, et Tx P G'!$P89:BP89,$C90)/VLOOKUP($D90,$J$9:$DP$16,2+BL$1,FALSE)),),)</f>
        <v>0.8571428571428571</v>
      </c>
      <c r="BM90" s="141">
        <f>IF(AND($D90&lt;&gt;0,BM$1&lt;&gt;0),IF(VLOOKUP($D90,$J$9:$DP$16,2+BM$1,FALSE)&lt;&gt;0,(COUNTIF('Présences, Excuses, et Tx P G'!$P89:BQ89,$C90)/VLOOKUP($D90,$J$9:$DP$16,2+BM$1,FALSE)),),)</f>
        <v>0.8571428571428571</v>
      </c>
      <c r="BN90" s="141">
        <f>IF(AND($D90&lt;&gt;0,BN$1&lt;&gt;0),IF(VLOOKUP($D90,$J$9:$DP$16,2+BN$1,FALSE)&lt;&gt;0,(COUNTIF('Présences, Excuses, et Tx P G'!$P89:BR89,$C90)/VLOOKUP($D90,$J$9:$DP$16,2+BN$1,FALSE)),),)</f>
        <v>0.86111111111111116</v>
      </c>
      <c r="BO90" s="141">
        <f>IF(AND($D90&lt;&gt;0,BO$1&lt;&gt;0),IF(VLOOKUP($D90,$J$9:$DP$16,2+BO$1,FALSE)&lt;&gt;0,(COUNTIF('Présences, Excuses, et Tx P G'!$P89:BS89,$C90)/VLOOKUP($D90,$J$9:$DP$16,2+BO$1,FALSE)),),)</f>
        <v>0.86486486486486491</v>
      </c>
      <c r="BP90" s="141">
        <f>IF(AND($D90&lt;&gt;0,BP$1&lt;&gt;0),IF(VLOOKUP($D90,$J$9:$DP$16,2+BP$1,FALSE)&lt;&gt;0,(COUNTIF('Présences, Excuses, et Tx P G'!$P89:BT89,$C90)/VLOOKUP($D90,$J$9:$DP$16,2+BP$1,FALSE)),),)</f>
        <v>0.86842105263157898</v>
      </c>
      <c r="BQ90" s="141">
        <f>IF(AND($D90&lt;&gt;0,BQ$1&lt;&gt;0),IF(VLOOKUP($D90,$J$9:$DP$16,2+BQ$1,FALSE)&lt;&gt;0,(COUNTIF('Présences, Excuses, et Tx P G'!$P89:BU89,$C90)/VLOOKUP($D90,$J$9:$DP$16,2+BQ$1,FALSE)),),)</f>
        <v>0.87179487179487181</v>
      </c>
      <c r="BR90" s="141">
        <f>IF(AND($D90&lt;&gt;0,BR$1&lt;&gt;0),IF(VLOOKUP($D90,$J$9:$DP$16,2+BR$1,FALSE)&lt;&gt;0,(COUNTIF('Présences, Excuses, et Tx P G'!$P89:BV89,$C90)/VLOOKUP($D90,$J$9:$DP$16,2+BR$1,FALSE)),),)</f>
        <v>0.87179487179487181</v>
      </c>
      <c r="BS90" s="141">
        <f>IF(AND($D90&lt;&gt;0,BS$1&lt;&gt;0),IF(VLOOKUP($D90,$J$9:$DP$16,2+BS$1,FALSE)&lt;&gt;0,(COUNTIF('Présences, Excuses, et Tx P G'!$P89:BW89,$C90)/VLOOKUP($D90,$J$9:$DP$16,2+BS$1,FALSE)),),)</f>
        <v>0.87179487179487181</v>
      </c>
      <c r="BT90" s="141">
        <f>IF(AND($D90&lt;&gt;0,BT$1&lt;&gt;0),IF(VLOOKUP($D90,$J$9:$DP$16,2+BT$1,FALSE)&lt;&gt;0,(COUNTIF('Présences, Excuses, et Tx P G'!$P89:BX89,$C90)/VLOOKUP($D90,$J$9:$DP$16,2+BT$1,FALSE)),),)</f>
        <v>0.87179487179487181</v>
      </c>
      <c r="BU90" s="141">
        <f>IF(AND($D90&lt;&gt;0,BU$1&lt;&gt;0),IF(VLOOKUP($D90,$J$9:$DP$16,2+BU$1,FALSE)&lt;&gt;0,(COUNTIF('Présences, Excuses, et Tx P G'!$P89:BY89,$C90)/VLOOKUP($D90,$J$9:$DP$16,2+BU$1,FALSE)),),)</f>
        <v>0.875</v>
      </c>
      <c r="BV90" s="141">
        <f>IF(AND($D90&lt;&gt;0,BV$1&lt;&gt;0),IF(VLOOKUP($D90,$J$9:$DP$16,2+BV$1,FALSE)&lt;&gt;0,(COUNTIF('Présences, Excuses, et Tx P G'!$P89:BZ89,$C90)/VLOOKUP($D90,$J$9:$DP$16,2+BV$1,FALSE)),),)</f>
        <v>0.87804878048780488</v>
      </c>
      <c r="BW90" s="141">
        <f>IF(AND($D90&lt;&gt;0,BW$1&lt;&gt;0),IF(VLOOKUP($D90,$J$9:$DP$16,2+BW$1,FALSE)&lt;&gt;0,(COUNTIF('Présences, Excuses, et Tx P G'!$P89:CA89,$C90)/VLOOKUP($D90,$J$9:$DP$16,2+BW$1,FALSE)),),)</f>
        <v>0.88095238095238093</v>
      </c>
      <c r="BX90" s="141">
        <f>IF(AND($D90&lt;&gt;0,BX$1&lt;&gt;0),IF(VLOOKUP($D90,$J$9:$DP$16,2+BX$1,FALSE)&lt;&gt;0,(COUNTIF('Présences, Excuses, et Tx P G'!$P89:CB89,$C90)/VLOOKUP($D90,$J$9:$DP$16,2+BX$1,FALSE)),),)</f>
        <v>0.88372093023255816</v>
      </c>
      <c r="BY90" s="141">
        <f>IF(AND($D90&lt;&gt;0,BY$1&lt;&gt;0),IF(VLOOKUP($D90,$J$9:$DP$16,2+BY$1,FALSE)&lt;&gt;0,(COUNTIF('Présences, Excuses, et Tx P G'!$P89:CC89,$C90)/VLOOKUP($D90,$J$9:$DP$16,2+BY$1,FALSE)),),)</f>
        <v>0.88372093023255816</v>
      </c>
      <c r="BZ90" s="141">
        <f>IF(AND($D90&lt;&gt;0,BZ$1&lt;&gt;0),IF(VLOOKUP($D90,$J$9:$DP$16,2+BZ$1,FALSE)&lt;&gt;0,(COUNTIF('Présences, Excuses, et Tx P G'!$P89:CD89,$C90)/VLOOKUP($D90,$J$9:$DP$16,2+BZ$1,FALSE)),),)</f>
        <v>0.88636363636363635</v>
      </c>
      <c r="CA90" s="141">
        <f>IF(AND($D90&lt;&gt;0,CA$1&lt;&gt;0),IF(VLOOKUP($D90,$J$9:$DP$16,2+CA$1,FALSE)&lt;&gt;0,(COUNTIF('Présences, Excuses, et Tx P G'!$P89:CE89,$C90)/VLOOKUP($D90,$J$9:$DP$16,2+CA$1,FALSE)),),)</f>
        <v>0.8666666666666667</v>
      </c>
      <c r="CB90" s="141">
        <f>IF(AND($D90&lt;&gt;0,CB$1&lt;&gt;0),IF(VLOOKUP($D90,$J$9:$DP$16,2+CB$1,FALSE)&lt;&gt;0,(COUNTIF('Présences, Excuses, et Tx P G'!$P89:CF89,$C90)/VLOOKUP($D90,$J$9:$DP$16,2+CB$1,FALSE)),),)</f>
        <v>0</v>
      </c>
      <c r="CC90" s="141">
        <f>IF(AND($D90&lt;&gt;0,CC$1&lt;&gt;0),IF(VLOOKUP($D90,$J$9:$DP$16,2+CC$1,FALSE)&lt;&gt;0,(COUNTIF('Présences, Excuses, et Tx P G'!$P89:CG89,$C90)/VLOOKUP($D90,$J$9:$DP$16,2+CC$1,FALSE)),),)</f>
        <v>0</v>
      </c>
      <c r="CD90" s="141">
        <f>IF(AND($D90&lt;&gt;0,CD$1&lt;&gt;0),IF(VLOOKUP($D90,$J$9:$DP$16,2+CD$1,FALSE)&lt;&gt;0,(COUNTIF('Présences, Excuses, et Tx P G'!$P89:CH89,$C90)/VLOOKUP($D90,$J$9:$DP$16,2+CD$1,FALSE)),),)</f>
        <v>0</v>
      </c>
      <c r="CE90" s="141">
        <f>IF(AND($D90&lt;&gt;0,CE$1&lt;&gt;0),IF(VLOOKUP($D90,$J$9:$DP$16,2+CE$1,FALSE)&lt;&gt;0,(COUNTIF('Présences, Excuses, et Tx P G'!$P89:CI89,$C90)/VLOOKUP($D90,$J$9:$DP$16,2+CE$1,FALSE)),),)</f>
        <v>0</v>
      </c>
      <c r="CF90" s="141">
        <f>IF(AND($D90&lt;&gt;0,CF$1&lt;&gt;0),IF(VLOOKUP($D90,$J$9:$DP$16,2+CF$1,FALSE)&lt;&gt;0,(COUNTIF('Présences, Excuses, et Tx P G'!$P89:CJ89,$C90)/VLOOKUP($D90,$J$9:$DP$16,2+CF$1,FALSE)),),)</f>
        <v>0</v>
      </c>
      <c r="CG90" s="141">
        <f>IF(AND($D90&lt;&gt;0,CG$1&lt;&gt;0),IF(VLOOKUP($D90,$J$9:$DP$16,2+CG$1,FALSE)&lt;&gt;0,(COUNTIF('Présences, Excuses, et Tx P G'!$P89:CK89,$C90)/VLOOKUP($D90,$J$9:$DP$16,2+CG$1,FALSE)),),)</f>
        <v>0</v>
      </c>
      <c r="CH90" s="141">
        <f>IF(AND($D90&lt;&gt;0,CH$1&lt;&gt;0),IF(VLOOKUP($D90,$J$9:$DP$16,2+CH$1,FALSE)&lt;&gt;0,(COUNTIF('Présences, Excuses, et Tx P G'!$P89:CL89,$C90)/VLOOKUP($D90,$J$9:$DP$16,2+CH$1,FALSE)),),)</f>
        <v>0</v>
      </c>
      <c r="CI90" s="141">
        <f>IF(AND($D90&lt;&gt;0,CI$1&lt;&gt;0),IF(VLOOKUP($D90,$J$9:$DP$16,2+CI$1,FALSE)&lt;&gt;0,(COUNTIF('Présences, Excuses, et Tx P G'!$P89:CM89,$C90)/VLOOKUP($D90,$J$9:$DP$16,2+CI$1,FALSE)),),)</f>
        <v>0</v>
      </c>
      <c r="CJ90" s="141">
        <f>IF(AND($D90&lt;&gt;0,CJ$1&lt;&gt;0),IF(VLOOKUP($D90,$J$9:$DP$16,2+CJ$1,FALSE)&lt;&gt;0,(COUNTIF('Présences, Excuses, et Tx P G'!$P89:CO89,$C90)/VLOOKUP($D90,$J$9:$DP$16,2+CJ$1,FALSE)),),)</f>
        <v>0</v>
      </c>
      <c r="CK90" s="141">
        <f>IF(AND($D90&lt;&gt;0,CK$1&lt;&gt;0),IF(VLOOKUP($D90,$J$9:$DP$16,2+CK$1,FALSE)&lt;&gt;0,(COUNTIF('Présences, Excuses, et Tx P G'!$P89:CP89,$C90)/VLOOKUP($D90,$J$9:$DP$16,2+CK$1,FALSE)),),)</f>
        <v>0</v>
      </c>
      <c r="CL90" s="141">
        <f>IF(AND($D90&lt;&gt;0,CL$1&lt;&gt;0),IF(VLOOKUP($D90,$J$9:$DP$16,2+CL$1,FALSE)&lt;&gt;0,(COUNTIF('Présences, Excuses, et Tx P G'!$P89:CQ89,$C90)/VLOOKUP($D90,$J$9:$DP$16,2+CL$1,FALSE)),),)</f>
        <v>0</v>
      </c>
      <c r="CM90" s="141">
        <f>IF(AND($D90&lt;&gt;0,CM$1&lt;&gt;0),IF(VLOOKUP($D90,$J$9:$DP$16,2+CM$1,FALSE)&lt;&gt;0,(COUNTIF('Présences, Excuses, et Tx P G'!$P89:CR89,$C90)/VLOOKUP($D90,$J$9:$DP$16,2+CM$1,FALSE)),),)</f>
        <v>0</v>
      </c>
      <c r="CN90" s="141">
        <f>IF(AND($D90&lt;&gt;0,CN$1&lt;&gt;0),IF(VLOOKUP($D90,$J$9:$DP$16,2+CN$1,FALSE)&lt;&gt;0,(COUNTIF('Présences, Excuses, et Tx P G'!$P89:CS89,$C90)/VLOOKUP($D90,$J$9:$DP$16,2+CN$1,FALSE)),),)</f>
        <v>0</v>
      </c>
      <c r="CO90" s="141">
        <f>IF(AND($D90&lt;&gt;0,CO$1&lt;&gt;0),IF(VLOOKUP($D90,$J$9:$DP$16,2+CO$1,FALSE)&lt;&gt;0,(COUNTIF('Présences, Excuses, et Tx P G'!$P89:CT89,$C90)/VLOOKUP($D90,$J$9:$DP$16,2+CO$1,FALSE)),),)</f>
        <v>0</v>
      </c>
      <c r="CP90" s="141">
        <f>IF(AND($D90&lt;&gt;0,CP$1&lt;&gt;0),IF(VLOOKUP($D90,$J$9:$DP$16,2+CP$1,FALSE)&lt;&gt;0,(COUNTIF('Présences, Excuses, et Tx P G'!$P89:CU89,$C90)/VLOOKUP($D90,$J$9:$DP$16,2+CP$1,FALSE)),),)</f>
        <v>0</v>
      </c>
      <c r="CQ90" s="141">
        <f>IF(AND($D90&lt;&gt;0,CQ$1&lt;&gt;0),IF(VLOOKUP($D90,$J$9:$DP$16,2+CQ$1,FALSE)&lt;&gt;0,(COUNTIF('Présences, Excuses, et Tx P G'!$P89:CU89,$C90)/VLOOKUP($D90,$J$9:$DP$16,2+CQ$1,FALSE)),),)</f>
        <v>0</v>
      </c>
      <c r="CR90" s="141">
        <f>IF(AND($D90&lt;&gt;0,CR$1&lt;&gt;0),IF(VLOOKUP($D90,$J$9:$DP$16,2+CR$1,FALSE)&lt;&gt;0,(COUNTIF('Présences, Excuses, et Tx P G'!$P89:CV89,$C90)/VLOOKUP($D90,$J$9:$DP$16,2+CR$1,FALSE)),),)</f>
        <v>0</v>
      </c>
      <c r="CS90" s="141">
        <f>IF(AND($D90&lt;&gt;0,CS$1&lt;&gt;0),IF(VLOOKUP($D90,$J$9:$DP$16,2+CS$1,FALSE)&lt;&gt;0,(COUNTIF('Présences, Excuses, et Tx P G'!$P89:CW89,$C90)/VLOOKUP($D90,$J$9:$DP$16,2+CS$1,FALSE)),),)</f>
        <v>0</v>
      </c>
      <c r="CT90" s="141">
        <f>IF(AND($D90&lt;&gt;0,CT$1&lt;&gt;0),IF(VLOOKUP($D90,$J$9:$DP$16,2+CT$1,FALSE)&lt;&gt;0,(COUNTIF('Présences, Excuses, et Tx P G'!$P89:CX89,$C90)/VLOOKUP($D90,$J$9:$DP$16,2+CT$1,FALSE)),),)</f>
        <v>0</v>
      </c>
      <c r="CU90" s="141">
        <f>IF(AND($D90&lt;&gt;0,CU$1&lt;&gt;0),IF(VLOOKUP($D90,$J$9:$DP$16,2+CU$1,FALSE)&lt;&gt;0,(COUNTIF('Présences, Excuses, et Tx P G'!$P89:CY89,$C90)/VLOOKUP($D90,$J$9:$DP$16,2+CU$1,FALSE)),),)</f>
        <v>0</v>
      </c>
      <c r="CV90" s="141">
        <f>IF(AND($D90&lt;&gt;0,CV$1&lt;&gt;0),IF(VLOOKUP($D90,$J$9:$DP$16,2+CV$1,FALSE)&lt;&gt;0,(COUNTIF('Présences, Excuses, et Tx P G'!$P89:CZ89,$C90)/VLOOKUP($D90,$J$9:$DP$16,2+CV$1,FALSE)),),)</f>
        <v>0</v>
      </c>
      <c r="CW90" s="141">
        <f>IF(AND($D90&lt;&gt;0,CW$1&lt;&gt;0),IF(VLOOKUP($D90,$J$9:$DP$16,2+CW$1,FALSE)&lt;&gt;0,(COUNTIF('Présences, Excuses, et Tx P G'!$P89:DA89,$C90)/VLOOKUP($D90,$J$9:$DP$16,2+CW$1,FALSE)),),)</f>
        <v>0</v>
      </c>
      <c r="CX90" s="141">
        <f>IF(AND($D90&lt;&gt;0,CX$1&lt;&gt;0),IF(VLOOKUP($D90,$J$9:$DP$16,2+CX$1,FALSE)&lt;&gt;0,(COUNTIF('Présences, Excuses, et Tx P G'!$P89:DB89,$C90)/VLOOKUP($D90,$J$9:$DP$16,2+CX$1,FALSE)),),)</f>
        <v>0</v>
      </c>
      <c r="CY90" s="141">
        <f>IF(AND($D90&lt;&gt;0,CY$1&lt;&gt;0),IF(VLOOKUP($D90,$J$9:$DP$16,2+CY$1,FALSE)&lt;&gt;0,(COUNTIF('Présences, Excuses, et Tx P G'!$P89:DC89,$C90)/VLOOKUP($D90,$J$9:$DP$16,2+CY$1,FALSE)),),)</f>
        <v>0</v>
      </c>
      <c r="CZ90" s="141">
        <f>IF(AND($D90&lt;&gt;0,CZ$1&lt;&gt;0),IF(VLOOKUP($D90,$J$9:$DP$16,2+CZ$1,FALSE)&lt;&gt;0,(COUNTIF('Présences, Excuses, et Tx P G'!$P89:DD89,$C90)/VLOOKUP($D90,$J$9:$DP$16,2+CZ$1,FALSE)),),)</f>
        <v>0</v>
      </c>
      <c r="DA90" s="141">
        <f>IF(AND($D90&lt;&gt;0,DA$1&lt;&gt;0),IF(VLOOKUP($D90,$J$9:$DP$16,2+DA$1,FALSE)&lt;&gt;0,(COUNTIF('Présences, Excuses, et Tx P G'!$P89:DE89,$C90)/VLOOKUP($D90,$J$9:$DP$16,2+DA$1,FALSE)),),)</f>
        <v>0</v>
      </c>
      <c r="DB90" s="141">
        <f>IF(AND($D90&lt;&gt;0,DB$1&lt;&gt;0),IF(VLOOKUP($D90,$J$9:$DP$16,2+DB$1,FALSE)&lt;&gt;0,(COUNTIF('Présences, Excuses, et Tx P G'!$P89:DF89,$C90)/VLOOKUP($D90,$J$9:$DP$16,2+DB$1,FALSE)),),)</f>
        <v>0</v>
      </c>
      <c r="DC90" s="141">
        <f>IF(AND($D90&lt;&gt;0,DC$1&lt;&gt;0),IF(VLOOKUP($D90,$J$9:$DP$16,2+DC$1,FALSE)&lt;&gt;0,(COUNTIF('Présences, Excuses, et Tx P G'!$P89:DG89,$C90)/VLOOKUP($D90,$J$9:$DP$16,2+DC$1,FALSE)),),)</f>
        <v>0</v>
      </c>
      <c r="DD90" s="141">
        <f>IF(AND($D90&lt;&gt;0,DD$1&lt;&gt;0),IF(VLOOKUP($D90,$J$9:$DP$16,2+DD$1,FALSE)&lt;&gt;0,(COUNTIF('Présences, Excuses, et Tx P G'!$P89:DH89,$C90)/VLOOKUP($D90,$J$9:$DP$16,2+DD$1,FALSE)),),)</f>
        <v>0</v>
      </c>
      <c r="DE90" s="141">
        <f>IF(AND($D90&lt;&gt;0,DE$1&lt;&gt;0),IF(VLOOKUP($D90,$J$9:$DP$16,2+DE$1,FALSE)&lt;&gt;0,(COUNTIF('Présences, Excuses, et Tx P G'!$P89:DI89,$C90)/VLOOKUP($D90,$J$9:$DP$16,2+DE$1,FALSE)),),)</f>
        <v>0</v>
      </c>
      <c r="DF90" s="141">
        <f>IF(AND($D90&lt;&gt;0,DF$1&lt;&gt;0),IF(VLOOKUP($D90,$J$9:$DP$16,2+DF$1,FALSE)&lt;&gt;0,(COUNTIF('Présences, Excuses, et Tx P G'!$P89:DJ89,$C90)/VLOOKUP($D90,$J$9:$DP$16,2+DF$1,FALSE)),),)</f>
        <v>0</v>
      </c>
      <c r="DG90" s="141">
        <f>IF(AND($D90&lt;&gt;0,DG$1&lt;&gt;0),IF(VLOOKUP($D90,$J$9:$DP$16,2+DG$1,FALSE)&lt;&gt;0,(COUNTIF('Présences, Excuses, et Tx P G'!$P89:DK89,$C90)/VLOOKUP($D90,$J$9:$DP$16,2+DG$1,FALSE)),),)</f>
        <v>0</v>
      </c>
      <c r="DH90" s="141">
        <f>IF(AND($D90&lt;&gt;0,DH$1&lt;&gt;0),IF(VLOOKUP($D90,$J$9:$DP$16,2+DH$1,FALSE)&lt;&gt;0,(COUNTIF('Présences, Excuses, et Tx P G'!$P89:DL89,$C90)/VLOOKUP($D90,$J$9:$DP$16,2+DH$1,FALSE)),),)</f>
        <v>0</v>
      </c>
      <c r="DI90" s="141">
        <f>IF(AND($D90&lt;&gt;0,DI$1&lt;&gt;0),IF(VLOOKUP($D90,$J$9:$DP$16,2+DI$1,FALSE)&lt;&gt;0,(COUNTIF('Présences, Excuses, et Tx P G'!$P89:DM89,$C90)/VLOOKUP($D90,$J$9:$DP$16,2+DI$1,FALSE)),),)</f>
        <v>0</v>
      </c>
      <c r="DJ90" s="141">
        <f>IF(AND($D90&lt;&gt;0,DJ$1&lt;&gt;0),IF(VLOOKUP($D90,$J$9:$DP$16,2+DJ$1,FALSE)&lt;&gt;0,(COUNTIF('Présences, Excuses, et Tx P G'!$P89:DN89,$C90)/VLOOKUP($D90,$J$9:$DP$16,2+DJ$1,FALSE)),),)</f>
        <v>0</v>
      </c>
      <c r="DK90" s="141">
        <f>IF(AND($D90&lt;&gt;0,DK$1&lt;&gt;0),IF(VLOOKUP($D90,$J$9:$DP$16,2+DK$1,FALSE)&lt;&gt;0,(COUNTIF('Présences, Excuses, et Tx P G'!$P89:DO89,$C90)/VLOOKUP($D90,$J$9:$DP$16,2+DK$1,FALSE)),),)</f>
        <v>0</v>
      </c>
      <c r="DL90" s="141">
        <f>IF(AND($D90&lt;&gt;0,DL$1&lt;&gt;0),IF(VLOOKUP($D90,$J$9:$DP$16,2+DL$1,FALSE)&lt;&gt;0,(COUNTIF('Présences, Excuses, et Tx P G'!$P89:DP89,$C90)/VLOOKUP($D90,$J$9:$DP$16,2+DL$1,FALSE)),),)</f>
        <v>0</v>
      </c>
      <c r="DM90" s="141">
        <f>IF(AND($D90&lt;&gt;0,DM$1&lt;&gt;0),IF(VLOOKUP($D90,$J$9:$DP$16,2+DM$1,FALSE)&lt;&gt;0,(COUNTIF('Présences, Excuses, et Tx P G'!$P89:DQ89,$C90)/VLOOKUP($D90,$J$9:$DP$16,2+DM$1,FALSE)),),)</f>
        <v>0</v>
      </c>
      <c r="DN90" s="141">
        <f>IF(AND($D90&lt;&gt;0,DN$1&lt;&gt;0),IF(VLOOKUP($D90,$J$9:$DP$16,2+DN$1,FALSE)&lt;&gt;0,(COUNTIF('Présences, Excuses, et Tx P G'!$P89:DR89,$C90)/VLOOKUP($D90,$J$9:$DP$16,2+DN$1,FALSE)),),)</f>
        <v>0</v>
      </c>
      <c r="DO90" s="141">
        <f>IF(AND($D90&lt;&gt;0,DO$1&lt;&gt;0),IF(VLOOKUP($D90,$J$9:$DP$16,2+DO$1,FALSE)&lt;&gt;0,(COUNTIF('Présences, Excuses, et Tx P G'!$P89:DS89,$C90)/VLOOKUP($D90,$J$9:$DP$16,2+DO$1,FALSE)),),)</f>
        <v>0</v>
      </c>
      <c r="DP90" s="141">
        <f>IF(AND($D90&lt;&gt;0,DP$1&lt;&gt;0),IF(VLOOKUP($D90,$J$9:$DP$16,2+DP$1,FALSE)&lt;&gt;0,(COUNTIF('Présences, Excuses, et Tx P G'!$P89:DT89,$C90)/VLOOKUP($D90,$J$9:$DP$16,2+DP$1,FALSE)),),)</f>
        <v>0</v>
      </c>
      <c r="DR90" s="158" t="str">
        <f t="shared" si="39"/>
        <v>REDOIS Antoine</v>
      </c>
      <c r="DS90" s="197" t="str">
        <f t="shared" si="40"/>
        <v>B</v>
      </c>
      <c r="DT90" s="23">
        <f t="shared" si="41"/>
        <v>0.88372093023255816</v>
      </c>
    </row>
    <row r="91" spans="1:124" ht="14.4" customHeight="1">
      <c r="A91" s="11">
        <v>74</v>
      </c>
      <c r="B91" s="158" t="str">
        <f>Choristes!B75</f>
        <v>REDOIS Sylviane</v>
      </c>
      <c r="C91" s="26" t="str">
        <f>Choristes!C75</f>
        <v>S</v>
      </c>
      <c r="D91" s="26" t="str">
        <f>Choristes!G75</f>
        <v>FR</v>
      </c>
      <c r="E91" s="26"/>
      <c r="F91" s="26"/>
      <c r="G91" s="15"/>
      <c r="H91" s="15"/>
      <c r="I91" s="23">
        <f t="shared" si="37"/>
        <v>0.95121951219512191</v>
      </c>
      <c r="J91" s="23" t="str">
        <f t="shared" si="38"/>
        <v>B</v>
      </c>
      <c r="K91" s="60"/>
      <c r="L91" s="141">
        <f>IF(AND($D91&lt;&gt;0,L$1&lt;&gt;0),IF(VLOOKUP($D91,$J$9:$DP$16,2+L$1,FALSE)&lt;&gt;0,(COUNTIF('Présences, Excuses, et Tx P G'!$P90:P90,$C91)/VLOOKUP($D91,$J$9:$DP$16,2+L$1,FALSE)),),)</f>
        <v>1</v>
      </c>
      <c r="M91" s="141">
        <f>IF(AND($D91&lt;&gt;0,M$1&lt;&gt;0),IF(VLOOKUP($D91,$J$9:$DP$16,2+M$1,FALSE)&lt;&gt;0,(COUNTIF('Présences, Excuses, et Tx P G'!$P90:Q90,$C91)/VLOOKUP($D91,$J$9:$DP$16,2+M$1,FALSE)),),)</f>
        <v>1</v>
      </c>
      <c r="N91" s="141">
        <f>IF(AND($D91&lt;&gt;0,N$1&lt;&gt;0),IF(VLOOKUP($D91,$J$9:$DP$16,2+N$1,FALSE)&lt;&gt;0,(COUNTIF('Présences, Excuses, et Tx P G'!$P90:R90,$C91)/VLOOKUP($D91,$J$9:$DP$16,2+N$1,FALSE)),),)</f>
        <v>1</v>
      </c>
      <c r="O91" s="141">
        <f>IF(AND($D91&lt;&gt;0,O$1&lt;&gt;0),IF(VLOOKUP($D91,$J$9:$DP$16,2+O$1,FALSE)&lt;&gt;0,(COUNTIF('Présences, Excuses, et Tx P G'!$P90:S90,$C91)/VLOOKUP($D91,$J$9:$DP$16,2+O$1,FALSE)),),)</f>
        <v>1</v>
      </c>
      <c r="P91" s="141">
        <f>IF(AND($D91&lt;&gt;0,P$1&lt;&gt;0),IF(VLOOKUP($D91,$J$9:$DP$16,2+P$1,FALSE)&lt;&gt;0,(COUNTIF('Présences, Excuses, et Tx P G'!$P90:T90,$C91)/VLOOKUP($D91,$J$9:$DP$16,2+P$1,FALSE)),),)</f>
        <v>1</v>
      </c>
      <c r="Q91" s="141">
        <f>IF(AND($D91&lt;&gt;0,Q$1&lt;&gt;0),IF(VLOOKUP($D91,$J$9:$DP$16,2+Q$1,FALSE)&lt;&gt;0,(COUNTIF('Présences, Excuses, et Tx P G'!$P90:U90,$C91)/VLOOKUP($D91,$J$9:$DP$16,2+Q$1,FALSE)),),)</f>
        <v>1</v>
      </c>
      <c r="R91" s="141">
        <f>IF(AND($D91&lt;&gt;0,R$1&lt;&gt;0),IF(VLOOKUP($D91,$J$9:$DP$16,2+R$1,FALSE)&lt;&gt;0,(COUNTIF('Présences, Excuses, et Tx P G'!$P90:V90,$C91)/VLOOKUP($D91,$J$9:$DP$16,2+R$1,FALSE)),),)</f>
        <v>1</v>
      </c>
      <c r="S91" s="141">
        <f>IF(AND($D91&lt;&gt;0,S$1&lt;&gt;0),IF(VLOOKUP($D91,$J$9:$DP$16,2+S$1,FALSE)&lt;&gt;0,(COUNTIF('Présences, Excuses, et Tx P G'!$P90:W90,$C91)/VLOOKUP($D91,$J$9:$DP$16,2+S$1,FALSE)),),)</f>
        <v>0.83333333333333337</v>
      </c>
      <c r="T91" s="141">
        <f>IF(AND($D91&lt;&gt;0,T$1&lt;&gt;0),IF(VLOOKUP($D91,$J$9:$DP$16,2+T$1,FALSE)&lt;&gt;0,(COUNTIF('Présences, Excuses, et Tx P G'!$P90:X90,$C91)/VLOOKUP($D91,$J$9:$DP$16,2+T$1,FALSE)),),)</f>
        <v>0.7142857142857143</v>
      </c>
      <c r="U91" s="141">
        <f>IF(AND($D91&lt;&gt;0,U$1&lt;&gt;0),IF(VLOOKUP($D91,$J$9:$DP$16,2+U$1,FALSE)&lt;&gt;0,(COUNTIF('Présences, Excuses, et Tx P G'!$P90:Y90,$C91)/VLOOKUP($D91,$J$9:$DP$16,2+U$1,FALSE)),),)</f>
        <v>0.75</v>
      </c>
      <c r="V91" s="141">
        <f>IF(AND($D91&lt;&gt;0,V$1&lt;&gt;0),IF(VLOOKUP($D91,$J$9:$DP$16,2+V$1,FALSE)&lt;&gt;0,(COUNTIF('Présences, Excuses, et Tx P G'!$P90:Z90,$C91)/VLOOKUP($D91,$J$9:$DP$16,2+V$1,FALSE)),),)</f>
        <v>0.75</v>
      </c>
      <c r="W91" s="141">
        <f>IF(AND($D91&lt;&gt;0,W$1&lt;&gt;0),IF(VLOOKUP($D91,$J$9:$DP$16,2+W$1,FALSE)&lt;&gt;0,(COUNTIF('Présences, Excuses, et Tx P G'!$P90:AA90,$C91)/VLOOKUP($D91,$J$9:$DP$16,2+W$1,FALSE)),),)</f>
        <v>0.77777777777777779</v>
      </c>
      <c r="X91" s="141">
        <f>IF(AND($D91&lt;&gt;0,X$1&lt;&gt;0),IF(VLOOKUP($D91,$J$9:$DP$16,2+X$1,FALSE)&lt;&gt;0,(COUNTIF('Présences, Excuses, et Tx P G'!$P90:AB90,$C91)/VLOOKUP($D91,$J$9:$DP$16,2+X$1,FALSE)),),)</f>
        <v>0.77777777777777779</v>
      </c>
      <c r="Y91" s="141">
        <f>IF(AND($D91&lt;&gt;0,Y$1&lt;&gt;0),IF(VLOOKUP($D91,$J$9:$DP$16,2+Y$1,FALSE)&lt;&gt;0,(COUNTIF('Présences, Excuses, et Tx P G'!$P90:AC90,$C91)/VLOOKUP($D91,$J$9:$DP$16,2+Y$1,FALSE)),),)</f>
        <v>0.8</v>
      </c>
      <c r="Z91" s="141">
        <f>IF(AND($D91&lt;&gt;0,Z$1&lt;&gt;0),IF(VLOOKUP($D91,$J$9:$DP$16,2+Z$1,FALSE)&lt;&gt;0,(COUNTIF('Présences, Excuses, et Tx P G'!$P90:AD90,$C91)/VLOOKUP($D91,$J$9:$DP$16,2+Z$1,FALSE)),),)</f>
        <v>0.8</v>
      </c>
      <c r="AA91" s="141">
        <f>IF(AND($D91&lt;&gt;0,AA$1&lt;&gt;0),IF(VLOOKUP($D91,$J$9:$DP$16,2+AA$1,FALSE)&lt;&gt;0,(COUNTIF('Présences, Excuses, et Tx P G'!$P90:AE90,$C91)/VLOOKUP($D91,$J$9:$DP$16,2+AA$1,FALSE)),),)</f>
        <v>0.8</v>
      </c>
      <c r="AB91" s="141">
        <f>IF(AND($D91&lt;&gt;0,AB$1&lt;&gt;0),IF(VLOOKUP($D91,$J$9:$DP$16,2+AB$1,FALSE)&lt;&gt;0,(COUNTIF('Présences, Excuses, et Tx P G'!$P90:AF90,$C91)/VLOOKUP($D91,$J$9:$DP$16,2+AB$1,FALSE)),),)</f>
        <v>0.81818181818181823</v>
      </c>
      <c r="AC91" s="141">
        <f>IF(AND($D91&lt;&gt;0,AC$1&lt;&gt;0),IF(VLOOKUP($D91,$J$9:$DP$16,2+AC$1,FALSE)&lt;&gt;0,(COUNTIF('Présences, Excuses, et Tx P G'!$P90:AG90,$C91)/VLOOKUP($D91,$J$9:$DP$16,2+AC$1,FALSE)),),)</f>
        <v>0.83333333333333337</v>
      </c>
      <c r="AD91" s="141">
        <f>IF(AND($D91&lt;&gt;0,AD$1&lt;&gt;0),IF(VLOOKUP($D91,$J$9:$DP$16,2+AD$1,FALSE)&lt;&gt;0,(COUNTIF('Présences, Excuses, et Tx P G'!$P90:AH90,$C91)/VLOOKUP($D91,$J$9:$DP$16,2+AD$1,FALSE)),),)</f>
        <v>0.83333333333333337</v>
      </c>
      <c r="AE91" s="141">
        <f>IF(AND($D91&lt;&gt;0,AE$1&lt;&gt;0),IF(VLOOKUP($D91,$J$9:$DP$16,2+AE$1,FALSE)&lt;&gt;0,(COUNTIF('Présences, Excuses, et Tx P G'!$P90:AI90,$C91)/VLOOKUP($D91,$J$9:$DP$16,2+AE$1,FALSE)),),)</f>
        <v>0.84615384615384615</v>
      </c>
      <c r="AF91" s="141">
        <f>IF(AND($D91&lt;&gt;0,AF$1&lt;&gt;0),IF(VLOOKUP($D91,$J$9:$DP$16,2+AF$1,FALSE)&lt;&gt;0,(COUNTIF('Présences, Excuses, et Tx P G'!$P90:AJ90,$C91)/VLOOKUP($D91,$J$9:$DP$16,2+AF$1,FALSE)),),)</f>
        <v>0.84615384615384615</v>
      </c>
      <c r="AG91" s="141">
        <f>IF(AND($D91&lt;&gt;0,AG$1&lt;&gt;0),IF(VLOOKUP($D91,$J$9:$DP$16,2+AG$1,FALSE)&lt;&gt;0,(COUNTIF('Présences, Excuses, et Tx P G'!$P90:AK90,$C91)/VLOOKUP($D91,$J$9:$DP$16,2+AG$1,FALSE)),),)</f>
        <v>0.84615384615384615</v>
      </c>
      <c r="AH91" s="141">
        <f>IF(AND($D91&lt;&gt;0,AH$1&lt;&gt;0),IF(VLOOKUP($D91,$J$9:$DP$16,2+AH$1,FALSE)&lt;&gt;0,(COUNTIF('Présences, Excuses, et Tx P G'!$P90:AL90,$C91)/VLOOKUP($D91,$J$9:$DP$16,2+AH$1,FALSE)),),)</f>
        <v>0.8571428571428571</v>
      </c>
      <c r="AI91" s="141">
        <f>IF(AND($D91&lt;&gt;0,AI$1&lt;&gt;0),IF(VLOOKUP($D91,$J$9:$DP$16,2+AI$1,FALSE)&lt;&gt;0,(COUNTIF('Présences, Excuses, et Tx P G'!$P90:AM90,$C91)/VLOOKUP($D91,$J$9:$DP$16,2+AI$1,FALSE)),),)</f>
        <v>0.8666666666666667</v>
      </c>
      <c r="AJ91" s="141">
        <f>IF(AND($D91&lt;&gt;0,AJ$1&lt;&gt;0),IF(VLOOKUP($D91,$J$9:$DP$16,2+AJ$1,FALSE)&lt;&gt;0,(COUNTIF('Présences, Excuses, et Tx P G'!$P90:AN90,$C91)/VLOOKUP($D91,$J$9:$DP$16,2+AJ$1,FALSE)),),)</f>
        <v>0.875</v>
      </c>
      <c r="AK91" s="141">
        <f>IF(AND($D91&lt;&gt;0,AK$1&lt;&gt;0),IF(VLOOKUP($D91,$J$9:$DP$16,2+AK$1,FALSE)&lt;&gt;0,(COUNTIF('Présences, Excuses, et Tx P G'!$P90:AO90,$C91)/VLOOKUP($D91,$J$9:$DP$16,2+AK$1,FALSE)),),)</f>
        <v>0.88235294117647056</v>
      </c>
      <c r="AL91" s="141">
        <f>IF(AND($D91&lt;&gt;0,AL$1&lt;&gt;0),IF(VLOOKUP($D91,$J$9:$DP$16,2+AL$1,FALSE)&lt;&gt;0,(COUNTIF('Présences, Excuses, et Tx P G'!$P90:AP90,$C91)/VLOOKUP($D91,$J$9:$DP$16,2+AL$1,FALSE)),),)</f>
        <v>0.88235294117647056</v>
      </c>
      <c r="AM91" s="141">
        <f>IF(AND($D91&lt;&gt;0,AM$1&lt;&gt;0),IF(VLOOKUP($D91,$J$9:$DP$16,2+AM$1,FALSE)&lt;&gt;0,(COUNTIF('Présences, Excuses, et Tx P G'!$P90:AQ90,$C91)/VLOOKUP($D91,$J$9:$DP$16,2+AM$1,FALSE)),),)</f>
        <v>0.88888888888888884</v>
      </c>
      <c r="AN91" s="141">
        <f>IF(AND($D91&lt;&gt;0,AN$1&lt;&gt;0),IF(VLOOKUP($D91,$J$9:$DP$16,2+AN$1,FALSE)&lt;&gt;0,(COUNTIF('Présences, Excuses, et Tx P G'!$P90:AR90,$C91)/VLOOKUP($D91,$J$9:$DP$16,2+AN$1,FALSE)),),)</f>
        <v>0.89473684210526316</v>
      </c>
      <c r="AO91" s="141">
        <f>IF(AND($D91&lt;&gt;0,AO$1&lt;&gt;0),IF(VLOOKUP($D91,$J$9:$DP$16,2+AO$1,FALSE)&lt;&gt;0,(COUNTIF('Présences, Excuses, et Tx P G'!$P90:AS90,$C91)/VLOOKUP($D91,$J$9:$DP$16,2+AO$1,FALSE)),),)</f>
        <v>0.9</v>
      </c>
      <c r="AP91" s="141">
        <f>IF(AND($D91&lt;&gt;0,AP$1&lt;&gt;0),IF(VLOOKUP($D91,$J$9:$DP$16,2+AP$1,FALSE)&lt;&gt;0,(COUNTIF('Présences, Excuses, et Tx P G'!$P90:AT90,$C91)/VLOOKUP($D91,$J$9:$DP$16,2+AP$1,FALSE)),),)</f>
        <v>0.90476190476190477</v>
      </c>
      <c r="AQ91" s="141">
        <f>IF(AND($D91&lt;&gt;0,AQ$1&lt;&gt;0),IF(VLOOKUP($D91,$J$9:$DP$16,2+AQ$1,FALSE)&lt;&gt;0,(COUNTIF('Présences, Excuses, et Tx P G'!$P90:AU90,$C91)/VLOOKUP($D91,$J$9:$DP$16,2+AQ$1,FALSE)),),)</f>
        <v>0.90909090909090906</v>
      </c>
      <c r="AR91" s="141">
        <f>IF(AND($D91&lt;&gt;0,AR$1&lt;&gt;0),IF(VLOOKUP($D91,$J$9:$DP$16,2+AR$1,FALSE)&lt;&gt;0,(COUNTIF('Présences, Excuses, et Tx P G'!$P90:AV90,$C91)/VLOOKUP($D91,$J$9:$DP$16,2+AR$1,FALSE)),),)</f>
        <v>0.90909090909090906</v>
      </c>
      <c r="AS91" s="141">
        <f>IF(AND($D91&lt;&gt;0,AS$1&lt;&gt;0),IF(VLOOKUP($D91,$J$9:$DP$16,2+AS$1,FALSE)&lt;&gt;0,(COUNTIF('Présences, Excuses, et Tx P G'!$P90:AW90,$C91)/VLOOKUP($D91,$J$9:$DP$16,2+AS$1,FALSE)),),)</f>
        <v>0.90909090909090906</v>
      </c>
      <c r="AT91" s="141">
        <f>IF(AND($D91&lt;&gt;0,AT$1&lt;&gt;0),IF(VLOOKUP($D91,$J$9:$DP$16,2+AT$1,FALSE)&lt;&gt;0,(COUNTIF('Présences, Excuses, et Tx P G'!$P90:AX90,$C91)/VLOOKUP($D91,$J$9:$DP$16,2+AT$1,FALSE)),),)</f>
        <v>0.91304347826086951</v>
      </c>
      <c r="AU91" s="141">
        <f>IF(AND($D91&lt;&gt;0,AU$1&lt;&gt;0),IF(VLOOKUP($D91,$J$9:$DP$16,2+AU$1,FALSE)&lt;&gt;0,(COUNTIF('Présences, Excuses, et Tx P G'!$P90:AY90,$C91)/VLOOKUP($D91,$J$9:$DP$16,2+AU$1,FALSE)),),)</f>
        <v>0.91304347826086951</v>
      </c>
      <c r="AV91" s="141">
        <f>IF(AND($D91&lt;&gt;0,AV$1&lt;&gt;0),IF(VLOOKUP($D91,$J$9:$DP$16,2+AV$1,FALSE)&lt;&gt;0,(COUNTIF('Présences, Excuses, et Tx P G'!$P90:AZ90,$C91)/VLOOKUP($D91,$J$9:$DP$16,2+AV$1,FALSE)),),)</f>
        <v>0.91666666666666663</v>
      </c>
      <c r="AW91" s="141">
        <f>IF(AND($D91&lt;&gt;0,AW$1&lt;&gt;0),IF(VLOOKUP($D91,$J$9:$DP$16,2+AW$1,FALSE)&lt;&gt;0,(COUNTIF('Présences, Excuses, et Tx P G'!$P90:BA90,$C91)/VLOOKUP($D91,$J$9:$DP$16,2+AW$1,FALSE)),),)</f>
        <v>0.91666666666666663</v>
      </c>
      <c r="AX91" s="141">
        <f>IF(AND($D91&lt;&gt;0,AX$1&lt;&gt;0),IF(VLOOKUP($D91,$J$9:$DP$16,2+AX$1,FALSE)&lt;&gt;0,(COUNTIF('Présences, Excuses, et Tx P G'!$P90:BB90,$C91)/VLOOKUP($D91,$J$9:$DP$16,2+AX$1,FALSE)),),)</f>
        <v>0.92</v>
      </c>
      <c r="AY91" s="141">
        <f>IF(AND($D91&lt;&gt;0,AY$1&lt;&gt;0),IF(VLOOKUP($D91,$J$9:$DP$16,2+AY$1,FALSE)&lt;&gt;0,(COUNTIF('Présences, Excuses, et Tx P G'!$P90:BC90,$C91)/VLOOKUP($D91,$J$9:$DP$16,2+AY$1,FALSE)),),)</f>
        <v>0.92</v>
      </c>
      <c r="AZ91" s="141">
        <f>IF(AND($D91&lt;&gt;0,AZ$1&lt;&gt;0),IF(VLOOKUP($D91,$J$9:$DP$16,2+AZ$1,FALSE)&lt;&gt;0,(COUNTIF('Présences, Excuses, et Tx P G'!$P90:BD90,$C91)/VLOOKUP($D91,$J$9:$DP$16,2+AZ$1,FALSE)),),)</f>
        <v>0.92307692307692313</v>
      </c>
      <c r="BA91" s="141">
        <f>IF(AND($D91&lt;&gt;0,BA$1&lt;&gt;0),IF(VLOOKUP($D91,$J$9:$DP$16,2+BA$1,FALSE)&lt;&gt;0,(COUNTIF('Présences, Excuses, et Tx P G'!$P90:BE90,$C91)/VLOOKUP($D91,$J$9:$DP$16,2+BA$1,FALSE)),),)</f>
        <v>0.92307692307692313</v>
      </c>
      <c r="BB91" s="141">
        <f>IF(AND($D91&lt;&gt;0,BB$1&lt;&gt;0),IF(VLOOKUP($D91,$J$9:$DP$16,2+BB$1,FALSE)&lt;&gt;0,(COUNTIF('Présences, Excuses, et Tx P G'!$P90:BF90,$C91)/VLOOKUP($D91,$J$9:$DP$16,2+BB$1,FALSE)),),)</f>
        <v>0.92592592592592593</v>
      </c>
      <c r="BC91" s="141">
        <f>IF(AND($D91&lt;&gt;0,BC$1&lt;&gt;0),IF(VLOOKUP($D91,$J$9:$DP$16,2+BC$1,FALSE)&lt;&gt;0,(COUNTIF('Présences, Excuses, et Tx P G'!$P90:BG90,$C91)/VLOOKUP($D91,$J$9:$DP$16,2+BC$1,FALSE)),),)</f>
        <v>0.9285714285714286</v>
      </c>
      <c r="BD91" s="141">
        <f>IF(AND($D91&lt;&gt;0,BD$1&lt;&gt;0),IF(VLOOKUP($D91,$J$9:$DP$16,2+BD$1,FALSE)&lt;&gt;0,(COUNTIF('Présences, Excuses, et Tx P G'!$P90:BH90,$C91)/VLOOKUP($D91,$J$9:$DP$16,2+BD$1,FALSE)),),)</f>
        <v>0.93103448275862066</v>
      </c>
      <c r="BE91" s="141">
        <f>IF(AND($D91&lt;&gt;0,BE$1&lt;&gt;0),IF(VLOOKUP($D91,$J$9:$DP$16,2+BE$1,FALSE)&lt;&gt;0,(COUNTIF('Présences, Excuses, et Tx P G'!$P90:BI90,$C91)/VLOOKUP($D91,$J$9:$DP$16,2+BE$1,FALSE)),),)</f>
        <v>0.93333333333333335</v>
      </c>
      <c r="BF91" s="141">
        <f>IF(AND($D91&lt;&gt;0,BF$1&lt;&gt;0),IF(VLOOKUP($D91,$J$9:$DP$16,2+BF$1,FALSE)&lt;&gt;0,(COUNTIF('Présences, Excuses, et Tx P G'!$P90:BJ90,$C91)/VLOOKUP($D91,$J$9:$DP$16,2+BF$1,FALSE)),),)</f>
        <v>0.93333333333333335</v>
      </c>
      <c r="BG91" s="141">
        <f>IF(AND($D91&lt;&gt;0,BG$1&lt;&gt;0),IF(VLOOKUP($D91,$J$9:$DP$16,2+BG$1,FALSE)&lt;&gt;0,(COUNTIF('Présences, Excuses, et Tx P G'!$P90:BK90,$C91)/VLOOKUP($D91,$J$9:$DP$16,2+BG$1,FALSE)),),)</f>
        <v>0.93548387096774188</v>
      </c>
      <c r="BH91" s="141">
        <f>IF(AND($D91&lt;&gt;0,BH$1&lt;&gt;0),IF(VLOOKUP($D91,$J$9:$DP$16,2+BH$1,FALSE)&lt;&gt;0,(COUNTIF('Présences, Excuses, et Tx P G'!$P90:BL90,$C91)/VLOOKUP($D91,$J$9:$DP$16,2+BH$1,FALSE)),),)</f>
        <v>0.93548387096774188</v>
      </c>
      <c r="BI91" s="141">
        <f>IF(AND($D91&lt;&gt;0,BI$1&lt;&gt;0),IF(VLOOKUP($D91,$J$9:$DP$16,2+BI$1,FALSE)&lt;&gt;0,(COUNTIF('Présences, Excuses, et Tx P G'!$P90:BM90,$C91)/VLOOKUP($D91,$J$9:$DP$16,2+BI$1,FALSE)),),)</f>
        <v>0.9375</v>
      </c>
      <c r="BJ91" s="141">
        <f>IF(AND($D91&lt;&gt;0,BJ$1&lt;&gt;0),IF(VLOOKUP($D91,$J$9:$DP$16,2+BJ$1,FALSE)&lt;&gt;0,(COUNTIF('Présences, Excuses, et Tx P G'!$P90:BN90,$C91)/VLOOKUP($D91,$J$9:$DP$16,2+BJ$1,FALSE)),),)</f>
        <v>0.93939393939393945</v>
      </c>
      <c r="BK91" s="141">
        <f>IF(AND($D91&lt;&gt;0,BK$1&lt;&gt;0),IF(VLOOKUP($D91,$J$9:$DP$16,2+BK$1,FALSE)&lt;&gt;0,(COUNTIF('Présences, Excuses, et Tx P G'!$P90:BO90,$C91)/VLOOKUP($D91,$J$9:$DP$16,2+BK$1,FALSE)),),)</f>
        <v>0.93939393939393945</v>
      </c>
      <c r="BL91" s="141">
        <f>IF(AND($D91&lt;&gt;0,BL$1&lt;&gt;0),IF(VLOOKUP($D91,$J$9:$DP$16,2+BL$1,FALSE)&lt;&gt;0,(COUNTIF('Présences, Excuses, et Tx P G'!$P90:BP90,$C91)/VLOOKUP($D91,$J$9:$DP$16,2+BL$1,FALSE)),),)</f>
        <v>0.93939393939393945</v>
      </c>
      <c r="BM91" s="141">
        <f>IF(AND($D91&lt;&gt;0,BM$1&lt;&gt;0),IF(VLOOKUP($D91,$J$9:$DP$16,2+BM$1,FALSE)&lt;&gt;0,(COUNTIF('Présences, Excuses, et Tx P G'!$P90:BQ90,$C91)/VLOOKUP($D91,$J$9:$DP$16,2+BM$1,FALSE)),),)</f>
        <v>0.93939393939393945</v>
      </c>
      <c r="BN91" s="141">
        <f>IF(AND($D91&lt;&gt;0,BN$1&lt;&gt;0),IF(VLOOKUP($D91,$J$9:$DP$16,2+BN$1,FALSE)&lt;&gt;0,(COUNTIF('Présences, Excuses, et Tx P G'!$P90:BR90,$C91)/VLOOKUP($D91,$J$9:$DP$16,2+BN$1,FALSE)),),)</f>
        <v>0.94117647058823528</v>
      </c>
      <c r="BO91" s="141">
        <f>IF(AND($D91&lt;&gt;0,BO$1&lt;&gt;0),IF(VLOOKUP($D91,$J$9:$DP$16,2+BO$1,FALSE)&lt;&gt;0,(COUNTIF('Présences, Excuses, et Tx P G'!$P90:BS90,$C91)/VLOOKUP($D91,$J$9:$DP$16,2+BO$1,FALSE)),),)</f>
        <v>0.94285714285714284</v>
      </c>
      <c r="BP91" s="141">
        <f>IF(AND($D91&lt;&gt;0,BP$1&lt;&gt;0),IF(VLOOKUP($D91,$J$9:$DP$16,2+BP$1,FALSE)&lt;&gt;0,(COUNTIF('Présences, Excuses, et Tx P G'!$P90:BT90,$C91)/VLOOKUP($D91,$J$9:$DP$16,2+BP$1,FALSE)),),)</f>
        <v>0.94444444444444442</v>
      </c>
      <c r="BQ91" s="141">
        <f>IF(AND($D91&lt;&gt;0,BQ$1&lt;&gt;0),IF(VLOOKUP($D91,$J$9:$DP$16,2+BQ$1,FALSE)&lt;&gt;0,(COUNTIF('Présences, Excuses, et Tx P G'!$P90:BU90,$C91)/VLOOKUP($D91,$J$9:$DP$16,2+BQ$1,FALSE)),),)</f>
        <v>0.94594594594594594</v>
      </c>
      <c r="BR91" s="141">
        <f>IF(AND($D91&lt;&gt;0,BR$1&lt;&gt;0),IF(VLOOKUP($D91,$J$9:$DP$16,2+BR$1,FALSE)&lt;&gt;0,(COUNTIF('Présences, Excuses, et Tx P G'!$P90:BV90,$C91)/VLOOKUP($D91,$J$9:$DP$16,2+BR$1,FALSE)),),)</f>
        <v>0.94594594594594594</v>
      </c>
      <c r="BS91" s="141">
        <f>IF(AND($D91&lt;&gt;0,BS$1&lt;&gt;0),IF(VLOOKUP($D91,$J$9:$DP$16,2+BS$1,FALSE)&lt;&gt;0,(COUNTIF('Présences, Excuses, et Tx P G'!$P90:BW90,$C91)/VLOOKUP($D91,$J$9:$DP$16,2+BS$1,FALSE)),),)</f>
        <v>0.94594594594594594</v>
      </c>
      <c r="BT91" s="141">
        <f>IF(AND($D91&lt;&gt;0,BT$1&lt;&gt;0),IF(VLOOKUP($D91,$J$9:$DP$16,2+BT$1,FALSE)&lt;&gt;0,(COUNTIF('Présences, Excuses, et Tx P G'!$P90:BX90,$C91)/VLOOKUP($D91,$J$9:$DP$16,2+BT$1,FALSE)),),)</f>
        <v>0.94594594594594594</v>
      </c>
      <c r="BU91" s="141">
        <f>IF(AND($D91&lt;&gt;0,BU$1&lt;&gt;0),IF(VLOOKUP($D91,$J$9:$DP$16,2+BU$1,FALSE)&lt;&gt;0,(COUNTIF('Présences, Excuses, et Tx P G'!$P90:BY90,$C91)/VLOOKUP($D91,$J$9:$DP$16,2+BU$1,FALSE)),),)</f>
        <v>0.94736842105263153</v>
      </c>
      <c r="BV91" s="141">
        <f>IF(AND($D91&lt;&gt;0,BV$1&lt;&gt;0),IF(VLOOKUP($D91,$J$9:$DP$16,2+BV$1,FALSE)&lt;&gt;0,(COUNTIF('Présences, Excuses, et Tx P G'!$P90:BZ90,$C91)/VLOOKUP($D91,$J$9:$DP$16,2+BV$1,FALSE)),),)</f>
        <v>0.94871794871794868</v>
      </c>
      <c r="BW91" s="141">
        <f>IF(AND($D91&lt;&gt;0,BW$1&lt;&gt;0),IF(VLOOKUP($D91,$J$9:$DP$16,2+BW$1,FALSE)&lt;&gt;0,(COUNTIF('Présences, Excuses, et Tx P G'!$P90:CA90,$C91)/VLOOKUP($D91,$J$9:$DP$16,2+BW$1,FALSE)),),)</f>
        <v>0.95</v>
      </c>
      <c r="BX91" s="141">
        <f>IF(AND($D91&lt;&gt;0,BX$1&lt;&gt;0),IF(VLOOKUP($D91,$J$9:$DP$16,2+BX$1,FALSE)&lt;&gt;0,(COUNTIF('Présences, Excuses, et Tx P G'!$P90:CB90,$C91)/VLOOKUP($D91,$J$9:$DP$16,2+BX$1,FALSE)),),)</f>
        <v>0.95121951219512191</v>
      </c>
      <c r="BY91" s="141">
        <f>IF(AND($D91&lt;&gt;0,BY$1&lt;&gt;0),IF(VLOOKUP($D91,$J$9:$DP$16,2+BY$1,FALSE)&lt;&gt;0,(COUNTIF('Présences, Excuses, et Tx P G'!$P90:CC90,$C91)/VLOOKUP($D91,$J$9:$DP$16,2+BY$1,FALSE)),),)</f>
        <v>0.95121951219512191</v>
      </c>
      <c r="BZ91" s="141">
        <f>IF(AND($D91&lt;&gt;0,BZ$1&lt;&gt;0),IF(VLOOKUP($D91,$J$9:$DP$16,2+BZ$1,FALSE)&lt;&gt;0,(COUNTIF('Présences, Excuses, et Tx P G'!$P90:CD90,$C91)/VLOOKUP($D91,$J$9:$DP$16,2+BZ$1,FALSE)),),)</f>
        <v>0.95238095238095233</v>
      </c>
      <c r="CA91" s="141">
        <f>IF(AND($D91&lt;&gt;0,CA$1&lt;&gt;0),IF(VLOOKUP($D91,$J$9:$DP$16,2+CA$1,FALSE)&lt;&gt;0,(COUNTIF('Présences, Excuses, et Tx P G'!$P90:CE90,$C91)/VLOOKUP($D91,$J$9:$DP$16,2+CA$1,FALSE)),),)</f>
        <v>0.93023255813953487</v>
      </c>
      <c r="CB91" s="141">
        <f>IF(AND($D91&lt;&gt;0,CB$1&lt;&gt;0),IF(VLOOKUP($D91,$J$9:$DP$16,2+CB$1,FALSE)&lt;&gt;0,(COUNTIF('Présences, Excuses, et Tx P G'!$P90:CF90,$C91)/VLOOKUP($D91,$J$9:$DP$16,2+CB$1,FALSE)),),)</f>
        <v>0</v>
      </c>
      <c r="CC91" s="141">
        <f>IF(AND($D91&lt;&gt;0,CC$1&lt;&gt;0),IF(VLOOKUP($D91,$J$9:$DP$16,2+CC$1,FALSE)&lt;&gt;0,(COUNTIF('Présences, Excuses, et Tx P G'!$P90:CG90,$C91)/VLOOKUP($D91,$J$9:$DP$16,2+CC$1,FALSE)),),)</f>
        <v>0</v>
      </c>
      <c r="CD91" s="141">
        <f>IF(AND($D91&lt;&gt;0,CD$1&lt;&gt;0),IF(VLOOKUP($D91,$J$9:$DP$16,2+CD$1,FALSE)&lt;&gt;0,(COUNTIF('Présences, Excuses, et Tx P G'!$P90:CH90,$C91)/VLOOKUP($D91,$J$9:$DP$16,2+CD$1,FALSE)),),)</f>
        <v>0</v>
      </c>
      <c r="CE91" s="141">
        <f>IF(AND($D91&lt;&gt;0,CE$1&lt;&gt;0),IF(VLOOKUP($D91,$J$9:$DP$16,2+CE$1,FALSE)&lt;&gt;0,(COUNTIF('Présences, Excuses, et Tx P G'!$P90:CI90,$C91)/VLOOKUP($D91,$J$9:$DP$16,2+CE$1,FALSE)),),)</f>
        <v>0</v>
      </c>
      <c r="CF91" s="141">
        <f>IF(AND($D91&lt;&gt;0,CF$1&lt;&gt;0),IF(VLOOKUP($D91,$J$9:$DP$16,2+CF$1,FALSE)&lt;&gt;0,(COUNTIF('Présences, Excuses, et Tx P G'!$P90:CJ90,$C91)/VLOOKUP($D91,$J$9:$DP$16,2+CF$1,FALSE)),),)</f>
        <v>0</v>
      </c>
      <c r="CG91" s="141">
        <f>IF(AND($D91&lt;&gt;0,CG$1&lt;&gt;0),IF(VLOOKUP($D91,$J$9:$DP$16,2+CG$1,FALSE)&lt;&gt;0,(COUNTIF('Présences, Excuses, et Tx P G'!$P90:CK90,$C91)/VLOOKUP($D91,$J$9:$DP$16,2+CG$1,FALSE)),),)</f>
        <v>0</v>
      </c>
      <c r="CH91" s="141">
        <f>IF(AND($D91&lt;&gt;0,CH$1&lt;&gt;0),IF(VLOOKUP($D91,$J$9:$DP$16,2+CH$1,FALSE)&lt;&gt;0,(COUNTIF('Présences, Excuses, et Tx P G'!$P90:CL90,$C91)/VLOOKUP($D91,$J$9:$DP$16,2+CH$1,FALSE)),),)</f>
        <v>0</v>
      </c>
      <c r="CI91" s="141">
        <f>IF(AND($D91&lt;&gt;0,CI$1&lt;&gt;0),IF(VLOOKUP($D91,$J$9:$DP$16,2+CI$1,FALSE)&lt;&gt;0,(COUNTIF('Présences, Excuses, et Tx P G'!$P90:CM90,$C91)/VLOOKUP($D91,$J$9:$DP$16,2+CI$1,FALSE)),),)</f>
        <v>0</v>
      </c>
      <c r="CJ91" s="141">
        <f>IF(AND($D91&lt;&gt;0,CJ$1&lt;&gt;0),IF(VLOOKUP($D91,$J$9:$DP$16,2+CJ$1,FALSE)&lt;&gt;0,(COUNTIF('Présences, Excuses, et Tx P G'!$P90:CO90,$C91)/VLOOKUP($D91,$J$9:$DP$16,2+CJ$1,FALSE)),),)</f>
        <v>0</v>
      </c>
      <c r="CK91" s="141">
        <f>IF(AND($D91&lt;&gt;0,CK$1&lt;&gt;0),IF(VLOOKUP($D91,$J$9:$DP$16,2+CK$1,FALSE)&lt;&gt;0,(COUNTIF('Présences, Excuses, et Tx P G'!$P90:CP90,$C91)/VLOOKUP($D91,$J$9:$DP$16,2+CK$1,FALSE)),),)</f>
        <v>0</v>
      </c>
      <c r="CL91" s="141">
        <f>IF(AND($D91&lt;&gt;0,CL$1&lt;&gt;0),IF(VLOOKUP($D91,$J$9:$DP$16,2+CL$1,FALSE)&lt;&gt;0,(COUNTIF('Présences, Excuses, et Tx P G'!$P90:CQ90,$C91)/VLOOKUP($D91,$J$9:$DP$16,2+CL$1,FALSE)),),)</f>
        <v>0</v>
      </c>
      <c r="CM91" s="141">
        <f>IF(AND($D91&lt;&gt;0,CM$1&lt;&gt;0),IF(VLOOKUP($D91,$J$9:$DP$16,2+CM$1,FALSE)&lt;&gt;0,(COUNTIF('Présences, Excuses, et Tx P G'!$P90:CR90,$C91)/VLOOKUP($D91,$J$9:$DP$16,2+CM$1,FALSE)),),)</f>
        <v>0</v>
      </c>
      <c r="CN91" s="141">
        <f>IF(AND($D91&lt;&gt;0,CN$1&lt;&gt;0),IF(VLOOKUP($D91,$J$9:$DP$16,2+CN$1,FALSE)&lt;&gt;0,(COUNTIF('Présences, Excuses, et Tx P G'!$P90:CS90,$C91)/VLOOKUP($D91,$J$9:$DP$16,2+CN$1,FALSE)),),)</f>
        <v>0</v>
      </c>
      <c r="CO91" s="141">
        <f>IF(AND($D91&lt;&gt;0,CO$1&lt;&gt;0),IF(VLOOKUP($D91,$J$9:$DP$16,2+CO$1,FALSE)&lt;&gt;0,(COUNTIF('Présences, Excuses, et Tx P G'!$P90:CT90,$C91)/VLOOKUP($D91,$J$9:$DP$16,2+CO$1,FALSE)),),)</f>
        <v>0</v>
      </c>
      <c r="CP91" s="141">
        <f>IF(AND($D91&lt;&gt;0,CP$1&lt;&gt;0),IF(VLOOKUP($D91,$J$9:$DP$16,2+CP$1,FALSE)&lt;&gt;0,(COUNTIF('Présences, Excuses, et Tx P G'!$P90:CU90,$C91)/VLOOKUP($D91,$J$9:$DP$16,2+CP$1,FALSE)),),)</f>
        <v>0</v>
      </c>
      <c r="CQ91" s="141">
        <f>IF(AND($D91&lt;&gt;0,CQ$1&lt;&gt;0),IF(VLOOKUP($D91,$J$9:$DP$16,2+CQ$1,FALSE)&lt;&gt;0,(COUNTIF('Présences, Excuses, et Tx P G'!$P90:CU90,$C91)/VLOOKUP($D91,$J$9:$DP$16,2+CQ$1,FALSE)),),)</f>
        <v>0</v>
      </c>
      <c r="CR91" s="141">
        <f>IF(AND($D91&lt;&gt;0,CR$1&lt;&gt;0),IF(VLOOKUP($D91,$J$9:$DP$16,2+CR$1,FALSE)&lt;&gt;0,(COUNTIF('Présences, Excuses, et Tx P G'!$P90:CV90,$C91)/VLOOKUP($D91,$J$9:$DP$16,2+CR$1,FALSE)),),)</f>
        <v>0</v>
      </c>
      <c r="CS91" s="141">
        <f>IF(AND($D91&lt;&gt;0,CS$1&lt;&gt;0),IF(VLOOKUP($D91,$J$9:$DP$16,2+CS$1,FALSE)&lt;&gt;0,(COUNTIF('Présences, Excuses, et Tx P G'!$P90:CW90,$C91)/VLOOKUP($D91,$J$9:$DP$16,2+CS$1,FALSE)),),)</f>
        <v>0</v>
      </c>
      <c r="CT91" s="141">
        <f>IF(AND($D91&lt;&gt;0,CT$1&lt;&gt;0),IF(VLOOKUP($D91,$J$9:$DP$16,2+CT$1,FALSE)&lt;&gt;0,(COUNTIF('Présences, Excuses, et Tx P G'!$P90:CX90,$C91)/VLOOKUP($D91,$J$9:$DP$16,2+CT$1,FALSE)),),)</f>
        <v>0</v>
      </c>
      <c r="CU91" s="141">
        <f>IF(AND($D91&lt;&gt;0,CU$1&lt;&gt;0),IF(VLOOKUP($D91,$J$9:$DP$16,2+CU$1,FALSE)&lt;&gt;0,(COUNTIF('Présences, Excuses, et Tx P G'!$P90:CY90,$C91)/VLOOKUP($D91,$J$9:$DP$16,2+CU$1,FALSE)),),)</f>
        <v>0</v>
      </c>
      <c r="CV91" s="141">
        <f>IF(AND($D91&lt;&gt;0,CV$1&lt;&gt;0),IF(VLOOKUP($D91,$J$9:$DP$16,2+CV$1,FALSE)&lt;&gt;0,(COUNTIF('Présences, Excuses, et Tx P G'!$P90:CZ90,$C91)/VLOOKUP($D91,$J$9:$DP$16,2+CV$1,FALSE)),),)</f>
        <v>0</v>
      </c>
      <c r="CW91" s="141">
        <f>IF(AND($D91&lt;&gt;0,CW$1&lt;&gt;0),IF(VLOOKUP($D91,$J$9:$DP$16,2+CW$1,FALSE)&lt;&gt;0,(COUNTIF('Présences, Excuses, et Tx P G'!$P90:DA90,$C91)/VLOOKUP($D91,$J$9:$DP$16,2+CW$1,FALSE)),),)</f>
        <v>0</v>
      </c>
      <c r="CX91" s="141">
        <f>IF(AND($D91&lt;&gt;0,CX$1&lt;&gt;0),IF(VLOOKUP($D91,$J$9:$DP$16,2+CX$1,FALSE)&lt;&gt;0,(COUNTIF('Présences, Excuses, et Tx P G'!$P90:DB90,$C91)/VLOOKUP($D91,$J$9:$DP$16,2+CX$1,FALSE)),),)</f>
        <v>0</v>
      </c>
      <c r="CY91" s="141">
        <f>IF(AND($D91&lt;&gt;0,CY$1&lt;&gt;0),IF(VLOOKUP($D91,$J$9:$DP$16,2+CY$1,FALSE)&lt;&gt;0,(COUNTIF('Présences, Excuses, et Tx P G'!$P90:DC90,$C91)/VLOOKUP($D91,$J$9:$DP$16,2+CY$1,FALSE)),),)</f>
        <v>0</v>
      </c>
      <c r="CZ91" s="141">
        <f>IF(AND($D91&lt;&gt;0,CZ$1&lt;&gt;0),IF(VLOOKUP($D91,$J$9:$DP$16,2+CZ$1,FALSE)&lt;&gt;0,(COUNTIF('Présences, Excuses, et Tx P G'!$P90:DD90,$C91)/VLOOKUP($D91,$J$9:$DP$16,2+CZ$1,FALSE)),),)</f>
        <v>0</v>
      </c>
      <c r="DA91" s="141">
        <f>IF(AND($D91&lt;&gt;0,DA$1&lt;&gt;0),IF(VLOOKUP($D91,$J$9:$DP$16,2+DA$1,FALSE)&lt;&gt;0,(COUNTIF('Présences, Excuses, et Tx P G'!$P90:DE90,$C91)/VLOOKUP($D91,$J$9:$DP$16,2+DA$1,FALSE)),),)</f>
        <v>0</v>
      </c>
      <c r="DB91" s="141">
        <f>IF(AND($D91&lt;&gt;0,DB$1&lt;&gt;0),IF(VLOOKUP($D91,$J$9:$DP$16,2+DB$1,FALSE)&lt;&gt;0,(COUNTIF('Présences, Excuses, et Tx P G'!$P90:DF90,$C91)/VLOOKUP($D91,$J$9:$DP$16,2+DB$1,FALSE)),),)</f>
        <v>0</v>
      </c>
      <c r="DC91" s="141">
        <f>IF(AND($D91&lt;&gt;0,DC$1&lt;&gt;0),IF(VLOOKUP($D91,$J$9:$DP$16,2+DC$1,FALSE)&lt;&gt;0,(COUNTIF('Présences, Excuses, et Tx P G'!$P90:DG90,$C91)/VLOOKUP($D91,$J$9:$DP$16,2+DC$1,FALSE)),),)</f>
        <v>0</v>
      </c>
      <c r="DD91" s="141">
        <f>IF(AND($D91&lt;&gt;0,DD$1&lt;&gt;0),IF(VLOOKUP($D91,$J$9:$DP$16,2+DD$1,FALSE)&lt;&gt;0,(COUNTIF('Présences, Excuses, et Tx P G'!$P90:DH90,$C91)/VLOOKUP($D91,$J$9:$DP$16,2+DD$1,FALSE)),),)</f>
        <v>0</v>
      </c>
      <c r="DE91" s="141">
        <f>IF(AND($D91&lt;&gt;0,DE$1&lt;&gt;0),IF(VLOOKUP($D91,$J$9:$DP$16,2+DE$1,FALSE)&lt;&gt;0,(COUNTIF('Présences, Excuses, et Tx P G'!$P90:DI90,$C91)/VLOOKUP($D91,$J$9:$DP$16,2+DE$1,FALSE)),),)</f>
        <v>0</v>
      </c>
      <c r="DF91" s="141">
        <f>IF(AND($D91&lt;&gt;0,DF$1&lt;&gt;0),IF(VLOOKUP($D91,$J$9:$DP$16,2+DF$1,FALSE)&lt;&gt;0,(COUNTIF('Présences, Excuses, et Tx P G'!$P90:DJ90,$C91)/VLOOKUP($D91,$J$9:$DP$16,2+DF$1,FALSE)),),)</f>
        <v>0</v>
      </c>
      <c r="DG91" s="141">
        <f>IF(AND($D91&lt;&gt;0,DG$1&lt;&gt;0),IF(VLOOKUP($D91,$J$9:$DP$16,2+DG$1,FALSE)&lt;&gt;0,(COUNTIF('Présences, Excuses, et Tx P G'!$P90:DK90,$C91)/VLOOKUP($D91,$J$9:$DP$16,2+DG$1,FALSE)),),)</f>
        <v>0</v>
      </c>
      <c r="DH91" s="141">
        <f>IF(AND($D91&lt;&gt;0,DH$1&lt;&gt;0),IF(VLOOKUP($D91,$J$9:$DP$16,2+DH$1,FALSE)&lt;&gt;0,(COUNTIF('Présences, Excuses, et Tx P G'!$P90:DL90,$C91)/VLOOKUP($D91,$J$9:$DP$16,2+DH$1,FALSE)),),)</f>
        <v>0</v>
      </c>
      <c r="DI91" s="141">
        <f>IF(AND($D91&lt;&gt;0,DI$1&lt;&gt;0),IF(VLOOKUP($D91,$J$9:$DP$16,2+DI$1,FALSE)&lt;&gt;0,(COUNTIF('Présences, Excuses, et Tx P G'!$P90:DM90,$C91)/VLOOKUP($D91,$J$9:$DP$16,2+DI$1,FALSE)),),)</f>
        <v>0</v>
      </c>
      <c r="DJ91" s="141">
        <f>IF(AND($D91&lt;&gt;0,DJ$1&lt;&gt;0),IF(VLOOKUP($D91,$J$9:$DP$16,2+DJ$1,FALSE)&lt;&gt;0,(COUNTIF('Présences, Excuses, et Tx P G'!$P90:DN90,$C91)/VLOOKUP($D91,$J$9:$DP$16,2+DJ$1,FALSE)),),)</f>
        <v>0</v>
      </c>
      <c r="DK91" s="141">
        <f>IF(AND($D91&lt;&gt;0,DK$1&lt;&gt;0),IF(VLOOKUP($D91,$J$9:$DP$16,2+DK$1,FALSE)&lt;&gt;0,(COUNTIF('Présences, Excuses, et Tx P G'!$P90:DO90,$C91)/VLOOKUP($D91,$J$9:$DP$16,2+DK$1,FALSE)),),)</f>
        <v>0</v>
      </c>
      <c r="DL91" s="141">
        <f>IF(AND($D91&lt;&gt;0,DL$1&lt;&gt;0),IF(VLOOKUP($D91,$J$9:$DP$16,2+DL$1,FALSE)&lt;&gt;0,(COUNTIF('Présences, Excuses, et Tx P G'!$P90:DP90,$C91)/VLOOKUP($D91,$J$9:$DP$16,2+DL$1,FALSE)),),)</f>
        <v>0</v>
      </c>
      <c r="DM91" s="141">
        <f>IF(AND($D91&lt;&gt;0,DM$1&lt;&gt;0),IF(VLOOKUP($D91,$J$9:$DP$16,2+DM$1,FALSE)&lt;&gt;0,(COUNTIF('Présences, Excuses, et Tx P G'!$P90:DQ90,$C91)/VLOOKUP($D91,$J$9:$DP$16,2+DM$1,FALSE)),),)</f>
        <v>0</v>
      </c>
      <c r="DN91" s="141">
        <f>IF(AND($D91&lt;&gt;0,DN$1&lt;&gt;0),IF(VLOOKUP($D91,$J$9:$DP$16,2+DN$1,FALSE)&lt;&gt;0,(COUNTIF('Présences, Excuses, et Tx P G'!$P90:DR90,$C91)/VLOOKUP($D91,$J$9:$DP$16,2+DN$1,FALSE)),),)</f>
        <v>0</v>
      </c>
      <c r="DO91" s="141">
        <f>IF(AND($D91&lt;&gt;0,DO$1&lt;&gt;0),IF(VLOOKUP($D91,$J$9:$DP$16,2+DO$1,FALSE)&lt;&gt;0,(COUNTIF('Présences, Excuses, et Tx P G'!$P90:DS90,$C91)/VLOOKUP($D91,$J$9:$DP$16,2+DO$1,FALSE)),),)</f>
        <v>0</v>
      </c>
      <c r="DP91" s="141">
        <f>IF(AND($D91&lt;&gt;0,DP$1&lt;&gt;0),IF(VLOOKUP($D91,$J$9:$DP$16,2+DP$1,FALSE)&lt;&gt;0,(COUNTIF('Présences, Excuses, et Tx P G'!$P90:DT90,$C91)/VLOOKUP($D91,$J$9:$DP$16,2+DP$1,FALSE)),),)</f>
        <v>0</v>
      </c>
      <c r="DR91" s="80" t="str">
        <f t="shared" si="39"/>
        <v>REDOIS Sylviane</v>
      </c>
      <c r="DS91" s="26" t="str">
        <f t="shared" si="40"/>
        <v>S</v>
      </c>
      <c r="DT91" s="23">
        <f t="shared" si="41"/>
        <v>0.95121951219512191</v>
      </c>
    </row>
    <row r="92" spans="1:124" ht="14.4" customHeight="1">
      <c r="A92" s="11">
        <v>75</v>
      </c>
      <c r="B92" s="158" t="str">
        <f>Choristes!B76</f>
        <v>REVAULT Chantal</v>
      </c>
      <c r="C92" s="26" t="str">
        <f>Choristes!C76</f>
        <v>S</v>
      </c>
      <c r="D92" s="26" t="str">
        <f>Choristes!G76</f>
        <v>FS</v>
      </c>
      <c r="E92" s="26"/>
      <c r="F92" s="26"/>
      <c r="G92" s="15"/>
      <c r="H92" s="15"/>
      <c r="I92" s="23">
        <f t="shared" si="37"/>
        <v>0.97560975609756095</v>
      </c>
      <c r="J92" s="23" t="str">
        <f t="shared" si="38"/>
        <v>B</v>
      </c>
      <c r="K92" s="60"/>
      <c r="L92" s="141">
        <f>IF(AND($D92&lt;&gt;0,L$1&lt;&gt;0),IF(VLOOKUP($D92,$J$9:$DP$16,2+L$1,FALSE)&lt;&gt;0,(COUNTIF('Présences, Excuses, et Tx P G'!$P91:P91,$C92)/VLOOKUP($D92,$J$9:$DP$16,2+L$1,FALSE)),),)</f>
        <v>1</v>
      </c>
      <c r="M92" s="141">
        <f>IF(AND($D92&lt;&gt;0,M$1&lt;&gt;0),IF(VLOOKUP($D92,$J$9:$DP$16,2+M$1,FALSE)&lt;&gt;0,(COUNTIF('Présences, Excuses, et Tx P G'!$P91:Q91,$C92)/VLOOKUP($D92,$J$9:$DP$16,2+M$1,FALSE)),),)</f>
        <v>1</v>
      </c>
      <c r="N92" s="141">
        <f>IF(AND($D92&lt;&gt;0,N$1&lt;&gt;0),IF(VLOOKUP($D92,$J$9:$DP$16,2+N$1,FALSE)&lt;&gt;0,(COUNTIF('Présences, Excuses, et Tx P G'!$P91:R91,$C92)/VLOOKUP($D92,$J$9:$DP$16,2+N$1,FALSE)),),)</f>
        <v>1</v>
      </c>
      <c r="O92" s="141">
        <f>IF(AND($D92&lt;&gt;0,O$1&lt;&gt;0),IF(VLOOKUP($D92,$J$9:$DP$16,2+O$1,FALSE)&lt;&gt;0,(COUNTIF('Présences, Excuses, et Tx P G'!$P91:S91,$C92)/VLOOKUP($D92,$J$9:$DP$16,2+O$1,FALSE)),),)</f>
        <v>1</v>
      </c>
      <c r="P92" s="141">
        <f>IF(AND($D92&lt;&gt;0,P$1&lt;&gt;0),IF(VLOOKUP($D92,$J$9:$DP$16,2+P$1,FALSE)&lt;&gt;0,(COUNTIF('Présences, Excuses, et Tx P G'!$P91:T91,$C92)/VLOOKUP($D92,$J$9:$DP$16,2+P$1,FALSE)),),)</f>
        <v>1</v>
      </c>
      <c r="Q92" s="141">
        <f>IF(AND($D92&lt;&gt;0,Q$1&lt;&gt;0),IF(VLOOKUP($D92,$J$9:$DP$16,2+Q$1,FALSE)&lt;&gt;0,(COUNTIF('Présences, Excuses, et Tx P G'!$P91:U91,$C92)/VLOOKUP($D92,$J$9:$DP$16,2+Q$1,FALSE)),),)</f>
        <v>1</v>
      </c>
      <c r="R92" s="141">
        <f>IF(AND($D92&lt;&gt;0,R$1&lt;&gt;0),IF(VLOOKUP($D92,$J$9:$DP$16,2+R$1,FALSE)&lt;&gt;0,(COUNTIF('Présences, Excuses, et Tx P G'!$P91:V91,$C92)/VLOOKUP($D92,$J$9:$DP$16,2+R$1,FALSE)),),)</f>
        <v>1</v>
      </c>
      <c r="S92" s="141">
        <f>IF(AND($D92&lt;&gt;0,S$1&lt;&gt;0),IF(VLOOKUP($D92,$J$9:$DP$16,2+S$1,FALSE)&lt;&gt;0,(COUNTIF('Présences, Excuses, et Tx P G'!$P91:W91,$C92)/VLOOKUP($D92,$J$9:$DP$16,2+S$1,FALSE)),),)</f>
        <v>1</v>
      </c>
      <c r="T92" s="141">
        <f>IF(AND($D92&lt;&gt;0,T$1&lt;&gt;0),IF(VLOOKUP($D92,$J$9:$DP$16,2+T$1,FALSE)&lt;&gt;0,(COUNTIF('Présences, Excuses, et Tx P G'!$P91:X91,$C92)/VLOOKUP($D92,$J$9:$DP$16,2+T$1,FALSE)),),)</f>
        <v>1</v>
      </c>
      <c r="U92" s="141">
        <f>IF(AND($D92&lt;&gt;0,U$1&lt;&gt;0),IF(VLOOKUP($D92,$J$9:$DP$16,2+U$1,FALSE)&lt;&gt;0,(COUNTIF('Présences, Excuses, et Tx P G'!$P91:Y91,$C92)/VLOOKUP($D92,$J$9:$DP$16,2+U$1,FALSE)),),)</f>
        <v>1</v>
      </c>
      <c r="V92" s="141">
        <f>IF(AND($D92&lt;&gt;0,V$1&lt;&gt;0),IF(VLOOKUP($D92,$J$9:$DP$16,2+V$1,FALSE)&lt;&gt;0,(COUNTIF('Présences, Excuses, et Tx P G'!$P91:Z91,$C92)/VLOOKUP($D92,$J$9:$DP$16,2+V$1,FALSE)),),)</f>
        <v>1</v>
      </c>
      <c r="W92" s="141">
        <f>IF(AND($D92&lt;&gt;0,W$1&lt;&gt;0),IF(VLOOKUP($D92,$J$9:$DP$16,2+W$1,FALSE)&lt;&gt;0,(COUNTIF('Présences, Excuses, et Tx P G'!$P91:AA91,$C92)/VLOOKUP($D92,$J$9:$DP$16,2+W$1,FALSE)),),)</f>
        <v>1</v>
      </c>
      <c r="X92" s="141">
        <f>IF(AND($D92&lt;&gt;0,X$1&lt;&gt;0),IF(VLOOKUP($D92,$J$9:$DP$16,2+X$1,FALSE)&lt;&gt;0,(COUNTIF('Présences, Excuses, et Tx P G'!$P91:AB91,$C92)/VLOOKUP($D92,$J$9:$DP$16,2+X$1,FALSE)),),)</f>
        <v>1</v>
      </c>
      <c r="Y92" s="141">
        <f>IF(AND($D92&lt;&gt;0,Y$1&lt;&gt;0),IF(VLOOKUP($D92,$J$9:$DP$16,2+Y$1,FALSE)&lt;&gt;0,(COUNTIF('Présences, Excuses, et Tx P G'!$P91:AC91,$C92)/VLOOKUP($D92,$J$9:$DP$16,2+Y$1,FALSE)),),)</f>
        <v>1</v>
      </c>
      <c r="Z92" s="141">
        <f>IF(AND($D92&lt;&gt;0,Z$1&lt;&gt;0),IF(VLOOKUP($D92,$J$9:$DP$16,2+Z$1,FALSE)&lt;&gt;0,(COUNTIF('Présences, Excuses, et Tx P G'!$P91:AD91,$C92)/VLOOKUP($D92,$J$9:$DP$16,2+Z$1,FALSE)),),)</f>
        <v>1</v>
      </c>
      <c r="AA92" s="141">
        <f>IF(AND($D92&lt;&gt;0,AA$1&lt;&gt;0),IF(VLOOKUP($D92,$J$9:$DP$16,2+AA$1,FALSE)&lt;&gt;0,(COUNTIF('Présences, Excuses, et Tx P G'!$P91:AE91,$C92)/VLOOKUP($D92,$J$9:$DP$16,2+AA$1,FALSE)),),)</f>
        <v>1</v>
      </c>
      <c r="AB92" s="141">
        <f>IF(AND($D92&lt;&gt;0,AB$1&lt;&gt;0),IF(VLOOKUP($D92,$J$9:$DP$16,2+AB$1,FALSE)&lt;&gt;0,(COUNTIF('Présences, Excuses, et Tx P G'!$P91:AF91,$C92)/VLOOKUP($D92,$J$9:$DP$16,2+AB$1,FALSE)),),)</f>
        <v>1</v>
      </c>
      <c r="AC92" s="141">
        <f>IF(AND($D92&lt;&gt;0,AC$1&lt;&gt;0),IF(VLOOKUP($D92,$J$9:$DP$16,2+AC$1,FALSE)&lt;&gt;0,(COUNTIF('Présences, Excuses, et Tx P G'!$P91:AG91,$C92)/VLOOKUP($D92,$J$9:$DP$16,2+AC$1,FALSE)),),)</f>
        <v>1</v>
      </c>
      <c r="AD92" s="141">
        <f>IF(AND($D92&lt;&gt;0,AD$1&lt;&gt;0),IF(VLOOKUP($D92,$J$9:$DP$16,2+AD$1,FALSE)&lt;&gt;0,(COUNTIF('Présences, Excuses, et Tx P G'!$P91:AH91,$C92)/VLOOKUP($D92,$J$9:$DP$16,2+AD$1,FALSE)),),)</f>
        <v>1</v>
      </c>
      <c r="AE92" s="141">
        <f>IF(AND($D92&lt;&gt;0,AE$1&lt;&gt;0),IF(VLOOKUP($D92,$J$9:$DP$16,2+AE$1,FALSE)&lt;&gt;0,(COUNTIF('Présences, Excuses, et Tx P G'!$P91:AI91,$C92)/VLOOKUP($D92,$J$9:$DP$16,2+AE$1,FALSE)),),)</f>
        <v>1</v>
      </c>
      <c r="AF92" s="141">
        <f>IF(AND($D92&lt;&gt;0,AF$1&lt;&gt;0),IF(VLOOKUP($D92,$J$9:$DP$16,2+AF$1,FALSE)&lt;&gt;0,(COUNTIF('Présences, Excuses, et Tx P G'!$P91:AJ91,$C92)/VLOOKUP($D92,$J$9:$DP$16,2+AF$1,FALSE)),),)</f>
        <v>1</v>
      </c>
      <c r="AG92" s="141">
        <f>IF(AND($D92&lt;&gt;0,AG$1&lt;&gt;0),IF(VLOOKUP($D92,$J$9:$DP$16,2+AG$1,FALSE)&lt;&gt;0,(COUNTIF('Présences, Excuses, et Tx P G'!$P91:AK91,$C92)/VLOOKUP($D92,$J$9:$DP$16,2+AG$1,FALSE)),),)</f>
        <v>1</v>
      </c>
      <c r="AH92" s="141">
        <f>IF(AND($D92&lt;&gt;0,AH$1&lt;&gt;0),IF(VLOOKUP($D92,$J$9:$DP$16,2+AH$1,FALSE)&lt;&gt;0,(COUNTIF('Présences, Excuses, et Tx P G'!$P91:AL91,$C92)/VLOOKUP($D92,$J$9:$DP$16,2+AH$1,FALSE)),),)</f>
        <v>1</v>
      </c>
      <c r="AI92" s="141">
        <f>IF(AND($D92&lt;&gt;0,AI$1&lt;&gt;0),IF(VLOOKUP($D92,$J$9:$DP$16,2+AI$1,FALSE)&lt;&gt;0,(COUNTIF('Présences, Excuses, et Tx P G'!$P91:AM91,$C92)/VLOOKUP($D92,$J$9:$DP$16,2+AI$1,FALSE)),),)</f>
        <v>1</v>
      </c>
      <c r="AJ92" s="141">
        <f>IF(AND($D92&lt;&gt;0,AJ$1&lt;&gt;0),IF(VLOOKUP($D92,$J$9:$DP$16,2+AJ$1,FALSE)&lt;&gt;0,(COUNTIF('Présences, Excuses, et Tx P G'!$P91:AN91,$C92)/VLOOKUP($D92,$J$9:$DP$16,2+AJ$1,FALSE)),),)</f>
        <v>1</v>
      </c>
      <c r="AK92" s="141">
        <f>IF(AND($D92&lt;&gt;0,AK$1&lt;&gt;0),IF(VLOOKUP($D92,$J$9:$DP$16,2+AK$1,FALSE)&lt;&gt;0,(COUNTIF('Présences, Excuses, et Tx P G'!$P91:AO91,$C92)/VLOOKUP($D92,$J$9:$DP$16,2+AK$1,FALSE)),),)</f>
        <v>1</v>
      </c>
      <c r="AL92" s="141">
        <f>IF(AND($D92&lt;&gt;0,AL$1&lt;&gt;0),IF(VLOOKUP($D92,$J$9:$DP$16,2+AL$1,FALSE)&lt;&gt;0,(COUNTIF('Présences, Excuses, et Tx P G'!$P91:AP91,$C92)/VLOOKUP($D92,$J$9:$DP$16,2+AL$1,FALSE)),),)</f>
        <v>1</v>
      </c>
      <c r="AM92" s="141">
        <f>IF(AND($D92&lt;&gt;0,AM$1&lt;&gt;0),IF(VLOOKUP($D92,$J$9:$DP$16,2+AM$1,FALSE)&lt;&gt;0,(COUNTIF('Présences, Excuses, et Tx P G'!$P91:AQ91,$C92)/VLOOKUP($D92,$J$9:$DP$16,2+AM$1,FALSE)),),)</f>
        <v>0.94444444444444442</v>
      </c>
      <c r="AN92" s="141">
        <f>IF(AND($D92&lt;&gt;0,AN$1&lt;&gt;0),IF(VLOOKUP($D92,$J$9:$DP$16,2+AN$1,FALSE)&lt;&gt;0,(COUNTIF('Présences, Excuses, et Tx P G'!$P91:AR91,$C92)/VLOOKUP($D92,$J$9:$DP$16,2+AN$1,FALSE)),),)</f>
        <v>0.94736842105263153</v>
      </c>
      <c r="AO92" s="141">
        <f>IF(AND($D92&lt;&gt;0,AO$1&lt;&gt;0),IF(VLOOKUP($D92,$J$9:$DP$16,2+AO$1,FALSE)&lt;&gt;0,(COUNTIF('Présences, Excuses, et Tx P G'!$P91:AS91,$C92)/VLOOKUP($D92,$J$9:$DP$16,2+AO$1,FALSE)),),)</f>
        <v>0.95</v>
      </c>
      <c r="AP92" s="141">
        <f>IF(AND($D92&lt;&gt;0,AP$1&lt;&gt;0),IF(VLOOKUP($D92,$J$9:$DP$16,2+AP$1,FALSE)&lt;&gt;0,(COUNTIF('Présences, Excuses, et Tx P G'!$P91:AT91,$C92)/VLOOKUP($D92,$J$9:$DP$16,2+AP$1,FALSE)),),)</f>
        <v>0.95238095238095233</v>
      </c>
      <c r="AQ92" s="141">
        <f>IF(AND($D92&lt;&gt;0,AQ$1&lt;&gt;0),IF(VLOOKUP($D92,$J$9:$DP$16,2+AQ$1,FALSE)&lt;&gt;0,(COUNTIF('Présences, Excuses, et Tx P G'!$P91:AU91,$C92)/VLOOKUP($D92,$J$9:$DP$16,2+AQ$1,FALSE)),),)</f>
        <v>0.95238095238095233</v>
      </c>
      <c r="AR92" s="141">
        <f>IF(AND($D92&lt;&gt;0,AR$1&lt;&gt;0),IF(VLOOKUP($D92,$J$9:$DP$16,2+AR$1,FALSE)&lt;&gt;0,(COUNTIF('Présences, Excuses, et Tx P G'!$P91:AV91,$C92)/VLOOKUP($D92,$J$9:$DP$16,2+AR$1,FALSE)),),)</f>
        <v>0.95454545454545459</v>
      </c>
      <c r="AS92" s="141">
        <f>IF(AND($D92&lt;&gt;0,AS$1&lt;&gt;0),IF(VLOOKUP($D92,$J$9:$DP$16,2+AS$1,FALSE)&lt;&gt;0,(COUNTIF('Présences, Excuses, et Tx P G'!$P91:AW91,$C92)/VLOOKUP($D92,$J$9:$DP$16,2+AS$1,FALSE)),),)</f>
        <v>0.95454545454545459</v>
      </c>
      <c r="AT92" s="141">
        <f>IF(AND($D92&lt;&gt;0,AT$1&lt;&gt;0),IF(VLOOKUP($D92,$J$9:$DP$16,2+AT$1,FALSE)&lt;&gt;0,(COUNTIF('Présences, Excuses, et Tx P G'!$P91:AX91,$C92)/VLOOKUP($D92,$J$9:$DP$16,2+AT$1,FALSE)),),)</f>
        <v>0.95652173913043481</v>
      </c>
      <c r="AU92" s="141">
        <f>IF(AND($D92&lt;&gt;0,AU$1&lt;&gt;0),IF(VLOOKUP($D92,$J$9:$DP$16,2+AU$1,FALSE)&lt;&gt;0,(COUNTIF('Présences, Excuses, et Tx P G'!$P91:AY91,$C92)/VLOOKUP($D92,$J$9:$DP$16,2+AU$1,FALSE)),),)</f>
        <v>0.95652173913043481</v>
      </c>
      <c r="AV92" s="141">
        <f>IF(AND($D92&lt;&gt;0,AV$1&lt;&gt;0),IF(VLOOKUP($D92,$J$9:$DP$16,2+AV$1,FALSE)&lt;&gt;0,(COUNTIF('Présences, Excuses, et Tx P G'!$P91:AZ91,$C92)/VLOOKUP($D92,$J$9:$DP$16,2+AV$1,FALSE)),),)</f>
        <v>0.95833333333333337</v>
      </c>
      <c r="AW92" s="141">
        <f>IF(AND($D92&lt;&gt;0,AW$1&lt;&gt;0),IF(VLOOKUP($D92,$J$9:$DP$16,2+AW$1,FALSE)&lt;&gt;0,(COUNTIF('Présences, Excuses, et Tx P G'!$P91:BA91,$C92)/VLOOKUP($D92,$J$9:$DP$16,2+AW$1,FALSE)),),)</f>
        <v>0.95833333333333337</v>
      </c>
      <c r="AX92" s="141">
        <f>IF(AND($D92&lt;&gt;0,AX$1&lt;&gt;0),IF(VLOOKUP($D92,$J$9:$DP$16,2+AX$1,FALSE)&lt;&gt;0,(COUNTIF('Présences, Excuses, et Tx P G'!$P91:BB91,$C92)/VLOOKUP($D92,$J$9:$DP$16,2+AX$1,FALSE)),),)</f>
        <v>0.95833333333333337</v>
      </c>
      <c r="AY92" s="141">
        <f>IF(AND($D92&lt;&gt;0,AY$1&lt;&gt;0),IF(VLOOKUP($D92,$J$9:$DP$16,2+AY$1,FALSE)&lt;&gt;0,(COUNTIF('Présences, Excuses, et Tx P G'!$P91:BC91,$C92)/VLOOKUP($D92,$J$9:$DP$16,2+AY$1,FALSE)),),)</f>
        <v>0.96</v>
      </c>
      <c r="AZ92" s="141">
        <f>IF(AND($D92&lt;&gt;0,AZ$1&lt;&gt;0),IF(VLOOKUP($D92,$J$9:$DP$16,2+AZ$1,FALSE)&lt;&gt;0,(COUNTIF('Présences, Excuses, et Tx P G'!$P91:BD91,$C92)/VLOOKUP($D92,$J$9:$DP$16,2+AZ$1,FALSE)),),)</f>
        <v>0.96</v>
      </c>
      <c r="BA92" s="141">
        <f>IF(AND($D92&lt;&gt;0,BA$1&lt;&gt;0),IF(VLOOKUP($D92,$J$9:$DP$16,2+BA$1,FALSE)&lt;&gt;0,(COUNTIF('Présences, Excuses, et Tx P G'!$P91:BE91,$C92)/VLOOKUP($D92,$J$9:$DP$16,2+BA$1,FALSE)),),)</f>
        <v>0.96153846153846156</v>
      </c>
      <c r="BB92" s="141">
        <f>IF(AND($D92&lt;&gt;0,BB$1&lt;&gt;0),IF(VLOOKUP($D92,$J$9:$DP$16,2+BB$1,FALSE)&lt;&gt;0,(COUNTIF('Présences, Excuses, et Tx P G'!$P91:BF91,$C92)/VLOOKUP($D92,$J$9:$DP$16,2+BB$1,FALSE)),),)</f>
        <v>0.96296296296296291</v>
      </c>
      <c r="BC92" s="141">
        <f>IF(AND($D92&lt;&gt;0,BC$1&lt;&gt;0),IF(VLOOKUP($D92,$J$9:$DP$16,2+BC$1,FALSE)&lt;&gt;0,(COUNTIF('Présences, Excuses, et Tx P G'!$P91:BG91,$C92)/VLOOKUP($D92,$J$9:$DP$16,2+BC$1,FALSE)),),)</f>
        <v>0.9642857142857143</v>
      </c>
      <c r="BD92" s="141">
        <f>IF(AND($D92&lt;&gt;0,BD$1&lt;&gt;0),IF(VLOOKUP($D92,$J$9:$DP$16,2+BD$1,FALSE)&lt;&gt;0,(COUNTIF('Présences, Excuses, et Tx P G'!$P91:BH91,$C92)/VLOOKUP($D92,$J$9:$DP$16,2+BD$1,FALSE)),),)</f>
        <v>0.96551724137931039</v>
      </c>
      <c r="BE92" s="141">
        <f>IF(AND($D92&lt;&gt;0,BE$1&lt;&gt;0),IF(VLOOKUP($D92,$J$9:$DP$16,2+BE$1,FALSE)&lt;&gt;0,(COUNTIF('Présences, Excuses, et Tx P G'!$P91:BI91,$C92)/VLOOKUP($D92,$J$9:$DP$16,2+BE$1,FALSE)),),)</f>
        <v>0.96666666666666667</v>
      </c>
      <c r="BF92" s="141">
        <f>IF(AND($D92&lt;&gt;0,BF$1&lt;&gt;0),IF(VLOOKUP($D92,$J$9:$DP$16,2+BF$1,FALSE)&lt;&gt;0,(COUNTIF('Présences, Excuses, et Tx P G'!$P91:BJ91,$C92)/VLOOKUP($D92,$J$9:$DP$16,2+BF$1,FALSE)),),)</f>
        <v>0.96666666666666667</v>
      </c>
      <c r="BG92" s="141">
        <f>IF(AND($D92&lt;&gt;0,BG$1&lt;&gt;0),IF(VLOOKUP($D92,$J$9:$DP$16,2+BG$1,FALSE)&lt;&gt;0,(COUNTIF('Présences, Excuses, et Tx P G'!$P91:BK91,$C92)/VLOOKUP($D92,$J$9:$DP$16,2+BG$1,FALSE)),),)</f>
        <v>0.96666666666666667</v>
      </c>
      <c r="BH92" s="141">
        <f>IF(AND($D92&lt;&gt;0,BH$1&lt;&gt;0),IF(VLOOKUP($D92,$J$9:$DP$16,2+BH$1,FALSE)&lt;&gt;0,(COUNTIF('Présences, Excuses, et Tx P G'!$P91:BL91,$C92)/VLOOKUP($D92,$J$9:$DP$16,2+BH$1,FALSE)),),)</f>
        <v>0.967741935483871</v>
      </c>
      <c r="BI92" s="141">
        <f>IF(AND($D92&lt;&gt;0,BI$1&lt;&gt;0),IF(VLOOKUP($D92,$J$9:$DP$16,2+BI$1,FALSE)&lt;&gt;0,(COUNTIF('Présences, Excuses, et Tx P G'!$P91:BM91,$C92)/VLOOKUP($D92,$J$9:$DP$16,2+BI$1,FALSE)),),)</f>
        <v>0.96875</v>
      </c>
      <c r="BJ92" s="141">
        <f>IF(AND($D92&lt;&gt;0,BJ$1&lt;&gt;0),IF(VLOOKUP($D92,$J$9:$DP$16,2+BJ$1,FALSE)&lt;&gt;0,(COUNTIF('Présences, Excuses, et Tx P G'!$P91:BN91,$C92)/VLOOKUP($D92,$J$9:$DP$16,2+BJ$1,FALSE)),),)</f>
        <v>0.96875</v>
      </c>
      <c r="BK92" s="141">
        <f>IF(AND($D92&lt;&gt;0,BK$1&lt;&gt;0),IF(VLOOKUP($D92,$J$9:$DP$16,2+BK$1,FALSE)&lt;&gt;0,(COUNTIF('Présences, Excuses, et Tx P G'!$P91:BO91,$C92)/VLOOKUP($D92,$J$9:$DP$16,2+BK$1,FALSE)),),)</f>
        <v>0.96969696969696972</v>
      </c>
      <c r="BL92" s="141">
        <f>IF(AND($D92&lt;&gt;0,BL$1&lt;&gt;0),IF(VLOOKUP($D92,$J$9:$DP$16,2+BL$1,FALSE)&lt;&gt;0,(COUNTIF('Présences, Excuses, et Tx P G'!$P91:BP91,$C92)/VLOOKUP($D92,$J$9:$DP$16,2+BL$1,FALSE)),),)</f>
        <v>0.96969696969696972</v>
      </c>
      <c r="BM92" s="141">
        <f>IF(AND($D92&lt;&gt;0,BM$1&lt;&gt;0),IF(VLOOKUP($D92,$J$9:$DP$16,2+BM$1,FALSE)&lt;&gt;0,(COUNTIF('Présences, Excuses, et Tx P G'!$P91:BQ91,$C92)/VLOOKUP($D92,$J$9:$DP$16,2+BM$1,FALSE)),),)</f>
        <v>0.96969696969696972</v>
      </c>
      <c r="BN92" s="141">
        <f>IF(AND($D92&lt;&gt;0,BN$1&lt;&gt;0),IF(VLOOKUP($D92,$J$9:$DP$16,2+BN$1,FALSE)&lt;&gt;0,(COUNTIF('Présences, Excuses, et Tx P G'!$P91:BR91,$C92)/VLOOKUP($D92,$J$9:$DP$16,2+BN$1,FALSE)),),)</f>
        <v>0.97058823529411764</v>
      </c>
      <c r="BO92" s="141">
        <f>IF(AND($D92&lt;&gt;0,BO$1&lt;&gt;0),IF(VLOOKUP($D92,$J$9:$DP$16,2+BO$1,FALSE)&lt;&gt;0,(COUNTIF('Présences, Excuses, et Tx P G'!$P91:BS91,$C92)/VLOOKUP($D92,$J$9:$DP$16,2+BO$1,FALSE)),),)</f>
        <v>0.97142857142857142</v>
      </c>
      <c r="BP92" s="141">
        <f>IF(AND($D92&lt;&gt;0,BP$1&lt;&gt;0),IF(VLOOKUP($D92,$J$9:$DP$16,2+BP$1,FALSE)&lt;&gt;0,(COUNTIF('Présences, Excuses, et Tx P G'!$P91:BT91,$C92)/VLOOKUP($D92,$J$9:$DP$16,2+BP$1,FALSE)),),)</f>
        <v>0.97222222222222221</v>
      </c>
      <c r="BQ92" s="141">
        <f>IF(AND($D92&lt;&gt;0,BQ$1&lt;&gt;0),IF(VLOOKUP($D92,$J$9:$DP$16,2+BQ$1,FALSE)&lt;&gt;0,(COUNTIF('Présences, Excuses, et Tx P G'!$P91:BU91,$C92)/VLOOKUP($D92,$J$9:$DP$16,2+BQ$1,FALSE)),),)</f>
        <v>0.97222222222222221</v>
      </c>
      <c r="BR92" s="141">
        <f>IF(AND($D92&lt;&gt;0,BR$1&lt;&gt;0),IF(VLOOKUP($D92,$J$9:$DP$16,2+BR$1,FALSE)&lt;&gt;0,(COUNTIF('Présences, Excuses, et Tx P G'!$P91:BV91,$C92)/VLOOKUP($D92,$J$9:$DP$16,2+BR$1,FALSE)),),)</f>
        <v>0.97297297297297303</v>
      </c>
      <c r="BS92" s="141">
        <f>IF(AND($D92&lt;&gt;0,BS$1&lt;&gt;0),IF(VLOOKUP($D92,$J$9:$DP$16,2+BS$1,FALSE)&lt;&gt;0,(COUNTIF('Présences, Excuses, et Tx P G'!$P91:BW91,$C92)/VLOOKUP($D92,$J$9:$DP$16,2+BS$1,FALSE)),),)</f>
        <v>0.97297297297297303</v>
      </c>
      <c r="BT92" s="141">
        <f>IF(AND($D92&lt;&gt;0,BT$1&lt;&gt;0),IF(VLOOKUP($D92,$J$9:$DP$16,2+BT$1,FALSE)&lt;&gt;0,(COUNTIF('Présences, Excuses, et Tx P G'!$P91:BX91,$C92)/VLOOKUP($D92,$J$9:$DP$16,2+BT$1,FALSE)),),)</f>
        <v>0.97297297297297303</v>
      </c>
      <c r="BU92" s="141">
        <f>IF(AND($D92&lt;&gt;0,BU$1&lt;&gt;0),IF(VLOOKUP($D92,$J$9:$DP$16,2+BU$1,FALSE)&lt;&gt;0,(COUNTIF('Présences, Excuses, et Tx P G'!$P91:BY91,$C92)/VLOOKUP($D92,$J$9:$DP$16,2+BU$1,FALSE)),),)</f>
        <v>0.97368421052631582</v>
      </c>
      <c r="BV92" s="141">
        <f>IF(AND($D92&lt;&gt;0,BV$1&lt;&gt;0),IF(VLOOKUP($D92,$J$9:$DP$16,2+BV$1,FALSE)&lt;&gt;0,(COUNTIF('Présences, Excuses, et Tx P G'!$P91:BZ91,$C92)/VLOOKUP($D92,$J$9:$DP$16,2+BV$1,FALSE)),),)</f>
        <v>0.97435897435897434</v>
      </c>
      <c r="BW92" s="141">
        <f>IF(AND($D92&lt;&gt;0,BW$1&lt;&gt;0),IF(VLOOKUP($D92,$J$9:$DP$16,2+BW$1,FALSE)&lt;&gt;0,(COUNTIF('Présences, Excuses, et Tx P G'!$P91:CA91,$C92)/VLOOKUP($D92,$J$9:$DP$16,2+BW$1,FALSE)),),)</f>
        <v>0.97499999999999998</v>
      </c>
      <c r="BX92" s="141">
        <f>IF(AND($D92&lt;&gt;0,BX$1&lt;&gt;0),IF(VLOOKUP($D92,$J$9:$DP$16,2+BX$1,FALSE)&lt;&gt;0,(COUNTIF('Présences, Excuses, et Tx P G'!$P91:CB91,$C92)/VLOOKUP($D92,$J$9:$DP$16,2+BX$1,FALSE)),),)</f>
        <v>0.97499999999999998</v>
      </c>
      <c r="BY92" s="141">
        <f>IF(AND($D92&lt;&gt;0,BY$1&lt;&gt;0),IF(VLOOKUP($D92,$J$9:$DP$16,2+BY$1,FALSE)&lt;&gt;0,(COUNTIF('Présences, Excuses, et Tx P G'!$P91:CC91,$C92)/VLOOKUP($D92,$J$9:$DP$16,2+BY$1,FALSE)),),)</f>
        <v>0.97560975609756095</v>
      </c>
      <c r="BZ92" s="141">
        <f>IF(AND($D92&lt;&gt;0,BZ$1&lt;&gt;0),IF(VLOOKUP($D92,$J$9:$DP$16,2+BZ$1,FALSE)&lt;&gt;0,(COUNTIF('Présences, Excuses, et Tx P G'!$P91:CD91,$C92)/VLOOKUP($D92,$J$9:$DP$16,2+BZ$1,FALSE)),),)</f>
        <v>0.97619047619047616</v>
      </c>
      <c r="CA92" s="141">
        <f>IF(AND($D92&lt;&gt;0,CA$1&lt;&gt;0),IF(VLOOKUP($D92,$J$9:$DP$16,2+CA$1,FALSE)&lt;&gt;0,(COUNTIF('Présences, Excuses, et Tx P G'!$P91:CE91,$C92)/VLOOKUP($D92,$J$9:$DP$16,2+CA$1,FALSE)),),)</f>
        <v>0.95348837209302328</v>
      </c>
      <c r="CB92" s="141">
        <f>IF(AND($D92&lt;&gt;0,CB$1&lt;&gt;0),IF(VLOOKUP($D92,$J$9:$DP$16,2+CB$1,FALSE)&lt;&gt;0,(COUNTIF('Présences, Excuses, et Tx P G'!$P91:CF91,$C92)/VLOOKUP($D92,$J$9:$DP$16,2+CB$1,FALSE)),),)</f>
        <v>0</v>
      </c>
      <c r="CC92" s="141">
        <f>IF(AND($D92&lt;&gt;0,CC$1&lt;&gt;0),IF(VLOOKUP($D92,$J$9:$DP$16,2+CC$1,FALSE)&lt;&gt;0,(COUNTIF('Présences, Excuses, et Tx P G'!$P91:CG91,$C92)/VLOOKUP($D92,$J$9:$DP$16,2+CC$1,FALSE)),),)</f>
        <v>0</v>
      </c>
      <c r="CD92" s="141">
        <f>IF(AND($D92&lt;&gt;0,CD$1&lt;&gt;0),IF(VLOOKUP($D92,$J$9:$DP$16,2+CD$1,FALSE)&lt;&gt;0,(COUNTIF('Présences, Excuses, et Tx P G'!$P91:CH91,$C92)/VLOOKUP($D92,$J$9:$DP$16,2+CD$1,FALSE)),),)</f>
        <v>0</v>
      </c>
      <c r="CE92" s="141">
        <f>IF(AND($D92&lt;&gt;0,CE$1&lt;&gt;0),IF(VLOOKUP($D92,$J$9:$DP$16,2+CE$1,FALSE)&lt;&gt;0,(COUNTIF('Présences, Excuses, et Tx P G'!$P91:CI91,$C92)/VLOOKUP($D92,$J$9:$DP$16,2+CE$1,FALSE)),),)</f>
        <v>0</v>
      </c>
      <c r="CF92" s="141">
        <f>IF(AND($D92&lt;&gt;0,CF$1&lt;&gt;0),IF(VLOOKUP($D92,$J$9:$DP$16,2+CF$1,FALSE)&lt;&gt;0,(COUNTIF('Présences, Excuses, et Tx P G'!$P91:CJ91,$C92)/VLOOKUP($D92,$J$9:$DP$16,2+CF$1,FALSE)),),)</f>
        <v>0</v>
      </c>
      <c r="CG92" s="141">
        <f>IF(AND($D92&lt;&gt;0,CG$1&lt;&gt;0),IF(VLOOKUP($D92,$J$9:$DP$16,2+CG$1,FALSE)&lt;&gt;0,(COUNTIF('Présences, Excuses, et Tx P G'!$P91:CK91,$C92)/VLOOKUP($D92,$J$9:$DP$16,2+CG$1,FALSE)),),)</f>
        <v>0</v>
      </c>
      <c r="CH92" s="141">
        <f>IF(AND($D92&lt;&gt;0,CH$1&lt;&gt;0),IF(VLOOKUP($D92,$J$9:$DP$16,2+CH$1,FALSE)&lt;&gt;0,(COUNTIF('Présences, Excuses, et Tx P G'!$P91:CL91,$C92)/VLOOKUP($D92,$J$9:$DP$16,2+CH$1,FALSE)),),)</f>
        <v>0</v>
      </c>
      <c r="CI92" s="141">
        <f>IF(AND($D92&lt;&gt;0,CI$1&lt;&gt;0),IF(VLOOKUP($D92,$J$9:$DP$16,2+CI$1,FALSE)&lt;&gt;0,(COUNTIF('Présences, Excuses, et Tx P G'!$P91:CM91,$C92)/VLOOKUP($D92,$J$9:$DP$16,2+CI$1,FALSE)),),)</f>
        <v>0</v>
      </c>
      <c r="CJ92" s="141">
        <f>IF(AND($D92&lt;&gt;0,CJ$1&lt;&gt;0),IF(VLOOKUP($D92,$J$9:$DP$16,2+CJ$1,FALSE)&lt;&gt;0,(COUNTIF('Présences, Excuses, et Tx P G'!$P91:CO91,$C92)/VLOOKUP($D92,$J$9:$DP$16,2+CJ$1,FALSE)),),)</f>
        <v>0</v>
      </c>
      <c r="CK92" s="141">
        <f>IF(AND($D92&lt;&gt;0,CK$1&lt;&gt;0),IF(VLOOKUP($D92,$J$9:$DP$16,2+CK$1,FALSE)&lt;&gt;0,(COUNTIF('Présences, Excuses, et Tx P G'!$P91:CP91,$C92)/VLOOKUP($D92,$J$9:$DP$16,2+CK$1,FALSE)),),)</f>
        <v>0</v>
      </c>
      <c r="CL92" s="141">
        <f>IF(AND($D92&lt;&gt;0,CL$1&lt;&gt;0),IF(VLOOKUP($D92,$J$9:$DP$16,2+CL$1,FALSE)&lt;&gt;0,(COUNTIF('Présences, Excuses, et Tx P G'!$P91:CQ91,$C92)/VLOOKUP($D92,$J$9:$DP$16,2+CL$1,FALSE)),),)</f>
        <v>0</v>
      </c>
      <c r="CM92" s="141">
        <f>IF(AND($D92&lt;&gt;0,CM$1&lt;&gt;0),IF(VLOOKUP($D92,$J$9:$DP$16,2+CM$1,FALSE)&lt;&gt;0,(COUNTIF('Présences, Excuses, et Tx P G'!$P91:CR91,$C92)/VLOOKUP($D92,$J$9:$DP$16,2+CM$1,FALSE)),),)</f>
        <v>0</v>
      </c>
      <c r="CN92" s="141">
        <f>IF(AND($D92&lt;&gt;0,CN$1&lt;&gt;0),IF(VLOOKUP($D92,$J$9:$DP$16,2+CN$1,FALSE)&lt;&gt;0,(COUNTIF('Présences, Excuses, et Tx P G'!$P91:CS91,$C92)/VLOOKUP($D92,$J$9:$DP$16,2+CN$1,FALSE)),),)</f>
        <v>0</v>
      </c>
      <c r="CO92" s="141">
        <f>IF(AND($D92&lt;&gt;0,CO$1&lt;&gt;0),IF(VLOOKUP($D92,$J$9:$DP$16,2+CO$1,FALSE)&lt;&gt;0,(COUNTIF('Présences, Excuses, et Tx P G'!$P91:CT91,$C92)/VLOOKUP($D92,$J$9:$DP$16,2+CO$1,FALSE)),),)</f>
        <v>0</v>
      </c>
      <c r="CP92" s="141">
        <f>IF(AND($D92&lt;&gt;0,CP$1&lt;&gt;0),IF(VLOOKUP($D92,$J$9:$DP$16,2+CP$1,FALSE)&lt;&gt;0,(COUNTIF('Présences, Excuses, et Tx P G'!$P91:CU91,$C92)/VLOOKUP($D92,$J$9:$DP$16,2+CP$1,FALSE)),),)</f>
        <v>0</v>
      </c>
      <c r="CQ92" s="141">
        <f>IF(AND($D92&lt;&gt;0,CQ$1&lt;&gt;0),IF(VLOOKUP($D92,$J$9:$DP$16,2+CQ$1,FALSE)&lt;&gt;0,(COUNTIF('Présences, Excuses, et Tx P G'!$P91:CU91,$C92)/VLOOKUP($D92,$J$9:$DP$16,2+CQ$1,FALSE)),),)</f>
        <v>0</v>
      </c>
      <c r="CR92" s="141">
        <f>IF(AND($D92&lt;&gt;0,CR$1&lt;&gt;0),IF(VLOOKUP($D92,$J$9:$DP$16,2+CR$1,FALSE)&lt;&gt;0,(COUNTIF('Présences, Excuses, et Tx P G'!$P91:CV91,$C92)/VLOOKUP($D92,$J$9:$DP$16,2+CR$1,FALSE)),),)</f>
        <v>0</v>
      </c>
      <c r="CS92" s="141">
        <f>IF(AND($D92&lt;&gt;0,CS$1&lt;&gt;0),IF(VLOOKUP($D92,$J$9:$DP$16,2+CS$1,FALSE)&lt;&gt;0,(COUNTIF('Présences, Excuses, et Tx P G'!$P91:CW91,$C92)/VLOOKUP($D92,$J$9:$DP$16,2+CS$1,FALSE)),),)</f>
        <v>0</v>
      </c>
      <c r="CT92" s="141">
        <f>IF(AND($D92&lt;&gt;0,CT$1&lt;&gt;0),IF(VLOOKUP($D92,$J$9:$DP$16,2+CT$1,FALSE)&lt;&gt;0,(COUNTIF('Présences, Excuses, et Tx P G'!$P91:CX91,$C92)/VLOOKUP($D92,$J$9:$DP$16,2+CT$1,FALSE)),),)</f>
        <v>0</v>
      </c>
      <c r="CU92" s="141">
        <f>IF(AND($D92&lt;&gt;0,CU$1&lt;&gt;0),IF(VLOOKUP($D92,$J$9:$DP$16,2+CU$1,FALSE)&lt;&gt;0,(COUNTIF('Présences, Excuses, et Tx P G'!$P91:CY91,$C92)/VLOOKUP($D92,$J$9:$DP$16,2+CU$1,FALSE)),),)</f>
        <v>0</v>
      </c>
      <c r="CV92" s="141">
        <f>IF(AND($D92&lt;&gt;0,CV$1&lt;&gt;0),IF(VLOOKUP($D92,$J$9:$DP$16,2+CV$1,FALSE)&lt;&gt;0,(COUNTIF('Présences, Excuses, et Tx P G'!$P91:CZ91,$C92)/VLOOKUP($D92,$J$9:$DP$16,2+CV$1,FALSE)),),)</f>
        <v>0</v>
      </c>
      <c r="CW92" s="141">
        <f>IF(AND($D92&lt;&gt;0,CW$1&lt;&gt;0),IF(VLOOKUP($D92,$J$9:$DP$16,2+CW$1,FALSE)&lt;&gt;0,(COUNTIF('Présences, Excuses, et Tx P G'!$P91:DA91,$C92)/VLOOKUP($D92,$J$9:$DP$16,2+CW$1,FALSE)),),)</f>
        <v>0</v>
      </c>
      <c r="CX92" s="141">
        <f>IF(AND($D92&lt;&gt;0,CX$1&lt;&gt;0),IF(VLOOKUP($D92,$J$9:$DP$16,2+CX$1,FALSE)&lt;&gt;0,(COUNTIF('Présences, Excuses, et Tx P G'!$P91:DB91,$C92)/VLOOKUP($D92,$J$9:$DP$16,2+CX$1,FALSE)),),)</f>
        <v>0</v>
      </c>
      <c r="CY92" s="141">
        <f>IF(AND($D92&lt;&gt;0,CY$1&lt;&gt;0),IF(VLOOKUP($D92,$J$9:$DP$16,2+CY$1,FALSE)&lt;&gt;0,(COUNTIF('Présences, Excuses, et Tx P G'!$P91:DC91,$C92)/VLOOKUP($D92,$J$9:$DP$16,2+CY$1,FALSE)),),)</f>
        <v>0</v>
      </c>
      <c r="CZ92" s="141">
        <f>IF(AND($D92&lt;&gt;0,CZ$1&lt;&gt;0),IF(VLOOKUP($D92,$J$9:$DP$16,2+CZ$1,FALSE)&lt;&gt;0,(COUNTIF('Présences, Excuses, et Tx P G'!$P91:DD91,$C92)/VLOOKUP($D92,$J$9:$DP$16,2+CZ$1,FALSE)),),)</f>
        <v>0</v>
      </c>
      <c r="DA92" s="141">
        <f>IF(AND($D92&lt;&gt;0,DA$1&lt;&gt;0),IF(VLOOKUP($D92,$J$9:$DP$16,2+DA$1,FALSE)&lt;&gt;0,(COUNTIF('Présences, Excuses, et Tx P G'!$P91:DE91,$C92)/VLOOKUP($D92,$J$9:$DP$16,2+DA$1,FALSE)),),)</f>
        <v>0</v>
      </c>
      <c r="DB92" s="141">
        <f>IF(AND($D92&lt;&gt;0,DB$1&lt;&gt;0),IF(VLOOKUP($D92,$J$9:$DP$16,2+DB$1,FALSE)&lt;&gt;0,(COUNTIF('Présences, Excuses, et Tx P G'!$P91:DF91,$C92)/VLOOKUP($D92,$J$9:$DP$16,2+DB$1,FALSE)),),)</f>
        <v>0</v>
      </c>
      <c r="DC92" s="141">
        <f>IF(AND($D92&lt;&gt;0,DC$1&lt;&gt;0),IF(VLOOKUP($D92,$J$9:$DP$16,2+DC$1,FALSE)&lt;&gt;0,(COUNTIF('Présences, Excuses, et Tx P G'!$P91:DG91,$C92)/VLOOKUP($D92,$J$9:$DP$16,2+DC$1,FALSE)),),)</f>
        <v>0</v>
      </c>
      <c r="DD92" s="141">
        <f>IF(AND($D92&lt;&gt;0,DD$1&lt;&gt;0),IF(VLOOKUP($D92,$J$9:$DP$16,2+DD$1,FALSE)&lt;&gt;0,(COUNTIF('Présences, Excuses, et Tx P G'!$P91:DH91,$C92)/VLOOKUP($D92,$J$9:$DP$16,2+DD$1,FALSE)),),)</f>
        <v>0</v>
      </c>
      <c r="DE92" s="141">
        <f>IF(AND($D92&lt;&gt;0,DE$1&lt;&gt;0),IF(VLOOKUP($D92,$J$9:$DP$16,2+DE$1,FALSE)&lt;&gt;0,(COUNTIF('Présences, Excuses, et Tx P G'!$P91:DI91,$C92)/VLOOKUP($D92,$J$9:$DP$16,2+DE$1,FALSE)),),)</f>
        <v>0</v>
      </c>
      <c r="DF92" s="141">
        <f>IF(AND($D92&lt;&gt;0,DF$1&lt;&gt;0),IF(VLOOKUP($D92,$J$9:$DP$16,2+DF$1,FALSE)&lt;&gt;0,(COUNTIF('Présences, Excuses, et Tx P G'!$P91:DJ91,$C92)/VLOOKUP($D92,$J$9:$DP$16,2+DF$1,FALSE)),),)</f>
        <v>0</v>
      </c>
      <c r="DG92" s="141">
        <f>IF(AND($D92&lt;&gt;0,DG$1&lt;&gt;0),IF(VLOOKUP($D92,$J$9:$DP$16,2+DG$1,FALSE)&lt;&gt;0,(COUNTIF('Présences, Excuses, et Tx P G'!$P91:DK91,$C92)/VLOOKUP($D92,$J$9:$DP$16,2+DG$1,FALSE)),),)</f>
        <v>0</v>
      </c>
      <c r="DH92" s="141">
        <f>IF(AND($D92&lt;&gt;0,DH$1&lt;&gt;0),IF(VLOOKUP($D92,$J$9:$DP$16,2+DH$1,FALSE)&lt;&gt;0,(COUNTIF('Présences, Excuses, et Tx P G'!$P91:DL91,$C92)/VLOOKUP($D92,$J$9:$DP$16,2+DH$1,FALSE)),),)</f>
        <v>0</v>
      </c>
      <c r="DI92" s="141">
        <f>IF(AND($D92&lt;&gt;0,DI$1&lt;&gt;0),IF(VLOOKUP($D92,$J$9:$DP$16,2+DI$1,FALSE)&lt;&gt;0,(COUNTIF('Présences, Excuses, et Tx P G'!$P91:DM91,$C92)/VLOOKUP($D92,$J$9:$DP$16,2+DI$1,FALSE)),),)</f>
        <v>0</v>
      </c>
      <c r="DJ92" s="141">
        <f>IF(AND($D92&lt;&gt;0,DJ$1&lt;&gt;0),IF(VLOOKUP($D92,$J$9:$DP$16,2+DJ$1,FALSE)&lt;&gt;0,(COUNTIF('Présences, Excuses, et Tx P G'!$P91:DN91,$C92)/VLOOKUP($D92,$J$9:$DP$16,2+DJ$1,FALSE)),),)</f>
        <v>0</v>
      </c>
      <c r="DK92" s="141">
        <f>IF(AND($D92&lt;&gt;0,DK$1&lt;&gt;0),IF(VLOOKUP($D92,$J$9:$DP$16,2+DK$1,FALSE)&lt;&gt;0,(COUNTIF('Présences, Excuses, et Tx P G'!$P91:DO91,$C92)/VLOOKUP($D92,$J$9:$DP$16,2+DK$1,FALSE)),),)</f>
        <v>0</v>
      </c>
      <c r="DL92" s="141">
        <f>IF(AND($D92&lt;&gt;0,DL$1&lt;&gt;0),IF(VLOOKUP($D92,$J$9:$DP$16,2+DL$1,FALSE)&lt;&gt;0,(COUNTIF('Présences, Excuses, et Tx P G'!$P91:DP91,$C92)/VLOOKUP($D92,$J$9:$DP$16,2+DL$1,FALSE)),),)</f>
        <v>0</v>
      </c>
      <c r="DM92" s="141">
        <f>IF(AND($D92&lt;&gt;0,DM$1&lt;&gt;0),IF(VLOOKUP($D92,$J$9:$DP$16,2+DM$1,FALSE)&lt;&gt;0,(COUNTIF('Présences, Excuses, et Tx P G'!$P91:DQ91,$C92)/VLOOKUP($D92,$J$9:$DP$16,2+DM$1,FALSE)),),)</f>
        <v>0</v>
      </c>
      <c r="DN92" s="141">
        <f>IF(AND($D92&lt;&gt;0,DN$1&lt;&gt;0),IF(VLOOKUP($D92,$J$9:$DP$16,2+DN$1,FALSE)&lt;&gt;0,(COUNTIF('Présences, Excuses, et Tx P G'!$P91:DR91,$C92)/VLOOKUP($D92,$J$9:$DP$16,2+DN$1,FALSE)),),)</f>
        <v>0</v>
      </c>
      <c r="DO92" s="141">
        <f>IF(AND($D92&lt;&gt;0,DO$1&lt;&gt;0),IF(VLOOKUP($D92,$J$9:$DP$16,2+DO$1,FALSE)&lt;&gt;0,(COUNTIF('Présences, Excuses, et Tx P G'!$P91:DS91,$C92)/VLOOKUP($D92,$J$9:$DP$16,2+DO$1,FALSE)),),)</f>
        <v>0</v>
      </c>
      <c r="DP92" s="141">
        <f>IF(AND($D92&lt;&gt;0,DP$1&lt;&gt;0),IF(VLOOKUP($D92,$J$9:$DP$16,2+DP$1,FALSE)&lt;&gt;0,(COUNTIF('Présences, Excuses, et Tx P G'!$P91:DT91,$C92)/VLOOKUP($D92,$J$9:$DP$16,2+DP$1,FALSE)),),)</f>
        <v>0</v>
      </c>
      <c r="DR92" s="80" t="str">
        <f t="shared" si="39"/>
        <v>REVAULT Chantal</v>
      </c>
      <c r="DS92" s="26" t="str">
        <f t="shared" si="40"/>
        <v>S</v>
      </c>
      <c r="DT92" s="23">
        <f t="shared" si="41"/>
        <v>0.97560975609756095</v>
      </c>
    </row>
    <row r="93" spans="1:124" ht="14.4" customHeight="1">
      <c r="A93" s="11">
        <v>76</v>
      </c>
      <c r="B93" s="158" t="str">
        <f>Choristes!B77</f>
        <v>RIGOLLET Elisabeth</v>
      </c>
      <c r="C93" s="26" t="str">
        <f>Choristes!C77</f>
        <v>A</v>
      </c>
      <c r="D93" s="26" t="str">
        <f>Choristes!G77</f>
        <v>FS</v>
      </c>
      <c r="E93" s="26"/>
      <c r="F93" s="26"/>
      <c r="G93" s="15"/>
      <c r="H93" s="15"/>
      <c r="I93" s="23">
        <f t="shared" si="37"/>
        <v>0.90243902439024393</v>
      </c>
      <c r="J93" s="23" t="str">
        <f t="shared" si="38"/>
        <v>B</v>
      </c>
      <c r="K93" s="60"/>
      <c r="L93" s="141">
        <f>IF(AND($D93&lt;&gt;0,L$1&lt;&gt;0),IF(VLOOKUP($D93,$J$9:$DP$16,2+L$1,FALSE)&lt;&gt;0,(COUNTIF('Présences, Excuses, et Tx P G'!$P92:P92,$C93)/VLOOKUP($D93,$J$9:$DP$16,2+L$1,FALSE)),),)</f>
        <v>1</v>
      </c>
      <c r="M93" s="141">
        <f>IF(AND($D93&lt;&gt;0,M$1&lt;&gt;0),IF(VLOOKUP($D93,$J$9:$DP$16,2+M$1,FALSE)&lt;&gt;0,(COUNTIF('Présences, Excuses, et Tx P G'!$P92:Q92,$C93)/VLOOKUP($D93,$J$9:$DP$16,2+M$1,FALSE)),),)</f>
        <v>1</v>
      </c>
      <c r="N93" s="141">
        <f>IF(AND($D93&lt;&gt;0,N$1&lt;&gt;0),IF(VLOOKUP($D93,$J$9:$DP$16,2+N$1,FALSE)&lt;&gt;0,(COUNTIF('Présences, Excuses, et Tx P G'!$P92:R92,$C93)/VLOOKUP($D93,$J$9:$DP$16,2+N$1,FALSE)),),)</f>
        <v>1</v>
      </c>
      <c r="O93" s="141">
        <f>IF(AND($D93&lt;&gt;0,O$1&lt;&gt;0),IF(VLOOKUP($D93,$J$9:$DP$16,2+O$1,FALSE)&lt;&gt;0,(COUNTIF('Présences, Excuses, et Tx P G'!$P92:S92,$C93)/VLOOKUP($D93,$J$9:$DP$16,2+O$1,FALSE)),),)</f>
        <v>1</v>
      </c>
      <c r="P93" s="141">
        <f>IF(AND($D93&lt;&gt;0,P$1&lt;&gt;0),IF(VLOOKUP($D93,$J$9:$DP$16,2+P$1,FALSE)&lt;&gt;0,(COUNTIF('Présences, Excuses, et Tx P G'!$P92:T92,$C93)/VLOOKUP($D93,$J$9:$DP$16,2+P$1,FALSE)),),)</f>
        <v>1</v>
      </c>
      <c r="Q93" s="141">
        <f>IF(AND($D93&lt;&gt;0,Q$1&lt;&gt;0),IF(VLOOKUP($D93,$J$9:$DP$16,2+Q$1,FALSE)&lt;&gt;0,(COUNTIF('Présences, Excuses, et Tx P G'!$P92:U92,$C93)/VLOOKUP($D93,$J$9:$DP$16,2+Q$1,FALSE)),),)</f>
        <v>0.75</v>
      </c>
      <c r="R93" s="141">
        <f>IF(AND($D93&lt;&gt;0,R$1&lt;&gt;0),IF(VLOOKUP($D93,$J$9:$DP$16,2+R$1,FALSE)&lt;&gt;0,(COUNTIF('Présences, Excuses, et Tx P G'!$P92:V92,$C93)/VLOOKUP($D93,$J$9:$DP$16,2+R$1,FALSE)),),)</f>
        <v>0.8</v>
      </c>
      <c r="S93" s="141">
        <f>IF(AND($D93&lt;&gt;0,S$1&lt;&gt;0),IF(VLOOKUP($D93,$J$9:$DP$16,2+S$1,FALSE)&lt;&gt;0,(COUNTIF('Présences, Excuses, et Tx P G'!$P92:W92,$C93)/VLOOKUP($D93,$J$9:$DP$16,2+S$1,FALSE)),),)</f>
        <v>0.83333333333333337</v>
      </c>
      <c r="T93" s="141">
        <f>IF(AND($D93&lt;&gt;0,T$1&lt;&gt;0),IF(VLOOKUP($D93,$J$9:$DP$16,2+T$1,FALSE)&lt;&gt;0,(COUNTIF('Présences, Excuses, et Tx P G'!$P92:X92,$C93)/VLOOKUP($D93,$J$9:$DP$16,2+T$1,FALSE)),),)</f>
        <v>0.8571428571428571</v>
      </c>
      <c r="U93" s="141">
        <f>IF(AND($D93&lt;&gt;0,U$1&lt;&gt;0),IF(VLOOKUP($D93,$J$9:$DP$16,2+U$1,FALSE)&lt;&gt;0,(COUNTIF('Présences, Excuses, et Tx P G'!$P92:Y92,$C93)/VLOOKUP($D93,$J$9:$DP$16,2+U$1,FALSE)),),)</f>
        <v>0.8571428571428571</v>
      </c>
      <c r="V93" s="141">
        <f>IF(AND($D93&lt;&gt;0,V$1&lt;&gt;0),IF(VLOOKUP($D93,$J$9:$DP$16,2+V$1,FALSE)&lt;&gt;0,(COUNTIF('Présences, Excuses, et Tx P G'!$P92:Z92,$C93)/VLOOKUP($D93,$J$9:$DP$16,2+V$1,FALSE)),),)</f>
        <v>0.875</v>
      </c>
      <c r="W93" s="141">
        <f>IF(AND($D93&lt;&gt;0,W$1&lt;&gt;0),IF(VLOOKUP($D93,$J$9:$DP$16,2+W$1,FALSE)&lt;&gt;0,(COUNTIF('Présences, Excuses, et Tx P G'!$P92:AA92,$C93)/VLOOKUP($D93,$J$9:$DP$16,2+W$1,FALSE)),),)</f>
        <v>0.875</v>
      </c>
      <c r="X93" s="141">
        <f>IF(AND($D93&lt;&gt;0,X$1&lt;&gt;0),IF(VLOOKUP($D93,$J$9:$DP$16,2+X$1,FALSE)&lt;&gt;0,(COUNTIF('Présences, Excuses, et Tx P G'!$P92:AB92,$C93)/VLOOKUP($D93,$J$9:$DP$16,2+X$1,FALSE)),),)</f>
        <v>0.88888888888888884</v>
      </c>
      <c r="Y93" s="141">
        <f>IF(AND($D93&lt;&gt;0,Y$1&lt;&gt;0),IF(VLOOKUP($D93,$J$9:$DP$16,2+Y$1,FALSE)&lt;&gt;0,(COUNTIF('Présences, Excuses, et Tx P G'!$P92:AC92,$C93)/VLOOKUP($D93,$J$9:$DP$16,2+Y$1,FALSE)),),)</f>
        <v>0.88888888888888884</v>
      </c>
      <c r="Z93" s="141">
        <f>IF(AND($D93&lt;&gt;0,Z$1&lt;&gt;0),IF(VLOOKUP($D93,$J$9:$DP$16,2+Z$1,FALSE)&lt;&gt;0,(COUNTIF('Présences, Excuses, et Tx P G'!$P92:AD92,$C93)/VLOOKUP($D93,$J$9:$DP$16,2+Z$1,FALSE)),),)</f>
        <v>0.9</v>
      </c>
      <c r="AA93" s="141">
        <f>IF(AND($D93&lt;&gt;0,AA$1&lt;&gt;0),IF(VLOOKUP($D93,$J$9:$DP$16,2+AA$1,FALSE)&lt;&gt;0,(COUNTIF('Présences, Excuses, et Tx P G'!$P92:AE92,$C93)/VLOOKUP($D93,$J$9:$DP$16,2+AA$1,FALSE)),),)</f>
        <v>0.9</v>
      </c>
      <c r="AB93" s="141">
        <f>IF(AND($D93&lt;&gt;0,AB$1&lt;&gt;0),IF(VLOOKUP($D93,$J$9:$DP$16,2+AB$1,FALSE)&lt;&gt;0,(COUNTIF('Présences, Excuses, et Tx P G'!$P92:AF92,$C93)/VLOOKUP($D93,$J$9:$DP$16,2+AB$1,FALSE)),),)</f>
        <v>0.90909090909090906</v>
      </c>
      <c r="AC93" s="141">
        <f>IF(AND($D93&lt;&gt;0,AC$1&lt;&gt;0),IF(VLOOKUP($D93,$J$9:$DP$16,2+AC$1,FALSE)&lt;&gt;0,(COUNTIF('Présences, Excuses, et Tx P G'!$P92:AG92,$C93)/VLOOKUP($D93,$J$9:$DP$16,2+AC$1,FALSE)),),)</f>
        <v>0.91666666666666663</v>
      </c>
      <c r="AD93" s="141">
        <f>IF(AND($D93&lt;&gt;0,AD$1&lt;&gt;0),IF(VLOOKUP($D93,$J$9:$DP$16,2+AD$1,FALSE)&lt;&gt;0,(COUNTIF('Présences, Excuses, et Tx P G'!$P92:AH92,$C93)/VLOOKUP($D93,$J$9:$DP$16,2+AD$1,FALSE)),),)</f>
        <v>0.91666666666666663</v>
      </c>
      <c r="AE93" s="141">
        <f>IF(AND($D93&lt;&gt;0,AE$1&lt;&gt;0),IF(VLOOKUP($D93,$J$9:$DP$16,2+AE$1,FALSE)&lt;&gt;0,(COUNTIF('Présences, Excuses, et Tx P G'!$P92:AI92,$C93)/VLOOKUP($D93,$J$9:$DP$16,2+AE$1,FALSE)),),)</f>
        <v>0.91666666666666663</v>
      </c>
      <c r="AF93" s="141">
        <f>IF(AND($D93&lt;&gt;0,AF$1&lt;&gt;0),IF(VLOOKUP($D93,$J$9:$DP$16,2+AF$1,FALSE)&lt;&gt;0,(COUNTIF('Présences, Excuses, et Tx P G'!$P92:AJ92,$C93)/VLOOKUP($D93,$J$9:$DP$16,2+AF$1,FALSE)),),)</f>
        <v>0.92307692307692313</v>
      </c>
      <c r="AG93" s="141">
        <f>IF(AND($D93&lt;&gt;0,AG$1&lt;&gt;0),IF(VLOOKUP($D93,$J$9:$DP$16,2+AG$1,FALSE)&lt;&gt;0,(COUNTIF('Présences, Excuses, et Tx P G'!$P92:AK92,$C93)/VLOOKUP($D93,$J$9:$DP$16,2+AG$1,FALSE)),),)</f>
        <v>0.92307692307692313</v>
      </c>
      <c r="AH93" s="141">
        <f>IF(AND($D93&lt;&gt;0,AH$1&lt;&gt;0),IF(VLOOKUP($D93,$J$9:$DP$16,2+AH$1,FALSE)&lt;&gt;0,(COUNTIF('Présences, Excuses, et Tx P G'!$P92:AL92,$C93)/VLOOKUP($D93,$J$9:$DP$16,2+AH$1,FALSE)),),)</f>
        <v>0.9285714285714286</v>
      </c>
      <c r="AI93" s="141">
        <f>IF(AND($D93&lt;&gt;0,AI$1&lt;&gt;0),IF(VLOOKUP($D93,$J$9:$DP$16,2+AI$1,FALSE)&lt;&gt;0,(COUNTIF('Présences, Excuses, et Tx P G'!$P92:AM92,$C93)/VLOOKUP($D93,$J$9:$DP$16,2+AI$1,FALSE)),),)</f>
        <v>0.93333333333333335</v>
      </c>
      <c r="AJ93" s="141">
        <f>IF(AND($D93&lt;&gt;0,AJ$1&lt;&gt;0),IF(VLOOKUP($D93,$J$9:$DP$16,2+AJ$1,FALSE)&lt;&gt;0,(COUNTIF('Présences, Excuses, et Tx P G'!$P92:AN92,$C93)/VLOOKUP($D93,$J$9:$DP$16,2+AJ$1,FALSE)),),)</f>
        <v>0.9375</v>
      </c>
      <c r="AK93" s="141">
        <f>IF(AND($D93&lt;&gt;0,AK$1&lt;&gt;0),IF(VLOOKUP($D93,$J$9:$DP$16,2+AK$1,FALSE)&lt;&gt;0,(COUNTIF('Présences, Excuses, et Tx P G'!$P92:AO92,$C93)/VLOOKUP($D93,$J$9:$DP$16,2+AK$1,FALSE)),),)</f>
        <v>0.9375</v>
      </c>
      <c r="AL93" s="141">
        <f>IF(AND($D93&lt;&gt;0,AL$1&lt;&gt;0),IF(VLOOKUP($D93,$J$9:$DP$16,2+AL$1,FALSE)&lt;&gt;0,(COUNTIF('Présences, Excuses, et Tx P G'!$P92:AP92,$C93)/VLOOKUP($D93,$J$9:$DP$16,2+AL$1,FALSE)),),)</f>
        <v>0.94117647058823528</v>
      </c>
      <c r="AM93" s="141">
        <f>IF(AND($D93&lt;&gt;0,AM$1&lt;&gt;0),IF(VLOOKUP($D93,$J$9:$DP$16,2+AM$1,FALSE)&lt;&gt;0,(COUNTIF('Présences, Excuses, et Tx P G'!$P92:AQ92,$C93)/VLOOKUP($D93,$J$9:$DP$16,2+AM$1,FALSE)),),)</f>
        <v>0.94444444444444442</v>
      </c>
      <c r="AN93" s="141">
        <f>IF(AND($D93&lt;&gt;0,AN$1&lt;&gt;0),IF(VLOOKUP($D93,$J$9:$DP$16,2+AN$1,FALSE)&lt;&gt;0,(COUNTIF('Présences, Excuses, et Tx P G'!$P92:AR92,$C93)/VLOOKUP($D93,$J$9:$DP$16,2+AN$1,FALSE)),),)</f>
        <v>0.94736842105263153</v>
      </c>
      <c r="AO93" s="141">
        <f>IF(AND($D93&lt;&gt;0,AO$1&lt;&gt;0),IF(VLOOKUP($D93,$J$9:$DP$16,2+AO$1,FALSE)&lt;&gt;0,(COUNTIF('Présences, Excuses, et Tx P G'!$P92:AS92,$C93)/VLOOKUP($D93,$J$9:$DP$16,2+AO$1,FALSE)),),)</f>
        <v>0.95</v>
      </c>
      <c r="AP93" s="141">
        <f>IF(AND($D93&lt;&gt;0,AP$1&lt;&gt;0),IF(VLOOKUP($D93,$J$9:$DP$16,2+AP$1,FALSE)&lt;&gt;0,(COUNTIF('Présences, Excuses, et Tx P G'!$P92:AT92,$C93)/VLOOKUP($D93,$J$9:$DP$16,2+AP$1,FALSE)),),)</f>
        <v>0.95238095238095233</v>
      </c>
      <c r="AQ93" s="141">
        <f>IF(AND($D93&lt;&gt;0,AQ$1&lt;&gt;0),IF(VLOOKUP($D93,$J$9:$DP$16,2+AQ$1,FALSE)&lt;&gt;0,(COUNTIF('Présences, Excuses, et Tx P G'!$P92:AU92,$C93)/VLOOKUP($D93,$J$9:$DP$16,2+AQ$1,FALSE)),),)</f>
        <v>0.95238095238095233</v>
      </c>
      <c r="AR93" s="141">
        <f>IF(AND($D93&lt;&gt;0,AR$1&lt;&gt;0),IF(VLOOKUP($D93,$J$9:$DP$16,2+AR$1,FALSE)&lt;&gt;0,(COUNTIF('Présences, Excuses, et Tx P G'!$P92:AV92,$C93)/VLOOKUP($D93,$J$9:$DP$16,2+AR$1,FALSE)),),)</f>
        <v>0.95454545454545459</v>
      </c>
      <c r="AS93" s="141">
        <f>IF(AND($D93&lt;&gt;0,AS$1&lt;&gt;0),IF(VLOOKUP($D93,$J$9:$DP$16,2+AS$1,FALSE)&lt;&gt;0,(COUNTIF('Présences, Excuses, et Tx P G'!$P92:AW92,$C93)/VLOOKUP($D93,$J$9:$DP$16,2+AS$1,FALSE)),),)</f>
        <v>0.95454545454545459</v>
      </c>
      <c r="AT93" s="141">
        <f>IF(AND($D93&lt;&gt;0,AT$1&lt;&gt;0),IF(VLOOKUP($D93,$J$9:$DP$16,2+AT$1,FALSE)&lt;&gt;0,(COUNTIF('Présences, Excuses, et Tx P G'!$P92:AX92,$C93)/VLOOKUP($D93,$J$9:$DP$16,2+AT$1,FALSE)),),)</f>
        <v>0.95652173913043481</v>
      </c>
      <c r="AU93" s="141">
        <f>IF(AND($D93&lt;&gt;0,AU$1&lt;&gt;0),IF(VLOOKUP($D93,$J$9:$DP$16,2+AU$1,FALSE)&lt;&gt;0,(COUNTIF('Présences, Excuses, et Tx P G'!$P92:AY92,$C93)/VLOOKUP($D93,$J$9:$DP$16,2+AU$1,FALSE)),),)</f>
        <v>0.95652173913043481</v>
      </c>
      <c r="AV93" s="141">
        <f>IF(AND($D93&lt;&gt;0,AV$1&lt;&gt;0),IF(VLOOKUP($D93,$J$9:$DP$16,2+AV$1,FALSE)&lt;&gt;0,(COUNTIF('Présences, Excuses, et Tx P G'!$P92:AZ92,$C93)/VLOOKUP($D93,$J$9:$DP$16,2+AV$1,FALSE)),),)</f>
        <v>0.95833333333333337</v>
      </c>
      <c r="AW93" s="141">
        <f>IF(AND($D93&lt;&gt;0,AW$1&lt;&gt;0),IF(VLOOKUP($D93,$J$9:$DP$16,2+AW$1,FALSE)&lt;&gt;0,(COUNTIF('Présences, Excuses, et Tx P G'!$P92:BA92,$C93)/VLOOKUP($D93,$J$9:$DP$16,2+AW$1,FALSE)),),)</f>
        <v>0.95833333333333337</v>
      </c>
      <c r="AX93" s="141">
        <f>IF(AND($D93&lt;&gt;0,AX$1&lt;&gt;0),IF(VLOOKUP($D93,$J$9:$DP$16,2+AX$1,FALSE)&lt;&gt;0,(COUNTIF('Présences, Excuses, et Tx P G'!$P92:BB92,$C93)/VLOOKUP($D93,$J$9:$DP$16,2+AX$1,FALSE)),),)</f>
        <v>0.95833333333333337</v>
      </c>
      <c r="AY93" s="141">
        <f>IF(AND($D93&lt;&gt;0,AY$1&lt;&gt;0),IF(VLOOKUP($D93,$J$9:$DP$16,2+AY$1,FALSE)&lt;&gt;0,(COUNTIF('Présences, Excuses, et Tx P G'!$P92:BC92,$C93)/VLOOKUP($D93,$J$9:$DP$16,2+AY$1,FALSE)),),)</f>
        <v>0.92</v>
      </c>
      <c r="AZ93" s="141">
        <f>IF(AND($D93&lt;&gt;0,AZ$1&lt;&gt;0),IF(VLOOKUP($D93,$J$9:$DP$16,2+AZ$1,FALSE)&lt;&gt;0,(COUNTIF('Présences, Excuses, et Tx P G'!$P92:BD92,$C93)/VLOOKUP($D93,$J$9:$DP$16,2+AZ$1,FALSE)),),)</f>
        <v>0.92</v>
      </c>
      <c r="BA93" s="141">
        <f>IF(AND($D93&lt;&gt;0,BA$1&lt;&gt;0),IF(VLOOKUP($D93,$J$9:$DP$16,2+BA$1,FALSE)&lt;&gt;0,(COUNTIF('Présences, Excuses, et Tx P G'!$P92:BE92,$C93)/VLOOKUP($D93,$J$9:$DP$16,2+BA$1,FALSE)),),)</f>
        <v>0.92307692307692313</v>
      </c>
      <c r="BB93" s="141">
        <f>IF(AND($D93&lt;&gt;0,BB$1&lt;&gt;0),IF(VLOOKUP($D93,$J$9:$DP$16,2+BB$1,FALSE)&lt;&gt;0,(COUNTIF('Présences, Excuses, et Tx P G'!$P92:BF92,$C93)/VLOOKUP($D93,$J$9:$DP$16,2+BB$1,FALSE)),),)</f>
        <v>0.92592592592592593</v>
      </c>
      <c r="BC93" s="141">
        <f>IF(AND($D93&lt;&gt;0,BC$1&lt;&gt;0),IF(VLOOKUP($D93,$J$9:$DP$16,2+BC$1,FALSE)&lt;&gt;0,(COUNTIF('Présences, Excuses, et Tx P G'!$P92:BG92,$C93)/VLOOKUP($D93,$J$9:$DP$16,2+BC$1,FALSE)),),)</f>
        <v>0.9285714285714286</v>
      </c>
      <c r="BD93" s="141">
        <f>IF(AND($D93&lt;&gt;0,BD$1&lt;&gt;0),IF(VLOOKUP($D93,$J$9:$DP$16,2+BD$1,FALSE)&lt;&gt;0,(COUNTIF('Présences, Excuses, et Tx P G'!$P92:BH92,$C93)/VLOOKUP($D93,$J$9:$DP$16,2+BD$1,FALSE)),),)</f>
        <v>0.93103448275862066</v>
      </c>
      <c r="BE93" s="141">
        <f>IF(AND($D93&lt;&gt;0,BE$1&lt;&gt;0),IF(VLOOKUP($D93,$J$9:$DP$16,2+BE$1,FALSE)&lt;&gt;0,(COUNTIF('Présences, Excuses, et Tx P G'!$P92:BI92,$C93)/VLOOKUP($D93,$J$9:$DP$16,2+BE$1,FALSE)),),)</f>
        <v>0.93333333333333335</v>
      </c>
      <c r="BF93" s="141">
        <f>IF(AND($D93&lt;&gt;0,BF$1&lt;&gt;0),IF(VLOOKUP($D93,$J$9:$DP$16,2+BF$1,FALSE)&lt;&gt;0,(COUNTIF('Présences, Excuses, et Tx P G'!$P92:BJ92,$C93)/VLOOKUP($D93,$J$9:$DP$16,2+BF$1,FALSE)),),)</f>
        <v>0.93333333333333335</v>
      </c>
      <c r="BG93" s="141">
        <f>IF(AND($D93&lt;&gt;0,BG$1&lt;&gt;0),IF(VLOOKUP($D93,$J$9:$DP$16,2+BG$1,FALSE)&lt;&gt;0,(COUNTIF('Présences, Excuses, et Tx P G'!$P92:BK92,$C93)/VLOOKUP($D93,$J$9:$DP$16,2+BG$1,FALSE)),),)</f>
        <v>0.93333333333333335</v>
      </c>
      <c r="BH93" s="141">
        <f>IF(AND($D93&lt;&gt;0,BH$1&lt;&gt;0),IF(VLOOKUP($D93,$J$9:$DP$16,2+BH$1,FALSE)&lt;&gt;0,(COUNTIF('Présences, Excuses, et Tx P G'!$P92:BL92,$C93)/VLOOKUP($D93,$J$9:$DP$16,2+BH$1,FALSE)),),)</f>
        <v>0.93548387096774188</v>
      </c>
      <c r="BI93" s="141">
        <f>IF(AND($D93&lt;&gt;0,BI$1&lt;&gt;0),IF(VLOOKUP($D93,$J$9:$DP$16,2+BI$1,FALSE)&lt;&gt;0,(COUNTIF('Présences, Excuses, et Tx P G'!$P92:BM92,$C93)/VLOOKUP($D93,$J$9:$DP$16,2+BI$1,FALSE)),),)</f>
        <v>0.9375</v>
      </c>
      <c r="BJ93" s="141">
        <f>IF(AND($D93&lt;&gt;0,BJ$1&lt;&gt;0),IF(VLOOKUP($D93,$J$9:$DP$16,2+BJ$1,FALSE)&lt;&gt;0,(COUNTIF('Présences, Excuses, et Tx P G'!$P92:BN92,$C93)/VLOOKUP($D93,$J$9:$DP$16,2+BJ$1,FALSE)),),)</f>
        <v>0.9375</v>
      </c>
      <c r="BK93" s="141">
        <f>IF(AND($D93&lt;&gt;0,BK$1&lt;&gt;0),IF(VLOOKUP($D93,$J$9:$DP$16,2+BK$1,FALSE)&lt;&gt;0,(COUNTIF('Présences, Excuses, et Tx P G'!$P92:BO92,$C93)/VLOOKUP($D93,$J$9:$DP$16,2+BK$1,FALSE)),),)</f>
        <v>0.90909090909090906</v>
      </c>
      <c r="BL93" s="141">
        <f>IF(AND($D93&lt;&gt;0,BL$1&lt;&gt;0),IF(VLOOKUP($D93,$J$9:$DP$16,2+BL$1,FALSE)&lt;&gt;0,(COUNTIF('Présences, Excuses, et Tx P G'!$P92:BP92,$C93)/VLOOKUP($D93,$J$9:$DP$16,2+BL$1,FALSE)),),)</f>
        <v>0.90909090909090906</v>
      </c>
      <c r="BM93" s="141">
        <f>IF(AND($D93&lt;&gt;0,BM$1&lt;&gt;0),IF(VLOOKUP($D93,$J$9:$DP$16,2+BM$1,FALSE)&lt;&gt;0,(COUNTIF('Présences, Excuses, et Tx P G'!$P92:BQ92,$C93)/VLOOKUP($D93,$J$9:$DP$16,2+BM$1,FALSE)),),)</f>
        <v>0.90909090909090906</v>
      </c>
      <c r="BN93" s="141">
        <f>IF(AND($D93&lt;&gt;0,BN$1&lt;&gt;0),IF(VLOOKUP($D93,$J$9:$DP$16,2+BN$1,FALSE)&lt;&gt;0,(COUNTIF('Présences, Excuses, et Tx P G'!$P92:BR92,$C93)/VLOOKUP($D93,$J$9:$DP$16,2+BN$1,FALSE)),),)</f>
        <v>0.91176470588235292</v>
      </c>
      <c r="BO93" s="141">
        <f>IF(AND($D93&lt;&gt;0,BO$1&lt;&gt;0),IF(VLOOKUP($D93,$J$9:$DP$16,2+BO$1,FALSE)&lt;&gt;0,(COUNTIF('Présences, Excuses, et Tx P G'!$P92:BS92,$C93)/VLOOKUP($D93,$J$9:$DP$16,2+BO$1,FALSE)),),)</f>
        <v>0.91428571428571426</v>
      </c>
      <c r="BP93" s="141">
        <f>IF(AND($D93&lt;&gt;0,BP$1&lt;&gt;0),IF(VLOOKUP($D93,$J$9:$DP$16,2+BP$1,FALSE)&lt;&gt;0,(COUNTIF('Présences, Excuses, et Tx P G'!$P92:BT92,$C93)/VLOOKUP($D93,$J$9:$DP$16,2+BP$1,FALSE)),),)</f>
        <v>0.91666666666666663</v>
      </c>
      <c r="BQ93" s="141">
        <f>IF(AND($D93&lt;&gt;0,BQ$1&lt;&gt;0),IF(VLOOKUP($D93,$J$9:$DP$16,2+BQ$1,FALSE)&lt;&gt;0,(COUNTIF('Présences, Excuses, et Tx P G'!$P92:BU92,$C93)/VLOOKUP($D93,$J$9:$DP$16,2+BQ$1,FALSE)),),)</f>
        <v>0.91666666666666663</v>
      </c>
      <c r="BR93" s="141">
        <f>IF(AND($D93&lt;&gt;0,BR$1&lt;&gt;0),IF(VLOOKUP($D93,$J$9:$DP$16,2+BR$1,FALSE)&lt;&gt;0,(COUNTIF('Présences, Excuses, et Tx P G'!$P92:BV92,$C93)/VLOOKUP($D93,$J$9:$DP$16,2+BR$1,FALSE)),),)</f>
        <v>0.91891891891891897</v>
      </c>
      <c r="BS93" s="141">
        <f>IF(AND($D93&lt;&gt;0,BS$1&lt;&gt;0),IF(VLOOKUP($D93,$J$9:$DP$16,2+BS$1,FALSE)&lt;&gt;0,(COUNTIF('Présences, Excuses, et Tx P G'!$P92:BW92,$C93)/VLOOKUP($D93,$J$9:$DP$16,2+BS$1,FALSE)),),)</f>
        <v>0.91891891891891897</v>
      </c>
      <c r="BT93" s="141">
        <f>IF(AND($D93&lt;&gt;0,BT$1&lt;&gt;0),IF(VLOOKUP($D93,$J$9:$DP$16,2+BT$1,FALSE)&lt;&gt;0,(COUNTIF('Présences, Excuses, et Tx P G'!$P92:BX92,$C93)/VLOOKUP($D93,$J$9:$DP$16,2+BT$1,FALSE)),),)</f>
        <v>0.91891891891891897</v>
      </c>
      <c r="BU93" s="141">
        <f>IF(AND($D93&lt;&gt;0,BU$1&lt;&gt;0),IF(VLOOKUP($D93,$J$9:$DP$16,2+BU$1,FALSE)&lt;&gt;0,(COUNTIF('Présences, Excuses, et Tx P G'!$P92:BY92,$C93)/VLOOKUP($D93,$J$9:$DP$16,2+BU$1,FALSE)),),)</f>
        <v>0.92105263157894735</v>
      </c>
      <c r="BV93" s="141">
        <f>IF(AND($D93&lt;&gt;0,BV$1&lt;&gt;0),IF(VLOOKUP($D93,$J$9:$DP$16,2+BV$1,FALSE)&lt;&gt;0,(COUNTIF('Présences, Excuses, et Tx P G'!$P92:BZ92,$C93)/VLOOKUP($D93,$J$9:$DP$16,2+BV$1,FALSE)),),)</f>
        <v>0.92307692307692313</v>
      </c>
      <c r="BW93" s="141">
        <f>IF(AND($D93&lt;&gt;0,BW$1&lt;&gt;0),IF(VLOOKUP($D93,$J$9:$DP$16,2+BW$1,FALSE)&lt;&gt;0,(COUNTIF('Présences, Excuses, et Tx P G'!$P92:CA92,$C93)/VLOOKUP($D93,$J$9:$DP$16,2+BW$1,FALSE)),),)</f>
        <v>0.92500000000000004</v>
      </c>
      <c r="BX93" s="141">
        <f>IF(AND($D93&lt;&gt;0,BX$1&lt;&gt;0),IF(VLOOKUP($D93,$J$9:$DP$16,2+BX$1,FALSE)&lt;&gt;0,(COUNTIF('Présences, Excuses, et Tx P G'!$P92:CB92,$C93)/VLOOKUP($D93,$J$9:$DP$16,2+BX$1,FALSE)),),)</f>
        <v>0.92500000000000004</v>
      </c>
      <c r="BY93" s="141">
        <f>IF(AND($D93&lt;&gt;0,BY$1&lt;&gt;0),IF(VLOOKUP($D93,$J$9:$DP$16,2+BY$1,FALSE)&lt;&gt;0,(COUNTIF('Présences, Excuses, et Tx P G'!$P92:CC92,$C93)/VLOOKUP($D93,$J$9:$DP$16,2+BY$1,FALSE)),),)</f>
        <v>0.90243902439024393</v>
      </c>
      <c r="BZ93" s="141">
        <f>IF(AND($D93&lt;&gt;0,BZ$1&lt;&gt;0),IF(VLOOKUP($D93,$J$9:$DP$16,2+BZ$1,FALSE)&lt;&gt;0,(COUNTIF('Présences, Excuses, et Tx P G'!$P92:CD92,$C93)/VLOOKUP($D93,$J$9:$DP$16,2+BZ$1,FALSE)),),)</f>
        <v>0.90476190476190477</v>
      </c>
      <c r="CA93" s="141">
        <f>IF(AND($D93&lt;&gt;0,CA$1&lt;&gt;0),IF(VLOOKUP($D93,$J$9:$DP$16,2+CA$1,FALSE)&lt;&gt;0,(COUNTIF('Présences, Excuses, et Tx P G'!$P92:CE92,$C93)/VLOOKUP($D93,$J$9:$DP$16,2+CA$1,FALSE)),),)</f>
        <v>0.88372093023255816</v>
      </c>
      <c r="CB93" s="141">
        <f>IF(AND($D93&lt;&gt;0,CB$1&lt;&gt;0),IF(VLOOKUP($D93,$J$9:$DP$16,2+CB$1,FALSE)&lt;&gt;0,(COUNTIF('Présences, Excuses, et Tx P G'!$P92:CF92,$C93)/VLOOKUP($D93,$J$9:$DP$16,2+CB$1,FALSE)),),)</f>
        <v>0</v>
      </c>
      <c r="CC93" s="141">
        <f>IF(AND($D93&lt;&gt;0,CC$1&lt;&gt;0),IF(VLOOKUP($D93,$J$9:$DP$16,2+CC$1,FALSE)&lt;&gt;0,(COUNTIF('Présences, Excuses, et Tx P G'!$P92:CG92,$C93)/VLOOKUP($D93,$J$9:$DP$16,2+CC$1,FALSE)),),)</f>
        <v>0</v>
      </c>
      <c r="CD93" s="141">
        <f>IF(AND($D93&lt;&gt;0,CD$1&lt;&gt;0),IF(VLOOKUP($D93,$J$9:$DP$16,2+CD$1,FALSE)&lt;&gt;0,(COUNTIF('Présences, Excuses, et Tx P G'!$P92:CH92,$C93)/VLOOKUP($D93,$J$9:$DP$16,2+CD$1,FALSE)),),)</f>
        <v>0</v>
      </c>
      <c r="CE93" s="141">
        <f>IF(AND($D93&lt;&gt;0,CE$1&lt;&gt;0),IF(VLOOKUP($D93,$J$9:$DP$16,2+CE$1,FALSE)&lt;&gt;0,(COUNTIF('Présences, Excuses, et Tx P G'!$P92:CI92,$C93)/VLOOKUP($D93,$J$9:$DP$16,2+CE$1,FALSE)),),)</f>
        <v>0</v>
      </c>
      <c r="CF93" s="141">
        <f>IF(AND($D93&lt;&gt;0,CF$1&lt;&gt;0),IF(VLOOKUP($D93,$J$9:$DP$16,2+CF$1,FALSE)&lt;&gt;0,(COUNTIF('Présences, Excuses, et Tx P G'!$P92:CJ92,$C93)/VLOOKUP($D93,$J$9:$DP$16,2+CF$1,FALSE)),),)</f>
        <v>0</v>
      </c>
      <c r="CG93" s="141">
        <f>IF(AND($D93&lt;&gt;0,CG$1&lt;&gt;0),IF(VLOOKUP($D93,$J$9:$DP$16,2+CG$1,FALSE)&lt;&gt;0,(COUNTIF('Présences, Excuses, et Tx P G'!$P92:CK92,$C93)/VLOOKUP($D93,$J$9:$DP$16,2+CG$1,FALSE)),),)</f>
        <v>0</v>
      </c>
      <c r="CH93" s="141">
        <f>IF(AND($D93&lt;&gt;0,CH$1&lt;&gt;0),IF(VLOOKUP($D93,$J$9:$DP$16,2+CH$1,FALSE)&lt;&gt;0,(COUNTIF('Présences, Excuses, et Tx P G'!$P92:CL92,$C93)/VLOOKUP($D93,$J$9:$DP$16,2+CH$1,FALSE)),),)</f>
        <v>0</v>
      </c>
      <c r="CI93" s="141">
        <f>IF(AND($D93&lt;&gt;0,CI$1&lt;&gt;0),IF(VLOOKUP($D93,$J$9:$DP$16,2+CI$1,FALSE)&lt;&gt;0,(COUNTIF('Présences, Excuses, et Tx P G'!$P92:CM92,$C93)/VLOOKUP($D93,$J$9:$DP$16,2+CI$1,FALSE)),),)</f>
        <v>0</v>
      </c>
      <c r="CJ93" s="141">
        <f>IF(AND($D93&lt;&gt;0,CJ$1&lt;&gt;0),IF(VLOOKUP($D93,$J$9:$DP$16,2+CJ$1,FALSE)&lt;&gt;0,(COUNTIF('Présences, Excuses, et Tx P G'!$P92:CO92,$C93)/VLOOKUP($D93,$J$9:$DP$16,2+CJ$1,FALSE)),),)</f>
        <v>0</v>
      </c>
      <c r="CK93" s="141">
        <f>IF(AND($D93&lt;&gt;0,CK$1&lt;&gt;0),IF(VLOOKUP($D93,$J$9:$DP$16,2+CK$1,FALSE)&lt;&gt;0,(COUNTIF('Présences, Excuses, et Tx P G'!$P92:CP92,$C93)/VLOOKUP($D93,$J$9:$DP$16,2+CK$1,FALSE)),),)</f>
        <v>0</v>
      </c>
      <c r="CL93" s="141">
        <f>IF(AND($D93&lt;&gt;0,CL$1&lt;&gt;0),IF(VLOOKUP($D93,$J$9:$DP$16,2+CL$1,FALSE)&lt;&gt;0,(COUNTIF('Présences, Excuses, et Tx P G'!$P92:CQ92,$C93)/VLOOKUP($D93,$J$9:$DP$16,2+CL$1,FALSE)),),)</f>
        <v>0</v>
      </c>
      <c r="CM93" s="141">
        <f>IF(AND($D93&lt;&gt;0,CM$1&lt;&gt;0),IF(VLOOKUP($D93,$J$9:$DP$16,2+CM$1,FALSE)&lt;&gt;0,(COUNTIF('Présences, Excuses, et Tx P G'!$P92:CR92,$C93)/VLOOKUP($D93,$J$9:$DP$16,2+CM$1,FALSE)),),)</f>
        <v>0</v>
      </c>
      <c r="CN93" s="141">
        <f>IF(AND($D93&lt;&gt;0,CN$1&lt;&gt;0),IF(VLOOKUP($D93,$J$9:$DP$16,2+CN$1,FALSE)&lt;&gt;0,(COUNTIF('Présences, Excuses, et Tx P G'!$P92:CS92,$C93)/VLOOKUP($D93,$J$9:$DP$16,2+CN$1,FALSE)),),)</f>
        <v>0</v>
      </c>
      <c r="CO93" s="141">
        <f>IF(AND($D93&lt;&gt;0,CO$1&lt;&gt;0),IF(VLOOKUP($D93,$J$9:$DP$16,2+CO$1,FALSE)&lt;&gt;0,(COUNTIF('Présences, Excuses, et Tx P G'!$P92:CT92,$C93)/VLOOKUP($D93,$J$9:$DP$16,2+CO$1,FALSE)),),)</f>
        <v>0</v>
      </c>
      <c r="CP93" s="141">
        <f>IF(AND($D93&lt;&gt;0,CP$1&lt;&gt;0),IF(VLOOKUP($D93,$J$9:$DP$16,2+CP$1,FALSE)&lt;&gt;0,(COUNTIF('Présences, Excuses, et Tx P G'!$P92:CU92,$C93)/VLOOKUP($D93,$J$9:$DP$16,2+CP$1,FALSE)),),)</f>
        <v>0</v>
      </c>
      <c r="CQ93" s="141">
        <f>IF(AND($D93&lt;&gt;0,CQ$1&lt;&gt;0),IF(VLOOKUP($D93,$J$9:$DP$16,2+CQ$1,FALSE)&lt;&gt;0,(COUNTIF('Présences, Excuses, et Tx P G'!$P92:CU92,$C93)/VLOOKUP($D93,$J$9:$DP$16,2+CQ$1,FALSE)),),)</f>
        <v>0</v>
      </c>
      <c r="CR93" s="141">
        <f>IF(AND($D93&lt;&gt;0,CR$1&lt;&gt;0),IF(VLOOKUP($D93,$J$9:$DP$16,2+CR$1,FALSE)&lt;&gt;0,(COUNTIF('Présences, Excuses, et Tx P G'!$P92:CV92,$C93)/VLOOKUP($D93,$J$9:$DP$16,2+CR$1,FALSE)),),)</f>
        <v>0</v>
      </c>
      <c r="CS93" s="141">
        <f>IF(AND($D93&lt;&gt;0,CS$1&lt;&gt;0),IF(VLOOKUP($D93,$J$9:$DP$16,2+CS$1,FALSE)&lt;&gt;0,(COUNTIF('Présences, Excuses, et Tx P G'!$P92:CW92,$C93)/VLOOKUP($D93,$J$9:$DP$16,2+CS$1,FALSE)),),)</f>
        <v>0</v>
      </c>
      <c r="CT93" s="141">
        <f>IF(AND($D93&lt;&gt;0,CT$1&lt;&gt;0),IF(VLOOKUP($D93,$J$9:$DP$16,2+CT$1,FALSE)&lt;&gt;0,(COUNTIF('Présences, Excuses, et Tx P G'!$P92:CX92,$C93)/VLOOKUP($D93,$J$9:$DP$16,2+CT$1,FALSE)),),)</f>
        <v>0</v>
      </c>
      <c r="CU93" s="141">
        <f>IF(AND($D93&lt;&gt;0,CU$1&lt;&gt;0),IF(VLOOKUP($D93,$J$9:$DP$16,2+CU$1,FALSE)&lt;&gt;0,(COUNTIF('Présences, Excuses, et Tx P G'!$P92:CY92,$C93)/VLOOKUP($D93,$J$9:$DP$16,2+CU$1,FALSE)),),)</f>
        <v>0</v>
      </c>
      <c r="CV93" s="141">
        <f>IF(AND($D93&lt;&gt;0,CV$1&lt;&gt;0),IF(VLOOKUP($D93,$J$9:$DP$16,2+CV$1,FALSE)&lt;&gt;0,(COUNTIF('Présences, Excuses, et Tx P G'!$P92:CZ92,$C93)/VLOOKUP($D93,$J$9:$DP$16,2+CV$1,FALSE)),),)</f>
        <v>0</v>
      </c>
      <c r="CW93" s="141">
        <f>IF(AND($D93&lt;&gt;0,CW$1&lt;&gt;0),IF(VLOOKUP($D93,$J$9:$DP$16,2+CW$1,FALSE)&lt;&gt;0,(COUNTIF('Présences, Excuses, et Tx P G'!$P92:DA92,$C93)/VLOOKUP($D93,$J$9:$DP$16,2+CW$1,FALSE)),),)</f>
        <v>0</v>
      </c>
      <c r="CX93" s="141">
        <f>IF(AND($D93&lt;&gt;0,CX$1&lt;&gt;0),IF(VLOOKUP($D93,$J$9:$DP$16,2+CX$1,FALSE)&lt;&gt;0,(COUNTIF('Présences, Excuses, et Tx P G'!$P92:DB92,$C93)/VLOOKUP($D93,$J$9:$DP$16,2+CX$1,FALSE)),),)</f>
        <v>0</v>
      </c>
      <c r="CY93" s="141">
        <f>IF(AND($D93&lt;&gt;0,CY$1&lt;&gt;0),IF(VLOOKUP($D93,$J$9:$DP$16,2+CY$1,FALSE)&lt;&gt;0,(COUNTIF('Présences, Excuses, et Tx P G'!$P92:DC92,$C93)/VLOOKUP($D93,$J$9:$DP$16,2+CY$1,FALSE)),),)</f>
        <v>0</v>
      </c>
      <c r="CZ93" s="141">
        <f>IF(AND($D93&lt;&gt;0,CZ$1&lt;&gt;0),IF(VLOOKUP($D93,$J$9:$DP$16,2+CZ$1,FALSE)&lt;&gt;0,(COUNTIF('Présences, Excuses, et Tx P G'!$P92:DD92,$C93)/VLOOKUP($D93,$J$9:$DP$16,2+CZ$1,FALSE)),),)</f>
        <v>0</v>
      </c>
      <c r="DA93" s="141">
        <f>IF(AND($D93&lt;&gt;0,DA$1&lt;&gt;0),IF(VLOOKUP($D93,$J$9:$DP$16,2+DA$1,FALSE)&lt;&gt;0,(COUNTIF('Présences, Excuses, et Tx P G'!$P92:DE92,$C93)/VLOOKUP($D93,$J$9:$DP$16,2+DA$1,FALSE)),),)</f>
        <v>0</v>
      </c>
      <c r="DB93" s="141">
        <f>IF(AND($D93&lt;&gt;0,DB$1&lt;&gt;0),IF(VLOOKUP($D93,$J$9:$DP$16,2+DB$1,FALSE)&lt;&gt;0,(COUNTIF('Présences, Excuses, et Tx P G'!$P92:DF92,$C93)/VLOOKUP($D93,$J$9:$DP$16,2+DB$1,FALSE)),),)</f>
        <v>0</v>
      </c>
      <c r="DC93" s="141">
        <f>IF(AND($D93&lt;&gt;0,DC$1&lt;&gt;0),IF(VLOOKUP($D93,$J$9:$DP$16,2+DC$1,FALSE)&lt;&gt;0,(COUNTIF('Présences, Excuses, et Tx P G'!$P92:DG92,$C93)/VLOOKUP($D93,$J$9:$DP$16,2+DC$1,FALSE)),),)</f>
        <v>0</v>
      </c>
      <c r="DD93" s="141">
        <f>IF(AND($D93&lt;&gt;0,DD$1&lt;&gt;0),IF(VLOOKUP($D93,$J$9:$DP$16,2+DD$1,FALSE)&lt;&gt;0,(COUNTIF('Présences, Excuses, et Tx P G'!$P92:DH92,$C93)/VLOOKUP($D93,$J$9:$DP$16,2+DD$1,FALSE)),),)</f>
        <v>0</v>
      </c>
      <c r="DE93" s="141">
        <f>IF(AND($D93&lt;&gt;0,DE$1&lt;&gt;0),IF(VLOOKUP($D93,$J$9:$DP$16,2+DE$1,FALSE)&lt;&gt;0,(COUNTIF('Présences, Excuses, et Tx P G'!$P92:DI92,$C93)/VLOOKUP($D93,$J$9:$DP$16,2+DE$1,FALSE)),),)</f>
        <v>0</v>
      </c>
      <c r="DF93" s="141">
        <f>IF(AND($D93&lt;&gt;0,DF$1&lt;&gt;0),IF(VLOOKUP($D93,$J$9:$DP$16,2+DF$1,FALSE)&lt;&gt;0,(COUNTIF('Présences, Excuses, et Tx P G'!$P92:DJ92,$C93)/VLOOKUP($D93,$J$9:$DP$16,2+DF$1,FALSE)),),)</f>
        <v>0</v>
      </c>
      <c r="DG93" s="141">
        <f>IF(AND($D93&lt;&gt;0,DG$1&lt;&gt;0),IF(VLOOKUP($D93,$J$9:$DP$16,2+DG$1,FALSE)&lt;&gt;0,(COUNTIF('Présences, Excuses, et Tx P G'!$P92:DK92,$C93)/VLOOKUP($D93,$J$9:$DP$16,2+DG$1,FALSE)),),)</f>
        <v>0</v>
      </c>
      <c r="DH93" s="141">
        <f>IF(AND($D93&lt;&gt;0,DH$1&lt;&gt;0),IF(VLOOKUP($D93,$J$9:$DP$16,2+DH$1,FALSE)&lt;&gt;0,(COUNTIF('Présences, Excuses, et Tx P G'!$P92:DL92,$C93)/VLOOKUP($D93,$J$9:$DP$16,2+DH$1,FALSE)),),)</f>
        <v>0</v>
      </c>
      <c r="DI93" s="141">
        <f>IF(AND($D93&lt;&gt;0,DI$1&lt;&gt;0),IF(VLOOKUP($D93,$J$9:$DP$16,2+DI$1,FALSE)&lt;&gt;0,(COUNTIF('Présences, Excuses, et Tx P G'!$P92:DM92,$C93)/VLOOKUP($D93,$J$9:$DP$16,2+DI$1,FALSE)),),)</f>
        <v>0</v>
      </c>
      <c r="DJ93" s="141">
        <f>IF(AND($D93&lt;&gt;0,DJ$1&lt;&gt;0),IF(VLOOKUP($D93,$J$9:$DP$16,2+DJ$1,FALSE)&lt;&gt;0,(COUNTIF('Présences, Excuses, et Tx P G'!$P92:DN92,$C93)/VLOOKUP($D93,$J$9:$DP$16,2+DJ$1,FALSE)),),)</f>
        <v>0</v>
      </c>
      <c r="DK93" s="141">
        <f>IF(AND($D93&lt;&gt;0,DK$1&lt;&gt;0),IF(VLOOKUP($D93,$J$9:$DP$16,2+DK$1,FALSE)&lt;&gt;0,(COUNTIF('Présences, Excuses, et Tx P G'!$P92:DO92,$C93)/VLOOKUP($D93,$J$9:$DP$16,2+DK$1,FALSE)),),)</f>
        <v>0</v>
      </c>
      <c r="DL93" s="141">
        <f>IF(AND($D93&lt;&gt;0,DL$1&lt;&gt;0),IF(VLOOKUP($D93,$J$9:$DP$16,2+DL$1,FALSE)&lt;&gt;0,(COUNTIF('Présences, Excuses, et Tx P G'!$P92:DP92,$C93)/VLOOKUP($D93,$J$9:$DP$16,2+DL$1,FALSE)),),)</f>
        <v>0</v>
      </c>
      <c r="DM93" s="141">
        <f>IF(AND($D93&lt;&gt;0,DM$1&lt;&gt;0),IF(VLOOKUP($D93,$J$9:$DP$16,2+DM$1,FALSE)&lt;&gt;0,(COUNTIF('Présences, Excuses, et Tx P G'!$P92:DQ92,$C93)/VLOOKUP($D93,$J$9:$DP$16,2+DM$1,FALSE)),),)</f>
        <v>0</v>
      </c>
      <c r="DN93" s="141">
        <f>IF(AND($D93&lt;&gt;0,DN$1&lt;&gt;0),IF(VLOOKUP($D93,$J$9:$DP$16,2+DN$1,FALSE)&lt;&gt;0,(COUNTIF('Présences, Excuses, et Tx P G'!$P92:DR92,$C93)/VLOOKUP($D93,$J$9:$DP$16,2+DN$1,FALSE)),),)</f>
        <v>0</v>
      </c>
      <c r="DO93" s="141">
        <f>IF(AND($D93&lt;&gt;0,DO$1&lt;&gt;0),IF(VLOOKUP($D93,$J$9:$DP$16,2+DO$1,FALSE)&lt;&gt;0,(COUNTIF('Présences, Excuses, et Tx P G'!$P92:DS92,$C93)/VLOOKUP($D93,$J$9:$DP$16,2+DO$1,FALSE)),),)</f>
        <v>0</v>
      </c>
      <c r="DP93" s="141">
        <f>IF(AND($D93&lt;&gt;0,DP$1&lt;&gt;0),IF(VLOOKUP($D93,$J$9:$DP$16,2+DP$1,FALSE)&lt;&gt;0,(COUNTIF('Présences, Excuses, et Tx P G'!$P92:DT92,$C93)/VLOOKUP($D93,$J$9:$DP$16,2+DP$1,FALSE)),),)</f>
        <v>0</v>
      </c>
      <c r="DR93" s="158" t="str">
        <f t="shared" si="39"/>
        <v>RIGOLLET Elisabeth</v>
      </c>
      <c r="DS93" s="26" t="str">
        <f t="shared" si="40"/>
        <v>A</v>
      </c>
      <c r="DT93" s="23">
        <f t="shared" si="41"/>
        <v>0.90243902439024393</v>
      </c>
    </row>
    <row r="94" spans="1:124" ht="14.4" customHeight="1">
      <c r="A94" s="11">
        <v>77</v>
      </c>
      <c r="B94" s="158" t="str">
        <f>Choristes!B78</f>
        <v>ROCCHI Estelle</v>
      </c>
      <c r="C94" s="26" t="str">
        <f>Choristes!C78</f>
        <v>A</v>
      </c>
      <c r="D94" s="26" t="str">
        <f>Choristes!G78</f>
        <v>FR</v>
      </c>
      <c r="E94" s="26"/>
      <c r="F94" s="26"/>
      <c r="G94" s="15"/>
      <c r="H94" s="15"/>
      <c r="I94" s="23">
        <f t="shared" si="37"/>
        <v>0.75609756097560976</v>
      </c>
      <c r="J94" s="23" t="str">
        <f t="shared" si="38"/>
        <v>B</v>
      </c>
      <c r="K94" s="60"/>
      <c r="L94" s="141">
        <f>IF(AND($D94&lt;&gt;0,L$1&lt;&gt;0),IF(VLOOKUP($D94,$J$9:$DP$16,2+L$1,FALSE)&lt;&gt;0,(COUNTIF('Présences, Excuses, et Tx P G'!$P93:P93,$C94)/VLOOKUP($D94,$J$9:$DP$16,2+L$1,FALSE)),),)</f>
        <v>1</v>
      </c>
      <c r="M94" s="141">
        <f>IF(AND($D94&lt;&gt;0,M$1&lt;&gt;0),IF(VLOOKUP($D94,$J$9:$DP$16,2+M$1,FALSE)&lt;&gt;0,(COUNTIF('Présences, Excuses, et Tx P G'!$P93:Q93,$C94)/VLOOKUP($D94,$J$9:$DP$16,2+M$1,FALSE)),),)</f>
        <v>1</v>
      </c>
      <c r="N94" s="141">
        <f>IF(AND($D94&lt;&gt;0,N$1&lt;&gt;0),IF(VLOOKUP($D94,$J$9:$DP$16,2+N$1,FALSE)&lt;&gt;0,(COUNTIF('Présences, Excuses, et Tx P G'!$P93:R93,$C94)/VLOOKUP($D94,$J$9:$DP$16,2+N$1,FALSE)),),)</f>
        <v>0.66666666666666663</v>
      </c>
      <c r="O94" s="141">
        <f>IF(AND($D94&lt;&gt;0,O$1&lt;&gt;0),IF(VLOOKUP($D94,$J$9:$DP$16,2+O$1,FALSE)&lt;&gt;0,(COUNTIF('Présences, Excuses, et Tx P G'!$P93:S93,$C94)/VLOOKUP($D94,$J$9:$DP$16,2+O$1,FALSE)),),)</f>
        <v>0.66666666666666663</v>
      </c>
      <c r="P94" s="141">
        <f>IF(AND($D94&lt;&gt;0,P$1&lt;&gt;0),IF(VLOOKUP($D94,$J$9:$DP$16,2+P$1,FALSE)&lt;&gt;0,(COUNTIF('Présences, Excuses, et Tx P G'!$P93:T93,$C94)/VLOOKUP($D94,$J$9:$DP$16,2+P$1,FALSE)),),)</f>
        <v>0.75</v>
      </c>
      <c r="Q94" s="141">
        <f>IF(AND($D94&lt;&gt;0,Q$1&lt;&gt;0),IF(VLOOKUP($D94,$J$9:$DP$16,2+Q$1,FALSE)&lt;&gt;0,(COUNTIF('Présences, Excuses, et Tx P G'!$P93:U93,$C94)/VLOOKUP($D94,$J$9:$DP$16,2+Q$1,FALSE)),),)</f>
        <v>0.75</v>
      </c>
      <c r="R94" s="141">
        <f>IF(AND($D94&lt;&gt;0,R$1&lt;&gt;0),IF(VLOOKUP($D94,$J$9:$DP$16,2+R$1,FALSE)&lt;&gt;0,(COUNTIF('Présences, Excuses, et Tx P G'!$P93:V93,$C94)/VLOOKUP($D94,$J$9:$DP$16,2+R$1,FALSE)),),)</f>
        <v>0.8</v>
      </c>
      <c r="S94" s="141">
        <f>IF(AND($D94&lt;&gt;0,S$1&lt;&gt;0),IF(VLOOKUP($D94,$J$9:$DP$16,2+S$1,FALSE)&lt;&gt;0,(COUNTIF('Présences, Excuses, et Tx P G'!$P93:W93,$C94)/VLOOKUP($D94,$J$9:$DP$16,2+S$1,FALSE)),),)</f>
        <v>0.83333333333333337</v>
      </c>
      <c r="T94" s="141">
        <f>IF(AND($D94&lt;&gt;0,T$1&lt;&gt;0),IF(VLOOKUP($D94,$J$9:$DP$16,2+T$1,FALSE)&lt;&gt;0,(COUNTIF('Présences, Excuses, et Tx P G'!$P93:X93,$C94)/VLOOKUP($D94,$J$9:$DP$16,2+T$1,FALSE)),),)</f>
        <v>0.8571428571428571</v>
      </c>
      <c r="U94" s="141">
        <f>IF(AND($D94&lt;&gt;0,U$1&lt;&gt;0),IF(VLOOKUP($D94,$J$9:$DP$16,2+U$1,FALSE)&lt;&gt;0,(COUNTIF('Présences, Excuses, et Tx P G'!$P93:Y93,$C94)/VLOOKUP($D94,$J$9:$DP$16,2+U$1,FALSE)),),)</f>
        <v>0.875</v>
      </c>
      <c r="V94" s="141">
        <f>IF(AND($D94&lt;&gt;0,V$1&lt;&gt;0),IF(VLOOKUP($D94,$J$9:$DP$16,2+V$1,FALSE)&lt;&gt;0,(COUNTIF('Présences, Excuses, et Tx P G'!$P93:Z93,$C94)/VLOOKUP($D94,$J$9:$DP$16,2+V$1,FALSE)),),)</f>
        <v>0.875</v>
      </c>
      <c r="W94" s="141">
        <f>IF(AND($D94&lt;&gt;0,W$1&lt;&gt;0),IF(VLOOKUP($D94,$J$9:$DP$16,2+W$1,FALSE)&lt;&gt;0,(COUNTIF('Présences, Excuses, et Tx P G'!$P93:AA93,$C94)/VLOOKUP($D94,$J$9:$DP$16,2+W$1,FALSE)),),)</f>
        <v>0.88888888888888884</v>
      </c>
      <c r="X94" s="141">
        <f>IF(AND($D94&lt;&gt;0,X$1&lt;&gt;0),IF(VLOOKUP($D94,$J$9:$DP$16,2+X$1,FALSE)&lt;&gt;0,(COUNTIF('Présences, Excuses, et Tx P G'!$P93:AB93,$C94)/VLOOKUP($D94,$J$9:$DP$16,2+X$1,FALSE)),),)</f>
        <v>0.88888888888888884</v>
      </c>
      <c r="Y94" s="141">
        <f>IF(AND($D94&lt;&gt;0,Y$1&lt;&gt;0),IF(VLOOKUP($D94,$J$9:$DP$16,2+Y$1,FALSE)&lt;&gt;0,(COUNTIF('Présences, Excuses, et Tx P G'!$P93:AC93,$C94)/VLOOKUP($D94,$J$9:$DP$16,2+Y$1,FALSE)),),)</f>
        <v>0.8</v>
      </c>
      <c r="Z94" s="141">
        <f>IF(AND($D94&lt;&gt;0,Z$1&lt;&gt;0),IF(VLOOKUP($D94,$J$9:$DP$16,2+Z$1,FALSE)&lt;&gt;0,(COUNTIF('Présences, Excuses, et Tx P G'!$P93:AD93,$C94)/VLOOKUP($D94,$J$9:$DP$16,2+Z$1,FALSE)),),)</f>
        <v>0.8</v>
      </c>
      <c r="AA94" s="141">
        <f>IF(AND($D94&lt;&gt;0,AA$1&lt;&gt;0),IF(VLOOKUP($D94,$J$9:$DP$16,2+AA$1,FALSE)&lt;&gt;0,(COUNTIF('Présences, Excuses, et Tx P G'!$P93:AE93,$C94)/VLOOKUP($D94,$J$9:$DP$16,2+AA$1,FALSE)),),)</f>
        <v>0.8</v>
      </c>
      <c r="AB94" s="141">
        <f>IF(AND($D94&lt;&gt;0,AB$1&lt;&gt;0),IF(VLOOKUP($D94,$J$9:$DP$16,2+AB$1,FALSE)&lt;&gt;0,(COUNTIF('Présences, Excuses, et Tx P G'!$P93:AF93,$C94)/VLOOKUP($D94,$J$9:$DP$16,2+AB$1,FALSE)),),)</f>
        <v>0.72727272727272729</v>
      </c>
      <c r="AC94" s="141">
        <f>IF(AND($D94&lt;&gt;0,AC$1&lt;&gt;0),IF(VLOOKUP($D94,$J$9:$DP$16,2+AC$1,FALSE)&lt;&gt;0,(COUNTIF('Présences, Excuses, et Tx P G'!$P93:AG93,$C94)/VLOOKUP($D94,$J$9:$DP$16,2+AC$1,FALSE)),),)</f>
        <v>0.66666666666666663</v>
      </c>
      <c r="AD94" s="141">
        <f>IF(AND($D94&lt;&gt;0,AD$1&lt;&gt;0),IF(VLOOKUP($D94,$J$9:$DP$16,2+AD$1,FALSE)&lt;&gt;0,(COUNTIF('Présences, Excuses, et Tx P G'!$P93:AH93,$C94)/VLOOKUP($D94,$J$9:$DP$16,2+AD$1,FALSE)),),)</f>
        <v>0.66666666666666663</v>
      </c>
      <c r="AE94" s="141">
        <f>IF(AND($D94&lt;&gt;0,AE$1&lt;&gt;0),IF(VLOOKUP($D94,$J$9:$DP$16,2+AE$1,FALSE)&lt;&gt;0,(COUNTIF('Présences, Excuses, et Tx P G'!$P93:AI93,$C94)/VLOOKUP($D94,$J$9:$DP$16,2+AE$1,FALSE)),),)</f>
        <v>0.69230769230769229</v>
      </c>
      <c r="AF94" s="141">
        <f>IF(AND($D94&lt;&gt;0,AF$1&lt;&gt;0),IF(VLOOKUP($D94,$J$9:$DP$16,2+AF$1,FALSE)&lt;&gt;0,(COUNTIF('Présences, Excuses, et Tx P G'!$P93:AJ93,$C94)/VLOOKUP($D94,$J$9:$DP$16,2+AF$1,FALSE)),),)</f>
        <v>0.69230769230769229</v>
      </c>
      <c r="AG94" s="141">
        <f>IF(AND($D94&lt;&gt;0,AG$1&lt;&gt;0),IF(VLOOKUP($D94,$J$9:$DP$16,2+AG$1,FALSE)&lt;&gt;0,(COUNTIF('Présences, Excuses, et Tx P G'!$P93:AK93,$C94)/VLOOKUP($D94,$J$9:$DP$16,2+AG$1,FALSE)),),)</f>
        <v>0.69230769230769229</v>
      </c>
      <c r="AH94" s="141">
        <f>IF(AND($D94&lt;&gt;0,AH$1&lt;&gt;0),IF(VLOOKUP($D94,$J$9:$DP$16,2+AH$1,FALSE)&lt;&gt;0,(COUNTIF('Présences, Excuses, et Tx P G'!$P93:AL93,$C94)/VLOOKUP($D94,$J$9:$DP$16,2+AH$1,FALSE)),),)</f>
        <v>0.7142857142857143</v>
      </c>
      <c r="AI94" s="141">
        <f>IF(AND($D94&lt;&gt;0,AI$1&lt;&gt;0),IF(VLOOKUP($D94,$J$9:$DP$16,2+AI$1,FALSE)&lt;&gt;0,(COUNTIF('Présences, Excuses, et Tx P G'!$P93:AM93,$C94)/VLOOKUP($D94,$J$9:$DP$16,2+AI$1,FALSE)),),)</f>
        <v>0.66666666666666663</v>
      </c>
      <c r="AJ94" s="141">
        <f>IF(AND($D94&lt;&gt;0,AJ$1&lt;&gt;0),IF(VLOOKUP($D94,$J$9:$DP$16,2+AJ$1,FALSE)&lt;&gt;0,(COUNTIF('Présences, Excuses, et Tx P G'!$P93:AN93,$C94)/VLOOKUP($D94,$J$9:$DP$16,2+AJ$1,FALSE)),),)</f>
        <v>0.625</v>
      </c>
      <c r="AK94" s="141">
        <f>IF(AND($D94&lt;&gt;0,AK$1&lt;&gt;0),IF(VLOOKUP($D94,$J$9:$DP$16,2+AK$1,FALSE)&lt;&gt;0,(COUNTIF('Présences, Excuses, et Tx P G'!$P93:AO93,$C94)/VLOOKUP($D94,$J$9:$DP$16,2+AK$1,FALSE)),),)</f>
        <v>0.6470588235294118</v>
      </c>
      <c r="AL94" s="141">
        <f>IF(AND($D94&lt;&gt;0,AL$1&lt;&gt;0),IF(VLOOKUP($D94,$J$9:$DP$16,2+AL$1,FALSE)&lt;&gt;0,(COUNTIF('Présences, Excuses, et Tx P G'!$P93:AP93,$C94)/VLOOKUP($D94,$J$9:$DP$16,2+AL$1,FALSE)),),)</f>
        <v>0.6470588235294118</v>
      </c>
      <c r="AM94" s="141">
        <f>IF(AND($D94&lt;&gt;0,AM$1&lt;&gt;0),IF(VLOOKUP($D94,$J$9:$DP$16,2+AM$1,FALSE)&lt;&gt;0,(COUNTIF('Présences, Excuses, et Tx P G'!$P93:AQ93,$C94)/VLOOKUP($D94,$J$9:$DP$16,2+AM$1,FALSE)),),)</f>
        <v>0.66666666666666663</v>
      </c>
      <c r="AN94" s="141">
        <f>IF(AND($D94&lt;&gt;0,AN$1&lt;&gt;0),IF(VLOOKUP($D94,$J$9:$DP$16,2+AN$1,FALSE)&lt;&gt;0,(COUNTIF('Présences, Excuses, et Tx P G'!$P93:AR93,$C94)/VLOOKUP($D94,$J$9:$DP$16,2+AN$1,FALSE)),),)</f>
        <v>0.68421052631578949</v>
      </c>
      <c r="AO94" s="141">
        <f>IF(AND($D94&lt;&gt;0,AO$1&lt;&gt;0),IF(VLOOKUP($D94,$J$9:$DP$16,2+AO$1,FALSE)&lt;&gt;0,(COUNTIF('Présences, Excuses, et Tx P G'!$P93:AS93,$C94)/VLOOKUP($D94,$J$9:$DP$16,2+AO$1,FALSE)),),)</f>
        <v>0.7</v>
      </c>
      <c r="AP94" s="141">
        <f>IF(AND($D94&lt;&gt;0,AP$1&lt;&gt;0),IF(VLOOKUP($D94,$J$9:$DP$16,2+AP$1,FALSE)&lt;&gt;0,(COUNTIF('Présences, Excuses, et Tx P G'!$P93:AT93,$C94)/VLOOKUP($D94,$J$9:$DP$16,2+AP$1,FALSE)),),)</f>
        <v>0.7142857142857143</v>
      </c>
      <c r="AQ94" s="141">
        <f>IF(AND($D94&lt;&gt;0,AQ$1&lt;&gt;0),IF(VLOOKUP($D94,$J$9:$DP$16,2+AQ$1,FALSE)&lt;&gt;0,(COUNTIF('Présences, Excuses, et Tx P G'!$P93:AU93,$C94)/VLOOKUP($D94,$J$9:$DP$16,2+AQ$1,FALSE)),),)</f>
        <v>0.72727272727272729</v>
      </c>
      <c r="AR94" s="141">
        <f>IF(AND($D94&lt;&gt;0,AR$1&lt;&gt;0),IF(VLOOKUP($D94,$J$9:$DP$16,2+AR$1,FALSE)&lt;&gt;0,(COUNTIF('Présences, Excuses, et Tx P G'!$P93:AV93,$C94)/VLOOKUP($D94,$J$9:$DP$16,2+AR$1,FALSE)),),)</f>
        <v>0.72727272727272729</v>
      </c>
      <c r="AS94" s="141">
        <f>IF(AND($D94&lt;&gt;0,AS$1&lt;&gt;0),IF(VLOOKUP($D94,$J$9:$DP$16,2+AS$1,FALSE)&lt;&gt;0,(COUNTIF('Présences, Excuses, et Tx P G'!$P93:AW93,$C94)/VLOOKUP($D94,$J$9:$DP$16,2+AS$1,FALSE)),),)</f>
        <v>0.72727272727272729</v>
      </c>
      <c r="AT94" s="141">
        <f>IF(AND($D94&lt;&gt;0,AT$1&lt;&gt;0),IF(VLOOKUP($D94,$J$9:$DP$16,2+AT$1,FALSE)&lt;&gt;0,(COUNTIF('Présences, Excuses, et Tx P G'!$P93:AX93,$C94)/VLOOKUP($D94,$J$9:$DP$16,2+AT$1,FALSE)),),)</f>
        <v>0.73913043478260865</v>
      </c>
      <c r="AU94" s="141">
        <f>IF(AND($D94&lt;&gt;0,AU$1&lt;&gt;0),IF(VLOOKUP($D94,$J$9:$DP$16,2+AU$1,FALSE)&lt;&gt;0,(COUNTIF('Présences, Excuses, et Tx P G'!$P93:AY93,$C94)/VLOOKUP($D94,$J$9:$DP$16,2+AU$1,FALSE)),),)</f>
        <v>0.73913043478260865</v>
      </c>
      <c r="AV94" s="141">
        <f>IF(AND($D94&lt;&gt;0,AV$1&lt;&gt;0),IF(VLOOKUP($D94,$J$9:$DP$16,2+AV$1,FALSE)&lt;&gt;0,(COUNTIF('Présences, Excuses, et Tx P G'!$P93:AZ93,$C94)/VLOOKUP($D94,$J$9:$DP$16,2+AV$1,FALSE)),),)</f>
        <v>0.70833333333333337</v>
      </c>
      <c r="AW94" s="141">
        <f>IF(AND($D94&lt;&gt;0,AW$1&lt;&gt;0),IF(VLOOKUP($D94,$J$9:$DP$16,2+AW$1,FALSE)&lt;&gt;0,(COUNTIF('Présences, Excuses, et Tx P G'!$P93:BA93,$C94)/VLOOKUP($D94,$J$9:$DP$16,2+AW$1,FALSE)),),)</f>
        <v>0.70833333333333337</v>
      </c>
      <c r="AX94" s="141">
        <f>IF(AND($D94&lt;&gt;0,AX$1&lt;&gt;0),IF(VLOOKUP($D94,$J$9:$DP$16,2+AX$1,FALSE)&lt;&gt;0,(COUNTIF('Présences, Excuses, et Tx P G'!$P93:BB93,$C94)/VLOOKUP($D94,$J$9:$DP$16,2+AX$1,FALSE)),),)</f>
        <v>0.72</v>
      </c>
      <c r="AY94" s="141">
        <f>IF(AND($D94&lt;&gt;0,AY$1&lt;&gt;0),IF(VLOOKUP($D94,$J$9:$DP$16,2+AY$1,FALSE)&lt;&gt;0,(COUNTIF('Présences, Excuses, et Tx P G'!$P93:BC93,$C94)/VLOOKUP($D94,$J$9:$DP$16,2+AY$1,FALSE)),),)</f>
        <v>0.72</v>
      </c>
      <c r="AZ94" s="141">
        <f>IF(AND($D94&lt;&gt;0,AZ$1&lt;&gt;0),IF(VLOOKUP($D94,$J$9:$DP$16,2+AZ$1,FALSE)&lt;&gt;0,(COUNTIF('Présences, Excuses, et Tx P G'!$P93:BD93,$C94)/VLOOKUP($D94,$J$9:$DP$16,2+AZ$1,FALSE)),),)</f>
        <v>0.73076923076923073</v>
      </c>
      <c r="BA94" s="141">
        <f>IF(AND($D94&lt;&gt;0,BA$1&lt;&gt;0),IF(VLOOKUP($D94,$J$9:$DP$16,2+BA$1,FALSE)&lt;&gt;0,(COUNTIF('Présences, Excuses, et Tx P G'!$P93:BE93,$C94)/VLOOKUP($D94,$J$9:$DP$16,2+BA$1,FALSE)),),)</f>
        <v>0.73076923076923073</v>
      </c>
      <c r="BB94" s="141">
        <f>IF(AND($D94&lt;&gt;0,BB$1&lt;&gt;0),IF(VLOOKUP($D94,$J$9:$DP$16,2+BB$1,FALSE)&lt;&gt;0,(COUNTIF('Présences, Excuses, et Tx P G'!$P93:BF93,$C94)/VLOOKUP($D94,$J$9:$DP$16,2+BB$1,FALSE)),),)</f>
        <v>0.7407407407407407</v>
      </c>
      <c r="BC94" s="141">
        <f>IF(AND($D94&lt;&gt;0,BC$1&lt;&gt;0),IF(VLOOKUP($D94,$J$9:$DP$16,2+BC$1,FALSE)&lt;&gt;0,(COUNTIF('Présences, Excuses, et Tx P G'!$P93:BG93,$C94)/VLOOKUP($D94,$J$9:$DP$16,2+BC$1,FALSE)),),)</f>
        <v>0.7142857142857143</v>
      </c>
      <c r="BD94" s="141">
        <f>IF(AND($D94&lt;&gt;0,BD$1&lt;&gt;0),IF(VLOOKUP($D94,$J$9:$DP$16,2+BD$1,FALSE)&lt;&gt;0,(COUNTIF('Présences, Excuses, et Tx P G'!$P93:BH93,$C94)/VLOOKUP($D94,$J$9:$DP$16,2+BD$1,FALSE)),),)</f>
        <v>0.68965517241379315</v>
      </c>
      <c r="BE94" s="141">
        <f>IF(AND($D94&lt;&gt;0,BE$1&lt;&gt;0),IF(VLOOKUP($D94,$J$9:$DP$16,2+BE$1,FALSE)&lt;&gt;0,(COUNTIF('Présences, Excuses, et Tx P G'!$P93:BI93,$C94)/VLOOKUP($D94,$J$9:$DP$16,2+BE$1,FALSE)),),)</f>
        <v>0.66666666666666663</v>
      </c>
      <c r="BF94" s="141">
        <f>IF(AND($D94&lt;&gt;0,BF$1&lt;&gt;0),IF(VLOOKUP($D94,$J$9:$DP$16,2+BF$1,FALSE)&lt;&gt;0,(COUNTIF('Présences, Excuses, et Tx P G'!$P93:BJ93,$C94)/VLOOKUP($D94,$J$9:$DP$16,2+BF$1,FALSE)),),)</f>
        <v>0.66666666666666663</v>
      </c>
      <c r="BG94" s="141">
        <f>IF(AND($D94&lt;&gt;0,BG$1&lt;&gt;0),IF(VLOOKUP($D94,$J$9:$DP$16,2+BG$1,FALSE)&lt;&gt;0,(COUNTIF('Présences, Excuses, et Tx P G'!$P93:BK93,$C94)/VLOOKUP($D94,$J$9:$DP$16,2+BG$1,FALSE)),),)</f>
        <v>0.67741935483870963</v>
      </c>
      <c r="BH94" s="141">
        <f>IF(AND($D94&lt;&gt;0,BH$1&lt;&gt;0),IF(VLOOKUP($D94,$J$9:$DP$16,2+BH$1,FALSE)&lt;&gt;0,(COUNTIF('Présences, Excuses, et Tx P G'!$P93:BL93,$C94)/VLOOKUP($D94,$J$9:$DP$16,2+BH$1,FALSE)),),)</f>
        <v>0.67741935483870963</v>
      </c>
      <c r="BI94" s="141">
        <f>IF(AND($D94&lt;&gt;0,BI$1&lt;&gt;0),IF(VLOOKUP($D94,$J$9:$DP$16,2+BI$1,FALSE)&lt;&gt;0,(COUNTIF('Présences, Excuses, et Tx P G'!$P93:BM93,$C94)/VLOOKUP($D94,$J$9:$DP$16,2+BI$1,FALSE)),),)</f>
        <v>0.6875</v>
      </c>
      <c r="BJ94" s="141">
        <f>IF(AND($D94&lt;&gt;0,BJ$1&lt;&gt;0),IF(VLOOKUP($D94,$J$9:$DP$16,2+BJ$1,FALSE)&lt;&gt;0,(COUNTIF('Présences, Excuses, et Tx P G'!$P93:BN93,$C94)/VLOOKUP($D94,$J$9:$DP$16,2+BJ$1,FALSE)),),)</f>
        <v>0.69696969696969702</v>
      </c>
      <c r="BK94" s="141">
        <f>IF(AND($D94&lt;&gt;0,BK$1&lt;&gt;0),IF(VLOOKUP($D94,$J$9:$DP$16,2+BK$1,FALSE)&lt;&gt;0,(COUNTIF('Présences, Excuses, et Tx P G'!$P93:BO93,$C94)/VLOOKUP($D94,$J$9:$DP$16,2+BK$1,FALSE)),),)</f>
        <v>0.69696969696969702</v>
      </c>
      <c r="BL94" s="141">
        <f>IF(AND($D94&lt;&gt;0,BL$1&lt;&gt;0),IF(VLOOKUP($D94,$J$9:$DP$16,2+BL$1,FALSE)&lt;&gt;0,(COUNTIF('Présences, Excuses, et Tx P G'!$P93:BP93,$C94)/VLOOKUP($D94,$J$9:$DP$16,2+BL$1,FALSE)),),)</f>
        <v>0.69696969696969702</v>
      </c>
      <c r="BM94" s="141">
        <f>IF(AND($D94&lt;&gt;0,BM$1&lt;&gt;0),IF(VLOOKUP($D94,$J$9:$DP$16,2+BM$1,FALSE)&lt;&gt;0,(COUNTIF('Présences, Excuses, et Tx P G'!$P93:BQ93,$C94)/VLOOKUP($D94,$J$9:$DP$16,2+BM$1,FALSE)),),)</f>
        <v>0.69696969696969702</v>
      </c>
      <c r="BN94" s="141">
        <f>IF(AND($D94&lt;&gt;0,BN$1&lt;&gt;0),IF(VLOOKUP($D94,$J$9:$DP$16,2+BN$1,FALSE)&lt;&gt;0,(COUNTIF('Présences, Excuses, et Tx P G'!$P93:BR93,$C94)/VLOOKUP($D94,$J$9:$DP$16,2+BN$1,FALSE)),),)</f>
        <v>0.70588235294117652</v>
      </c>
      <c r="BO94" s="141">
        <f>IF(AND($D94&lt;&gt;0,BO$1&lt;&gt;0),IF(VLOOKUP($D94,$J$9:$DP$16,2+BO$1,FALSE)&lt;&gt;0,(COUNTIF('Présences, Excuses, et Tx P G'!$P93:BS93,$C94)/VLOOKUP($D94,$J$9:$DP$16,2+BO$1,FALSE)),),)</f>
        <v>0.7142857142857143</v>
      </c>
      <c r="BP94" s="141">
        <f>IF(AND($D94&lt;&gt;0,BP$1&lt;&gt;0),IF(VLOOKUP($D94,$J$9:$DP$16,2+BP$1,FALSE)&lt;&gt;0,(COUNTIF('Présences, Excuses, et Tx P G'!$P93:BT93,$C94)/VLOOKUP($D94,$J$9:$DP$16,2+BP$1,FALSE)),),)</f>
        <v>0.72222222222222221</v>
      </c>
      <c r="BQ94" s="141">
        <f>IF(AND($D94&lt;&gt;0,BQ$1&lt;&gt;0),IF(VLOOKUP($D94,$J$9:$DP$16,2+BQ$1,FALSE)&lt;&gt;0,(COUNTIF('Présences, Excuses, et Tx P G'!$P93:BU93,$C94)/VLOOKUP($D94,$J$9:$DP$16,2+BQ$1,FALSE)),),)</f>
        <v>0.72972972972972971</v>
      </c>
      <c r="BR94" s="141">
        <f>IF(AND($D94&lt;&gt;0,BR$1&lt;&gt;0),IF(VLOOKUP($D94,$J$9:$DP$16,2+BR$1,FALSE)&lt;&gt;0,(COUNTIF('Présences, Excuses, et Tx P G'!$P93:BV93,$C94)/VLOOKUP($D94,$J$9:$DP$16,2+BR$1,FALSE)),),)</f>
        <v>0.72972972972972971</v>
      </c>
      <c r="BS94" s="141">
        <f>IF(AND($D94&lt;&gt;0,BS$1&lt;&gt;0),IF(VLOOKUP($D94,$J$9:$DP$16,2+BS$1,FALSE)&lt;&gt;0,(COUNTIF('Présences, Excuses, et Tx P G'!$P93:BW93,$C94)/VLOOKUP($D94,$J$9:$DP$16,2+BS$1,FALSE)),),)</f>
        <v>0.72972972972972971</v>
      </c>
      <c r="BT94" s="141">
        <f>IF(AND($D94&lt;&gt;0,BT$1&lt;&gt;0),IF(VLOOKUP($D94,$J$9:$DP$16,2+BT$1,FALSE)&lt;&gt;0,(COUNTIF('Présences, Excuses, et Tx P G'!$P93:BX93,$C94)/VLOOKUP($D94,$J$9:$DP$16,2+BT$1,FALSE)),),)</f>
        <v>0.72972972972972971</v>
      </c>
      <c r="BU94" s="141">
        <f>IF(AND($D94&lt;&gt;0,BU$1&lt;&gt;0),IF(VLOOKUP($D94,$J$9:$DP$16,2+BU$1,FALSE)&lt;&gt;0,(COUNTIF('Présences, Excuses, et Tx P G'!$P93:BY93,$C94)/VLOOKUP($D94,$J$9:$DP$16,2+BU$1,FALSE)),),)</f>
        <v>0.73684210526315785</v>
      </c>
      <c r="BV94" s="141">
        <f>IF(AND($D94&lt;&gt;0,BV$1&lt;&gt;0),IF(VLOOKUP($D94,$J$9:$DP$16,2+BV$1,FALSE)&lt;&gt;0,(COUNTIF('Présences, Excuses, et Tx P G'!$P93:BZ93,$C94)/VLOOKUP($D94,$J$9:$DP$16,2+BV$1,FALSE)),),)</f>
        <v>0.74358974358974361</v>
      </c>
      <c r="BW94" s="141">
        <f>IF(AND($D94&lt;&gt;0,BW$1&lt;&gt;0),IF(VLOOKUP($D94,$J$9:$DP$16,2+BW$1,FALSE)&lt;&gt;0,(COUNTIF('Présences, Excuses, et Tx P G'!$P93:CA93,$C94)/VLOOKUP($D94,$J$9:$DP$16,2+BW$1,FALSE)),),)</f>
        <v>0.75</v>
      </c>
      <c r="BX94" s="141">
        <f>IF(AND($D94&lt;&gt;0,BX$1&lt;&gt;0),IF(VLOOKUP($D94,$J$9:$DP$16,2+BX$1,FALSE)&lt;&gt;0,(COUNTIF('Présences, Excuses, et Tx P G'!$P93:CB93,$C94)/VLOOKUP($D94,$J$9:$DP$16,2+BX$1,FALSE)),),)</f>
        <v>0.75609756097560976</v>
      </c>
      <c r="BY94" s="141">
        <f>IF(AND($D94&lt;&gt;0,BY$1&lt;&gt;0),IF(VLOOKUP($D94,$J$9:$DP$16,2+BY$1,FALSE)&lt;&gt;0,(COUNTIF('Présences, Excuses, et Tx P G'!$P93:CC93,$C94)/VLOOKUP($D94,$J$9:$DP$16,2+BY$1,FALSE)),),)</f>
        <v>0.75609756097560976</v>
      </c>
      <c r="BZ94" s="141">
        <f>IF(AND($D94&lt;&gt;0,BZ$1&lt;&gt;0),IF(VLOOKUP($D94,$J$9:$DP$16,2+BZ$1,FALSE)&lt;&gt;0,(COUNTIF('Présences, Excuses, et Tx P G'!$P93:CD93,$C94)/VLOOKUP($D94,$J$9:$DP$16,2+BZ$1,FALSE)),),)</f>
        <v>0.76190476190476186</v>
      </c>
      <c r="CA94" s="141">
        <f>IF(AND($D94&lt;&gt;0,CA$1&lt;&gt;0),IF(VLOOKUP($D94,$J$9:$DP$16,2+CA$1,FALSE)&lt;&gt;0,(COUNTIF('Présences, Excuses, et Tx P G'!$P93:CE93,$C94)/VLOOKUP($D94,$J$9:$DP$16,2+CA$1,FALSE)),),)</f>
        <v>0.7441860465116279</v>
      </c>
      <c r="CB94" s="141">
        <f>IF(AND($D94&lt;&gt;0,CB$1&lt;&gt;0),IF(VLOOKUP($D94,$J$9:$DP$16,2+CB$1,FALSE)&lt;&gt;0,(COUNTIF('Présences, Excuses, et Tx P G'!$P93:CF93,$C94)/VLOOKUP($D94,$J$9:$DP$16,2+CB$1,FALSE)),),)</f>
        <v>0</v>
      </c>
      <c r="CC94" s="141">
        <f>IF(AND($D94&lt;&gt;0,CC$1&lt;&gt;0),IF(VLOOKUP($D94,$J$9:$DP$16,2+CC$1,FALSE)&lt;&gt;0,(COUNTIF('Présences, Excuses, et Tx P G'!$P93:CG93,$C94)/VLOOKUP($D94,$J$9:$DP$16,2+CC$1,FALSE)),),)</f>
        <v>0</v>
      </c>
      <c r="CD94" s="141">
        <f>IF(AND($D94&lt;&gt;0,CD$1&lt;&gt;0),IF(VLOOKUP($D94,$J$9:$DP$16,2+CD$1,FALSE)&lt;&gt;0,(COUNTIF('Présences, Excuses, et Tx P G'!$P93:CH93,$C94)/VLOOKUP($D94,$J$9:$DP$16,2+CD$1,FALSE)),),)</f>
        <v>0</v>
      </c>
      <c r="CE94" s="141">
        <f>IF(AND($D94&lt;&gt;0,CE$1&lt;&gt;0),IF(VLOOKUP($D94,$J$9:$DP$16,2+CE$1,FALSE)&lt;&gt;0,(COUNTIF('Présences, Excuses, et Tx P G'!$P93:CI93,$C94)/VLOOKUP($D94,$J$9:$DP$16,2+CE$1,FALSE)),),)</f>
        <v>0</v>
      </c>
      <c r="CF94" s="141">
        <f>IF(AND($D94&lt;&gt;0,CF$1&lt;&gt;0),IF(VLOOKUP($D94,$J$9:$DP$16,2+CF$1,FALSE)&lt;&gt;0,(COUNTIF('Présences, Excuses, et Tx P G'!$P93:CJ93,$C94)/VLOOKUP($D94,$J$9:$DP$16,2+CF$1,FALSE)),),)</f>
        <v>0</v>
      </c>
      <c r="CG94" s="141">
        <f>IF(AND($D94&lt;&gt;0,CG$1&lt;&gt;0),IF(VLOOKUP($D94,$J$9:$DP$16,2+CG$1,FALSE)&lt;&gt;0,(COUNTIF('Présences, Excuses, et Tx P G'!$P93:CK93,$C94)/VLOOKUP($D94,$J$9:$DP$16,2+CG$1,FALSE)),),)</f>
        <v>0</v>
      </c>
      <c r="CH94" s="141">
        <f>IF(AND($D94&lt;&gt;0,CH$1&lt;&gt;0),IF(VLOOKUP($D94,$J$9:$DP$16,2+CH$1,FALSE)&lt;&gt;0,(COUNTIF('Présences, Excuses, et Tx P G'!$P93:CL93,$C94)/VLOOKUP($D94,$J$9:$DP$16,2+CH$1,FALSE)),),)</f>
        <v>0</v>
      </c>
      <c r="CI94" s="141">
        <f>IF(AND($D94&lt;&gt;0,CI$1&lt;&gt;0),IF(VLOOKUP($D94,$J$9:$DP$16,2+CI$1,FALSE)&lt;&gt;0,(COUNTIF('Présences, Excuses, et Tx P G'!$P93:CM93,$C94)/VLOOKUP($D94,$J$9:$DP$16,2+CI$1,FALSE)),),)</f>
        <v>0</v>
      </c>
      <c r="CJ94" s="141">
        <f>IF(AND($D94&lt;&gt;0,CJ$1&lt;&gt;0),IF(VLOOKUP($D94,$J$9:$DP$16,2+CJ$1,FALSE)&lt;&gt;0,(COUNTIF('Présences, Excuses, et Tx P G'!$P93:CO93,$C94)/VLOOKUP($D94,$J$9:$DP$16,2+CJ$1,FALSE)),),)</f>
        <v>0</v>
      </c>
      <c r="CK94" s="141">
        <f>IF(AND($D94&lt;&gt;0,CK$1&lt;&gt;0),IF(VLOOKUP($D94,$J$9:$DP$16,2+CK$1,FALSE)&lt;&gt;0,(COUNTIF('Présences, Excuses, et Tx P G'!$P93:CP93,$C94)/VLOOKUP($D94,$J$9:$DP$16,2+CK$1,FALSE)),),)</f>
        <v>0</v>
      </c>
      <c r="CL94" s="141">
        <f>IF(AND($D94&lt;&gt;0,CL$1&lt;&gt;0),IF(VLOOKUP($D94,$J$9:$DP$16,2+CL$1,FALSE)&lt;&gt;0,(COUNTIF('Présences, Excuses, et Tx P G'!$P93:CQ93,$C94)/VLOOKUP($D94,$J$9:$DP$16,2+CL$1,FALSE)),),)</f>
        <v>0</v>
      </c>
      <c r="CM94" s="141">
        <f>IF(AND($D94&lt;&gt;0,CM$1&lt;&gt;0),IF(VLOOKUP($D94,$J$9:$DP$16,2+CM$1,FALSE)&lt;&gt;0,(COUNTIF('Présences, Excuses, et Tx P G'!$P93:CR93,$C94)/VLOOKUP($D94,$J$9:$DP$16,2+CM$1,FALSE)),),)</f>
        <v>0</v>
      </c>
      <c r="CN94" s="141">
        <f>IF(AND($D94&lt;&gt;0,CN$1&lt;&gt;0),IF(VLOOKUP($D94,$J$9:$DP$16,2+CN$1,FALSE)&lt;&gt;0,(COUNTIF('Présences, Excuses, et Tx P G'!$P93:CS93,$C94)/VLOOKUP($D94,$J$9:$DP$16,2+CN$1,FALSE)),),)</f>
        <v>0</v>
      </c>
      <c r="CO94" s="141">
        <f>IF(AND($D94&lt;&gt;0,CO$1&lt;&gt;0),IF(VLOOKUP($D94,$J$9:$DP$16,2+CO$1,FALSE)&lt;&gt;0,(COUNTIF('Présences, Excuses, et Tx P G'!$P93:CT93,$C94)/VLOOKUP($D94,$J$9:$DP$16,2+CO$1,FALSE)),),)</f>
        <v>0</v>
      </c>
      <c r="CP94" s="141">
        <f>IF(AND($D94&lt;&gt;0,CP$1&lt;&gt;0),IF(VLOOKUP($D94,$J$9:$DP$16,2+CP$1,FALSE)&lt;&gt;0,(COUNTIF('Présences, Excuses, et Tx P G'!$P93:CU93,$C94)/VLOOKUP($D94,$J$9:$DP$16,2+CP$1,FALSE)),),)</f>
        <v>0</v>
      </c>
      <c r="CQ94" s="141">
        <f>IF(AND($D94&lt;&gt;0,CQ$1&lt;&gt;0),IF(VLOOKUP($D94,$J$9:$DP$16,2+CQ$1,FALSE)&lt;&gt;0,(COUNTIF('Présences, Excuses, et Tx P G'!$P93:CU93,$C94)/VLOOKUP($D94,$J$9:$DP$16,2+CQ$1,FALSE)),),)</f>
        <v>0</v>
      </c>
      <c r="CR94" s="141">
        <f>IF(AND($D94&lt;&gt;0,CR$1&lt;&gt;0),IF(VLOOKUP($D94,$J$9:$DP$16,2+CR$1,FALSE)&lt;&gt;0,(COUNTIF('Présences, Excuses, et Tx P G'!$P93:CV93,$C94)/VLOOKUP($D94,$J$9:$DP$16,2+CR$1,FALSE)),),)</f>
        <v>0</v>
      </c>
      <c r="CS94" s="141">
        <f>IF(AND($D94&lt;&gt;0,CS$1&lt;&gt;0),IF(VLOOKUP($D94,$J$9:$DP$16,2+CS$1,FALSE)&lt;&gt;0,(COUNTIF('Présences, Excuses, et Tx P G'!$P93:CW93,$C94)/VLOOKUP($D94,$J$9:$DP$16,2+CS$1,FALSE)),),)</f>
        <v>0</v>
      </c>
      <c r="CT94" s="141">
        <f>IF(AND($D94&lt;&gt;0,CT$1&lt;&gt;0),IF(VLOOKUP($D94,$J$9:$DP$16,2+CT$1,FALSE)&lt;&gt;0,(COUNTIF('Présences, Excuses, et Tx P G'!$P93:CX93,$C94)/VLOOKUP($D94,$J$9:$DP$16,2+CT$1,FALSE)),),)</f>
        <v>0</v>
      </c>
      <c r="CU94" s="141">
        <f>IF(AND($D94&lt;&gt;0,CU$1&lt;&gt;0),IF(VLOOKUP($D94,$J$9:$DP$16,2+CU$1,FALSE)&lt;&gt;0,(COUNTIF('Présences, Excuses, et Tx P G'!$P93:CY93,$C94)/VLOOKUP($D94,$J$9:$DP$16,2+CU$1,FALSE)),),)</f>
        <v>0</v>
      </c>
      <c r="CV94" s="141">
        <f>IF(AND($D94&lt;&gt;0,CV$1&lt;&gt;0),IF(VLOOKUP($D94,$J$9:$DP$16,2+CV$1,FALSE)&lt;&gt;0,(COUNTIF('Présences, Excuses, et Tx P G'!$P93:CZ93,$C94)/VLOOKUP($D94,$J$9:$DP$16,2+CV$1,FALSE)),),)</f>
        <v>0</v>
      </c>
      <c r="CW94" s="141">
        <f>IF(AND($D94&lt;&gt;0,CW$1&lt;&gt;0),IF(VLOOKUP($D94,$J$9:$DP$16,2+CW$1,FALSE)&lt;&gt;0,(COUNTIF('Présences, Excuses, et Tx P G'!$P93:DA93,$C94)/VLOOKUP($D94,$J$9:$DP$16,2+CW$1,FALSE)),),)</f>
        <v>0</v>
      </c>
      <c r="CX94" s="141">
        <f>IF(AND($D94&lt;&gt;0,CX$1&lt;&gt;0),IF(VLOOKUP($D94,$J$9:$DP$16,2+CX$1,FALSE)&lt;&gt;0,(COUNTIF('Présences, Excuses, et Tx P G'!$P93:DB93,$C94)/VLOOKUP($D94,$J$9:$DP$16,2+CX$1,FALSE)),),)</f>
        <v>0</v>
      </c>
      <c r="CY94" s="141">
        <f>IF(AND($D94&lt;&gt;0,CY$1&lt;&gt;0),IF(VLOOKUP($D94,$J$9:$DP$16,2+CY$1,FALSE)&lt;&gt;0,(COUNTIF('Présences, Excuses, et Tx P G'!$P93:DC93,$C94)/VLOOKUP($D94,$J$9:$DP$16,2+CY$1,FALSE)),),)</f>
        <v>0</v>
      </c>
      <c r="CZ94" s="141">
        <f>IF(AND($D94&lt;&gt;0,CZ$1&lt;&gt;0),IF(VLOOKUP($D94,$J$9:$DP$16,2+CZ$1,FALSE)&lt;&gt;0,(COUNTIF('Présences, Excuses, et Tx P G'!$P93:DD93,$C94)/VLOOKUP($D94,$J$9:$DP$16,2+CZ$1,FALSE)),),)</f>
        <v>0</v>
      </c>
      <c r="DA94" s="141">
        <f>IF(AND($D94&lt;&gt;0,DA$1&lt;&gt;0),IF(VLOOKUP($D94,$J$9:$DP$16,2+DA$1,FALSE)&lt;&gt;0,(COUNTIF('Présences, Excuses, et Tx P G'!$P93:DE93,$C94)/VLOOKUP($D94,$J$9:$DP$16,2+DA$1,FALSE)),),)</f>
        <v>0</v>
      </c>
      <c r="DB94" s="141">
        <f>IF(AND($D94&lt;&gt;0,DB$1&lt;&gt;0),IF(VLOOKUP($D94,$J$9:$DP$16,2+DB$1,FALSE)&lt;&gt;0,(COUNTIF('Présences, Excuses, et Tx P G'!$P93:DF93,$C94)/VLOOKUP($D94,$J$9:$DP$16,2+DB$1,FALSE)),),)</f>
        <v>0</v>
      </c>
      <c r="DC94" s="141">
        <f>IF(AND($D94&lt;&gt;0,DC$1&lt;&gt;0),IF(VLOOKUP($D94,$J$9:$DP$16,2+DC$1,FALSE)&lt;&gt;0,(COUNTIF('Présences, Excuses, et Tx P G'!$P93:DG93,$C94)/VLOOKUP($D94,$J$9:$DP$16,2+DC$1,FALSE)),),)</f>
        <v>0</v>
      </c>
      <c r="DD94" s="141">
        <f>IF(AND($D94&lt;&gt;0,DD$1&lt;&gt;0),IF(VLOOKUP($D94,$J$9:$DP$16,2+DD$1,FALSE)&lt;&gt;0,(COUNTIF('Présences, Excuses, et Tx P G'!$P93:DH93,$C94)/VLOOKUP($D94,$J$9:$DP$16,2+DD$1,FALSE)),),)</f>
        <v>0</v>
      </c>
      <c r="DE94" s="141">
        <f>IF(AND($D94&lt;&gt;0,DE$1&lt;&gt;0),IF(VLOOKUP($D94,$J$9:$DP$16,2+DE$1,FALSE)&lt;&gt;0,(COUNTIF('Présences, Excuses, et Tx P G'!$P93:DI93,$C94)/VLOOKUP($D94,$J$9:$DP$16,2+DE$1,FALSE)),),)</f>
        <v>0</v>
      </c>
      <c r="DF94" s="141">
        <f>IF(AND($D94&lt;&gt;0,DF$1&lt;&gt;0),IF(VLOOKUP($D94,$J$9:$DP$16,2+DF$1,FALSE)&lt;&gt;0,(COUNTIF('Présences, Excuses, et Tx P G'!$P93:DJ93,$C94)/VLOOKUP($D94,$J$9:$DP$16,2+DF$1,FALSE)),),)</f>
        <v>0</v>
      </c>
      <c r="DG94" s="141">
        <f>IF(AND($D94&lt;&gt;0,DG$1&lt;&gt;0),IF(VLOOKUP($D94,$J$9:$DP$16,2+DG$1,FALSE)&lt;&gt;0,(COUNTIF('Présences, Excuses, et Tx P G'!$P93:DK93,$C94)/VLOOKUP($D94,$J$9:$DP$16,2+DG$1,FALSE)),),)</f>
        <v>0</v>
      </c>
      <c r="DH94" s="141">
        <f>IF(AND($D94&lt;&gt;0,DH$1&lt;&gt;0),IF(VLOOKUP($D94,$J$9:$DP$16,2+DH$1,FALSE)&lt;&gt;0,(COUNTIF('Présences, Excuses, et Tx P G'!$P93:DL93,$C94)/VLOOKUP($D94,$J$9:$DP$16,2+DH$1,FALSE)),),)</f>
        <v>0</v>
      </c>
      <c r="DI94" s="141">
        <f>IF(AND($D94&lt;&gt;0,DI$1&lt;&gt;0),IF(VLOOKUP($D94,$J$9:$DP$16,2+DI$1,FALSE)&lt;&gt;0,(COUNTIF('Présences, Excuses, et Tx P G'!$P93:DM93,$C94)/VLOOKUP($D94,$J$9:$DP$16,2+DI$1,FALSE)),),)</f>
        <v>0</v>
      </c>
      <c r="DJ94" s="141">
        <f>IF(AND($D94&lt;&gt;0,DJ$1&lt;&gt;0),IF(VLOOKUP($D94,$J$9:$DP$16,2+DJ$1,FALSE)&lt;&gt;0,(COUNTIF('Présences, Excuses, et Tx P G'!$P93:DN93,$C94)/VLOOKUP($D94,$J$9:$DP$16,2+DJ$1,FALSE)),),)</f>
        <v>0</v>
      </c>
      <c r="DK94" s="141">
        <f>IF(AND($D94&lt;&gt;0,DK$1&lt;&gt;0),IF(VLOOKUP($D94,$J$9:$DP$16,2+DK$1,FALSE)&lt;&gt;0,(COUNTIF('Présences, Excuses, et Tx P G'!$P93:DO93,$C94)/VLOOKUP($D94,$J$9:$DP$16,2+DK$1,FALSE)),),)</f>
        <v>0</v>
      </c>
      <c r="DL94" s="141">
        <f>IF(AND($D94&lt;&gt;0,DL$1&lt;&gt;0),IF(VLOOKUP($D94,$J$9:$DP$16,2+DL$1,FALSE)&lt;&gt;0,(COUNTIF('Présences, Excuses, et Tx P G'!$P93:DP93,$C94)/VLOOKUP($D94,$J$9:$DP$16,2+DL$1,FALSE)),),)</f>
        <v>0</v>
      </c>
      <c r="DM94" s="141">
        <f>IF(AND($D94&lt;&gt;0,DM$1&lt;&gt;0),IF(VLOOKUP($D94,$J$9:$DP$16,2+DM$1,FALSE)&lt;&gt;0,(COUNTIF('Présences, Excuses, et Tx P G'!$P93:DQ93,$C94)/VLOOKUP($D94,$J$9:$DP$16,2+DM$1,FALSE)),),)</f>
        <v>0</v>
      </c>
      <c r="DN94" s="141">
        <f>IF(AND($D94&lt;&gt;0,DN$1&lt;&gt;0),IF(VLOOKUP($D94,$J$9:$DP$16,2+DN$1,FALSE)&lt;&gt;0,(COUNTIF('Présences, Excuses, et Tx P G'!$P93:DR93,$C94)/VLOOKUP($D94,$J$9:$DP$16,2+DN$1,FALSE)),),)</f>
        <v>0</v>
      </c>
      <c r="DO94" s="141">
        <f>IF(AND($D94&lt;&gt;0,DO$1&lt;&gt;0),IF(VLOOKUP($D94,$J$9:$DP$16,2+DO$1,FALSE)&lt;&gt;0,(COUNTIF('Présences, Excuses, et Tx P G'!$P93:DS93,$C94)/VLOOKUP($D94,$J$9:$DP$16,2+DO$1,FALSE)),),)</f>
        <v>0</v>
      </c>
      <c r="DP94" s="141">
        <f>IF(AND($D94&lt;&gt;0,DP$1&lt;&gt;0),IF(VLOOKUP($D94,$J$9:$DP$16,2+DP$1,FALSE)&lt;&gt;0,(COUNTIF('Présences, Excuses, et Tx P G'!$P93:DT93,$C94)/VLOOKUP($D94,$J$9:$DP$16,2+DP$1,FALSE)),),)</f>
        <v>0</v>
      </c>
      <c r="DR94" s="158" t="str">
        <f t="shared" si="39"/>
        <v>ROCCHI Estelle</v>
      </c>
      <c r="DS94" s="26" t="str">
        <f t="shared" si="40"/>
        <v>A</v>
      </c>
      <c r="DT94" s="23">
        <f t="shared" si="41"/>
        <v>0.75609756097560976</v>
      </c>
    </row>
    <row r="95" spans="1:124" ht="14.4" customHeight="1">
      <c r="A95" s="11">
        <v>78</v>
      </c>
      <c r="B95" s="158" t="str">
        <f>Choristes!B79</f>
        <v>SABATIER Michèle</v>
      </c>
      <c r="C95" s="26" t="str">
        <f>Choristes!C79</f>
        <v>S</v>
      </c>
      <c r="D95" s="26" t="str">
        <f>Choristes!G79</f>
        <v>FR</v>
      </c>
      <c r="E95" s="26"/>
      <c r="F95" s="26"/>
      <c r="G95" s="15"/>
      <c r="H95" s="15"/>
      <c r="I95" s="23">
        <f t="shared" si="37"/>
        <v>0.70731707317073167</v>
      </c>
      <c r="J95" s="23" t="str">
        <f t="shared" si="38"/>
        <v>C</v>
      </c>
      <c r="K95" s="60"/>
      <c r="L95" s="141">
        <f>IF(AND($D95&lt;&gt;0,L$1&lt;&gt;0),IF(VLOOKUP($D95,$J$9:$DP$16,2+L$1,FALSE)&lt;&gt;0,(COUNTIF('Présences, Excuses, et Tx P G'!$P94:P94,$C95)/VLOOKUP($D95,$J$9:$DP$16,2+L$1,FALSE)),),)</f>
        <v>1</v>
      </c>
      <c r="M95" s="141">
        <f>IF(AND($D95&lt;&gt;0,M$1&lt;&gt;0),IF(VLOOKUP($D95,$J$9:$DP$16,2+M$1,FALSE)&lt;&gt;0,(COUNTIF('Présences, Excuses, et Tx P G'!$P94:Q94,$C95)/VLOOKUP($D95,$J$9:$DP$16,2+M$1,FALSE)),),)</f>
        <v>1</v>
      </c>
      <c r="N95" s="141">
        <f>IF(AND($D95&lt;&gt;0,N$1&lt;&gt;0),IF(VLOOKUP($D95,$J$9:$DP$16,2+N$1,FALSE)&lt;&gt;0,(COUNTIF('Présences, Excuses, et Tx P G'!$P94:R94,$C95)/VLOOKUP($D95,$J$9:$DP$16,2+N$1,FALSE)),),)</f>
        <v>1</v>
      </c>
      <c r="O95" s="141">
        <f>IF(AND($D95&lt;&gt;0,O$1&lt;&gt;0),IF(VLOOKUP($D95,$J$9:$DP$16,2+O$1,FALSE)&lt;&gt;0,(COUNTIF('Présences, Excuses, et Tx P G'!$P94:S94,$C95)/VLOOKUP($D95,$J$9:$DP$16,2+O$1,FALSE)),),)</f>
        <v>1</v>
      </c>
      <c r="P95" s="141">
        <f>IF(AND($D95&lt;&gt;0,P$1&lt;&gt;0),IF(VLOOKUP($D95,$J$9:$DP$16,2+P$1,FALSE)&lt;&gt;0,(COUNTIF('Présences, Excuses, et Tx P G'!$P94:T94,$C95)/VLOOKUP($D95,$J$9:$DP$16,2+P$1,FALSE)),),)</f>
        <v>0.75</v>
      </c>
      <c r="Q95" s="141">
        <f>IF(AND($D95&lt;&gt;0,Q$1&lt;&gt;0),IF(VLOOKUP($D95,$J$9:$DP$16,2+Q$1,FALSE)&lt;&gt;0,(COUNTIF('Présences, Excuses, et Tx P G'!$P94:U94,$C95)/VLOOKUP($D95,$J$9:$DP$16,2+Q$1,FALSE)),),)</f>
        <v>0.75</v>
      </c>
      <c r="R95" s="141">
        <f>IF(AND($D95&lt;&gt;0,R$1&lt;&gt;0),IF(VLOOKUP($D95,$J$9:$DP$16,2+R$1,FALSE)&lt;&gt;0,(COUNTIF('Présences, Excuses, et Tx P G'!$P94:V94,$C95)/VLOOKUP($D95,$J$9:$DP$16,2+R$1,FALSE)),),)</f>
        <v>0.8</v>
      </c>
      <c r="S95" s="141">
        <f>IF(AND($D95&lt;&gt;0,S$1&lt;&gt;0),IF(VLOOKUP($D95,$J$9:$DP$16,2+S$1,FALSE)&lt;&gt;0,(COUNTIF('Présences, Excuses, et Tx P G'!$P94:W94,$C95)/VLOOKUP($D95,$J$9:$DP$16,2+S$1,FALSE)),),)</f>
        <v>0.66666666666666663</v>
      </c>
      <c r="T95" s="141">
        <f>IF(AND($D95&lt;&gt;0,T$1&lt;&gt;0),IF(VLOOKUP($D95,$J$9:$DP$16,2+T$1,FALSE)&lt;&gt;0,(COUNTIF('Présences, Excuses, et Tx P G'!$P94:X94,$C95)/VLOOKUP($D95,$J$9:$DP$16,2+T$1,FALSE)),),)</f>
        <v>0.5714285714285714</v>
      </c>
      <c r="U95" s="141">
        <f>IF(AND($D95&lt;&gt;0,U$1&lt;&gt;0),IF(VLOOKUP($D95,$J$9:$DP$16,2+U$1,FALSE)&lt;&gt;0,(COUNTIF('Présences, Excuses, et Tx P G'!$P94:Y94,$C95)/VLOOKUP($D95,$J$9:$DP$16,2+U$1,FALSE)),),)</f>
        <v>0.625</v>
      </c>
      <c r="V95" s="141">
        <f>IF(AND($D95&lt;&gt;0,V$1&lt;&gt;0),IF(VLOOKUP($D95,$J$9:$DP$16,2+V$1,FALSE)&lt;&gt;0,(COUNTIF('Présences, Excuses, et Tx P G'!$P94:Z94,$C95)/VLOOKUP($D95,$J$9:$DP$16,2+V$1,FALSE)),),)</f>
        <v>0.625</v>
      </c>
      <c r="W95" s="141">
        <f>IF(AND($D95&lt;&gt;0,W$1&lt;&gt;0),IF(VLOOKUP($D95,$J$9:$DP$16,2+W$1,FALSE)&lt;&gt;0,(COUNTIF('Présences, Excuses, et Tx P G'!$P94:AA94,$C95)/VLOOKUP($D95,$J$9:$DP$16,2+W$1,FALSE)),),)</f>
        <v>0.66666666666666663</v>
      </c>
      <c r="X95" s="141">
        <f>IF(AND($D95&lt;&gt;0,X$1&lt;&gt;0),IF(VLOOKUP($D95,$J$9:$DP$16,2+X$1,FALSE)&lt;&gt;0,(COUNTIF('Présences, Excuses, et Tx P G'!$P94:AB94,$C95)/VLOOKUP($D95,$J$9:$DP$16,2+X$1,FALSE)),),)</f>
        <v>0.66666666666666663</v>
      </c>
      <c r="Y95" s="141">
        <f>IF(AND($D95&lt;&gt;0,Y$1&lt;&gt;0),IF(VLOOKUP($D95,$J$9:$DP$16,2+Y$1,FALSE)&lt;&gt;0,(COUNTIF('Présences, Excuses, et Tx P G'!$P94:AC94,$C95)/VLOOKUP($D95,$J$9:$DP$16,2+Y$1,FALSE)),),)</f>
        <v>0.7</v>
      </c>
      <c r="Z95" s="141">
        <f>IF(AND($D95&lt;&gt;0,Z$1&lt;&gt;0),IF(VLOOKUP($D95,$J$9:$DP$16,2+Z$1,FALSE)&lt;&gt;0,(COUNTIF('Présences, Excuses, et Tx P G'!$P94:AD94,$C95)/VLOOKUP($D95,$J$9:$DP$16,2+Z$1,FALSE)),),)</f>
        <v>0.7</v>
      </c>
      <c r="AA95" s="141">
        <f>IF(AND($D95&lt;&gt;0,AA$1&lt;&gt;0),IF(VLOOKUP($D95,$J$9:$DP$16,2+AA$1,FALSE)&lt;&gt;0,(COUNTIF('Présences, Excuses, et Tx P G'!$P94:AE94,$C95)/VLOOKUP($D95,$J$9:$DP$16,2+AA$1,FALSE)),),)</f>
        <v>0.7</v>
      </c>
      <c r="AB95" s="141">
        <f>IF(AND($D95&lt;&gt;0,AB$1&lt;&gt;0),IF(VLOOKUP($D95,$J$9:$DP$16,2+AB$1,FALSE)&lt;&gt;0,(COUNTIF('Présences, Excuses, et Tx P G'!$P94:AF94,$C95)/VLOOKUP($D95,$J$9:$DP$16,2+AB$1,FALSE)),),)</f>
        <v>0.63636363636363635</v>
      </c>
      <c r="AC95" s="141">
        <f>IF(AND($D95&lt;&gt;0,AC$1&lt;&gt;0),IF(VLOOKUP($D95,$J$9:$DP$16,2+AC$1,FALSE)&lt;&gt;0,(COUNTIF('Présences, Excuses, et Tx P G'!$P94:AG94,$C95)/VLOOKUP($D95,$J$9:$DP$16,2+AC$1,FALSE)),),)</f>
        <v>0.66666666666666663</v>
      </c>
      <c r="AD95" s="141">
        <f>IF(AND($D95&lt;&gt;0,AD$1&lt;&gt;0),IF(VLOOKUP($D95,$J$9:$DP$16,2+AD$1,FALSE)&lt;&gt;0,(COUNTIF('Présences, Excuses, et Tx P G'!$P94:AH94,$C95)/VLOOKUP($D95,$J$9:$DP$16,2+AD$1,FALSE)),),)</f>
        <v>0.66666666666666663</v>
      </c>
      <c r="AE95" s="141">
        <f>IF(AND($D95&lt;&gt;0,AE$1&lt;&gt;0),IF(VLOOKUP($D95,$J$9:$DP$16,2+AE$1,FALSE)&lt;&gt;0,(COUNTIF('Présences, Excuses, et Tx P G'!$P94:AI94,$C95)/VLOOKUP($D95,$J$9:$DP$16,2+AE$1,FALSE)),),)</f>
        <v>0.69230769230769229</v>
      </c>
      <c r="AF95" s="141">
        <f>IF(AND($D95&lt;&gt;0,AF$1&lt;&gt;0),IF(VLOOKUP($D95,$J$9:$DP$16,2+AF$1,FALSE)&lt;&gt;0,(COUNTIF('Présences, Excuses, et Tx P G'!$P94:AJ94,$C95)/VLOOKUP($D95,$J$9:$DP$16,2+AF$1,FALSE)),),)</f>
        <v>0.69230769230769229</v>
      </c>
      <c r="AG95" s="141">
        <f>IF(AND($D95&lt;&gt;0,AG$1&lt;&gt;0),IF(VLOOKUP($D95,$J$9:$DP$16,2+AG$1,FALSE)&lt;&gt;0,(COUNTIF('Présences, Excuses, et Tx P G'!$P94:AK94,$C95)/VLOOKUP($D95,$J$9:$DP$16,2+AG$1,FALSE)),),)</f>
        <v>0.69230769230769229</v>
      </c>
      <c r="AH95" s="141">
        <f>IF(AND($D95&lt;&gt;0,AH$1&lt;&gt;0),IF(VLOOKUP($D95,$J$9:$DP$16,2+AH$1,FALSE)&lt;&gt;0,(COUNTIF('Présences, Excuses, et Tx P G'!$P94:AL94,$C95)/VLOOKUP($D95,$J$9:$DP$16,2+AH$1,FALSE)),),)</f>
        <v>0.6428571428571429</v>
      </c>
      <c r="AI95" s="141">
        <f>IF(AND($D95&lt;&gt;0,AI$1&lt;&gt;0),IF(VLOOKUP($D95,$J$9:$DP$16,2+AI$1,FALSE)&lt;&gt;0,(COUNTIF('Présences, Excuses, et Tx P G'!$P94:AM94,$C95)/VLOOKUP($D95,$J$9:$DP$16,2+AI$1,FALSE)),),)</f>
        <v>0.6</v>
      </c>
      <c r="AJ95" s="141">
        <f>IF(AND($D95&lt;&gt;0,AJ$1&lt;&gt;0),IF(VLOOKUP($D95,$J$9:$DP$16,2+AJ$1,FALSE)&lt;&gt;0,(COUNTIF('Présences, Excuses, et Tx P G'!$P94:AN94,$C95)/VLOOKUP($D95,$J$9:$DP$16,2+AJ$1,FALSE)),),)</f>
        <v>0.5625</v>
      </c>
      <c r="AK95" s="141">
        <f>IF(AND($D95&lt;&gt;0,AK$1&lt;&gt;0),IF(VLOOKUP($D95,$J$9:$DP$16,2+AK$1,FALSE)&lt;&gt;0,(COUNTIF('Présences, Excuses, et Tx P G'!$P94:AO94,$C95)/VLOOKUP($D95,$J$9:$DP$16,2+AK$1,FALSE)),),)</f>
        <v>0.52941176470588236</v>
      </c>
      <c r="AL95" s="141">
        <f>IF(AND($D95&lt;&gt;0,AL$1&lt;&gt;0),IF(VLOOKUP($D95,$J$9:$DP$16,2+AL$1,FALSE)&lt;&gt;0,(COUNTIF('Présences, Excuses, et Tx P G'!$P94:AP94,$C95)/VLOOKUP($D95,$J$9:$DP$16,2+AL$1,FALSE)),),)</f>
        <v>0.52941176470588236</v>
      </c>
      <c r="AM95" s="141">
        <f>IF(AND($D95&lt;&gt;0,AM$1&lt;&gt;0),IF(VLOOKUP($D95,$J$9:$DP$16,2+AM$1,FALSE)&lt;&gt;0,(COUNTIF('Présences, Excuses, et Tx P G'!$P94:AQ94,$C95)/VLOOKUP($D95,$J$9:$DP$16,2+AM$1,FALSE)),),)</f>
        <v>0.5</v>
      </c>
      <c r="AN95" s="141">
        <f>IF(AND($D95&lt;&gt;0,AN$1&lt;&gt;0),IF(VLOOKUP($D95,$J$9:$DP$16,2+AN$1,FALSE)&lt;&gt;0,(COUNTIF('Présences, Excuses, et Tx P G'!$P94:AR94,$C95)/VLOOKUP($D95,$J$9:$DP$16,2+AN$1,FALSE)),),)</f>
        <v>0.52631578947368418</v>
      </c>
      <c r="AO95" s="141">
        <f>IF(AND($D95&lt;&gt;0,AO$1&lt;&gt;0),IF(VLOOKUP($D95,$J$9:$DP$16,2+AO$1,FALSE)&lt;&gt;0,(COUNTIF('Présences, Excuses, et Tx P G'!$P94:AS94,$C95)/VLOOKUP($D95,$J$9:$DP$16,2+AO$1,FALSE)),),)</f>
        <v>0.5</v>
      </c>
      <c r="AP95" s="141">
        <f>IF(AND($D95&lt;&gt;0,AP$1&lt;&gt;0),IF(VLOOKUP($D95,$J$9:$DP$16,2+AP$1,FALSE)&lt;&gt;0,(COUNTIF('Présences, Excuses, et Tx P G'!$P94:AT94,$C95)/VLOOKUP($D95,$J$9:$DP$16,2+AP$1,FALSE)),),)</f>
        <v>0.52380952380952384</v>
      </c>
      <c r="AQ95" s="141">
        <f>IF(AND($D95&lt;&gt;0,AQ$1&lt;&gt;0),IF(VLOOKUP($D95,$J$9:$DP$16,2+AQ$1,FALSE)&lt;&gt;0,(COUNTIF('Présences, Excuses, et Tx P G'!$P94:AU94,$C95)/VLOOKUP($D95,$J$9:$DP$16,2+AQ$1,FALSE)),),)</f>
        <v>0.54545454545454541</v>
      </c>
      <c r="AR95" s="141">
        <f>IF(AND($D95&lt;&gt;0,AR$1&lt;&gt;0),IF(VLOOKUP($D95,$J$9:$DP$16,2+AR$1,FALSE)&lt;&gt;0,(COUNTIF('Présences, Excuses, et Tx P G'!$P94:AV94,$C95)/VLOOKUP($D95,$J$9:$DP$16,2+AR$1,FALSE)),),)</f>
        <v>0.54545454545454541</v>
      </c>
      <c r="AS95" s="141">
        <f>IF(AND($D95&lt;&gt;0,AS$1&lt;&gt;0),IF(VLOOKUP($D95,$J$9:$DP$16,2+AS$1,FALSE)&lt;&gt;0,(COUNTIF('Présences, Excuses, et Tx P G'!$P94:AW94,$C95)/VLOOKUP($D95,$J$9:$DP$16,2+AS$1,FALSE)),),)</f>
        <v>0.54545454545454541</v>
      </c>
      <c r="AT95" s="141">
        <f>IF(AND($D95&lt;&gt;0,AT$1&lt;&gt;0),IF(VLOOKUP($D95,$J$9:$DP$16,2+AT$1,FALSE)&lt;&gt;0,(COUNTIF('Présences, Excuses, et Tx P G'!$P94:AX94,$C95)/VLOOKUP($D95,$J$9:$DP$16,2+AT$1,FALSE)),),)</f>
        <v>0.56521739130434778</v>
      </c>
      <c r="AU95" s="141">
        <f>IF(AND($D95&lt;&gt;0,AU$1&lt;&gt;0),IF(VLOOKUP($D95,$J$9:$DP$16,2+AU$1,FALSE)&lt;&gt;0,(COUNTIF('Présences, Excuses, et Tx P G'!$P94:AY94,$C95)/VLOOKUP($D95,$J$9:$DP$16,2+AU$1,FALSE)),),)</f>
        <v>0.56521739130434778</v>
      </c>
      <c r="AV95" s="141">
        <f>IF(AND($D95&lt;&gt;0,AV$1&lt;&gt;0),IF(VLOOKUP($D95,$J$9:$DP$16,2+AV$1,FALSE)&lt;&gt;0,(COUNTIF('Présences, Excuses, et Tx P G'!$P94:AZ94,$C95)/VLOOKUP($D95,$J$9:$DP$16,2+AV$1,FALSE)),),)</f>
        <v>0.58333333333333337</v>
      </c>
      <c r="AW95" s="141">
        <f>IF(AND($D95&lt;&gt;0,AW$1&lt;&gt;0),IF(VLOOKUP($D95,$J$9:$DP$16,2+AW$1,FALSE)&lt;&gt;0,(COUNTIF('Présences, Excuses, et Tx P G'!$P94:BA94,$C95)/VLOOKUP($D95,$J$9:$DP$16,2+AW$1,FALSE)),),)</f>
        <v>0.58333333333333337</v>
      </c>
      <c r="AX95" s="141">
        <f>IF(AND($D95&lt;&gt;0,AX$1&lt;&gt;0),IF(VLOOKUP($D95,$J$9:$DP$16,2+AX$1,FALSE)&lt;&gt;0,(COUNTIF('Présences, Excuses, et Tx P G'!$P94:BB94,$C95)/VLOOKUP($D95,$J$9:$DP$16,2+AX$1,FALSE)),),)</f>
        <v>0.56000000000000005</v>
      </c>
      <c r="AY95" s="141">
        <f>IF(AND($D95&lt;&gt;0,AY$1&lt;&gt;0),IF(VLOOKUP($D95,$J$9:$DP$16,2+AY$1,FALSE)&lt;&gt;0,(COUNTIF('Présences, Excuses, et Tx P G'!$P94:BC94,$C95)/VLOOKUP($D95,$J$9:$DP$16,2+AY$1,FALSE)),),)</f>
        <v>0.56000000000000005</v>
      </c>
      <c r="AZ95" s="141">
        <f>IF(AND($D95&lt;&gt;0,AZ$1&lt;&gt;0),IF(VLOOKUP($D95,$J$9:$DP$16,2+AZ$1,FALSE)&lt;&gt;0,(COUNTIF('Présences, Excuses, et Tx P G'!$P94:BD94,$C95)/VLOOKUP($D95,$J$9:$DP$16,2+AZ$1,FALSE)),),)</f>
        <v>0.57692307692307687</v>
      </c>
      <c r="BA95" s="141">
        <f>IF(AND($D95&lt;&gt;0,BA$1&lt;&gt;0),IF(VLOOKUP($D95,$J$9:$DP$16,2+BA$1,FALSE)&lt;&gt;0,(COUNTIF('Présences, Excuses, et Tx P G'!$P94:BE94,$C95)/VLOOKUP($D95,$J$9:$DP$16,2+BA$1,FALSE)),),)</f>
        <v>0.57692307692307687</v>
      </c>
      <c r="BB95" s="141">
        <f>IF(AND($D95&lt;&gt;0,BB$1&lt;&gt;0),IF(VLOOKUP($D95,$J$9:$DP$16,2+BB$1,FALSE)&lt;&gt;0,(COUNTIF('Présences, Excuses, et Tx P G'!$P94:BF94,$C95)/VLOOKUP($D95,$J$9:$DP$16,2+BB$1,FALSE)),),)</f>
        <v>0.55555555555555558</v>
      </c>
      <c r="BC95" s="141">
        <f>IF(AND($D95&lt;&gt;0,BC$1&lt;&gt;0),IF(VLOOKUP($D95,$J$9:$DP$16,2+BC$1,FALSE)&lt;&gt;0,(COUNTIF('Présences, Excuses, et Tx P G'!$P94:BG94,$C95)/VLOOKUP($D95,$J$9:$DP$16,2+BC$1,FALSE)),),)</f>
        <v>0.5714285714285714</v>
      </c>
      <c r="BD95" s="141">
        <f>IF(AND($D95&lt;&gt;0,BD$1&lt;&gt;0),IF(VLOOKUP($D95,$J$9:$DP$16,2+BD$1,FALSE)&lt;&gt;0,(COUNTIF('Présences, Excuses, et Tx P G'!$P94:BH94,$C95)/VLOOKUP($D95,$J$9:$DP$16,2+BD$1,FALSE)),),)</f>
        <v>0.58620689655172409</v>
      </c>
      <c r="BE95" s="141">
        <f>IF(AND($D95&lt;&gt;0,BE$1&lt;&gt;0),IF(VLOOKUP($D95,$J$9:$DP$16,2+BE$1,FALSE)&lt;&gt;0,(COUNTIF('Présences, Excuses, et Tx P G'!$P94:BI94,$C95)/VLOOKUP($D95,$J$9:$DP$16,2+BE$1,FALSE)),),)</f>
        <v>0.6</v>
      </c>
      <c r="BF95" s="141">
        <f>IF(AND($D95&lt;&gt;0,BF$1&lt;&gt;0),IF(VLOOKUP($D95,$J$9:$DP$16,2+BF$1,FALSE)&lt;&gt;0,(COUNTIF('Présences, Excuses, et Tx P G'!$P94:BJ94,$C95)/VLOOKUP($D95,$J$9:$DP$16,2+BF$1,FALSE)),),)</f>
        <v>0.6</v>
      </c>
      <c r="BG95" s="141">
        <f>IF(AND($D95&lt;&gt;0,BG$1&lt;&gt;0),IF(VLOOKUP($D95,$J$9:$DP$16,2+BG$1,FALSE)&lt;&gt;0,(COUNTIF('Présences, Excuses, et Tx P G'!$P94:BK94,$C95)/VLOOKUP($D95,$J$9:$DP$16,2+BG$1,FALSE)),),)</f>
        <v>0.61290322580645162</v>
      </c>
      <c r="BH95" s="141">
        <f>IF(AND($D95&lt;&gt;0,BH$1&lt;&gt;0),IF(VLOOKUP($D95,$J$9:$DP$16,2+BH$1,FALSE)&lt;&gt;0,(COUNTIF('Présences, Excuses, et Tx P G'!$P94:BL94,$C95)/VLOOKUP($D95,$J$9:$DP$16,2+BH$1,FALSE)),),)</f>
        <v>0.61290322580645162</v>
      </c>
      <c r="BI95" s="141">
        <f>IF(AND($D95&lt;&gt;0,BI$1&lt;&gt;0),IF(VLOOKUP($D95,$J$9:$DP$16,2+BI$1,FALSE)&lt;&gt;0,(COUNTIF('Présences, Excuses, et Tx P G'!$P94:BM94,$C95)/VLOOKUP($D95,$J$9:$DP$16,2+BI$1,FALSE)),),)</f>
        <v>0.625</v>
      </c>
      <c r="BJ95" s="141">
        <f>IF(AND($D95&lt;&gt;0,BJ$1&lt;&gt;0),IF(VLOOKUP($D95,$J$9:$DP$16,2+BJ$1,FALSE)&lt;&gt;0,(COUNTIF('Présences, Excuses, et Tx P G'!$P94:BN94,$C95)/VLOOKUP($D95,$J$9:$DP$16,2+BJ$1,FALSE)),),)</f>
        <v>0.63636363636363635</v>
      </c>
      <c r="BK95" s="141">
        <f>IF(AND($D95&lt;&gt;0,BK$1&lt;&gt;0),IF(VLOOKUP($D95,$J$9:$DP$16,2+BK$1,FALSE)&lt;&gt;0,(COUNTIF('Présences, Excuses, et Tx P G'!$P94:BO94,$C95)/VLOOKUP($D95,$J$9:$DP$16,2+BK$1,FALSE)),),)</f>
        <v>0.63636363636363635</v>
      </c>
      <c r="BL95" s="141">
        <f>IF(AND($D95&lt;&gt;0,BL$1&lt;&gt;0),IF(VLOOKUP($D95,$J$9:$DP$16,2+BL$1,FALSE)&lt;&gt;0,(COUNTIF('Présences, Excuses, et Tx P G'!$P94:BP94,$C95)/VLOOKUP($D95,$J$9:$DP$16,2+BL$1,FALSE)),),)</f>
        <v>0.63636363636363635</v>
      </c>
      <c r="BM95" s="141">
        <f>IF(AND($D95&lt;&gt;0,BM$1&lt;&gt;0),IF(VLOOKUP($D95,$J$9:$DP$16,2+BM$1,FALSE)&lt;&gt;0,(COUNTIF('Présences, Excuses, et Tx P G'!$P94:BQ94,$C95)/VLOOKUP($D95,$J$9:$DP$16,2+BM$1,FALSE)),),)</f>
        <v>0.63636363636363635</v>
      </c>
      <c r="BN95" s="141">
        <f>IF(AND($D95&lt;&gt;0,BN$1&lt;&gt;0),IF(VLOOKUP($D95,$J$9:$DP$16,2+BN$1,FALSE)&lt;&gt;0,(COUNTIF('Présences, Excuses, et Tx P G'!$P94:BR94,$C95)/VLOOKUP($D95,$J$9:$DP$16,2+BN$1,FALSE)),),)</f>
        <v>0.6470588235294118</v>
      </c>
      <c r="BO95" s="141">
        <f>IF(AND($D95&lt;&gt;0,BO$1&lt;&gt;0),IF(VLOOKUP($D95,$J$9:$DP$16,2+BO$1,FALSE)&lt;&gt;0,(COUNTIF('Présences, Excuses, et Tx P G'!$P94:BS94,$C95)/VLOOKUP($D95,$J$9:$DP$16,2+BO$1,FALSE)),),)</f>
        <v>0.65714285714285714</v>
      </c>
      <c r="BP95" s="141">
        <f>IF(AND($D95&lt;&gt;0,BP$1&lt;&gt;0),IF(VLOOKUP($D95,$J$9:$DP$16,2+BP$1,FALSE)&lt;&gt;0,(COUNTIF('Présences, Excuses, et Tx P G'!$P94:BT94,$C95)/VLOOKUP($D95,$J$9:$DP$16,2+BP$1,FALSE)),),)</f>
        <v>0.66666666666666663</v>
      </c>
      <c r="BQ95" s="141">
        <f>IF(AND($D95&lt;&gt;0,BQ$1&lt;&gt;0),IF(VLOOKUP($D95,$J$9:$DP$16,2+BQ$1,FALSE)&lt;&gt;0,(COUNTIF('Présences, Excuses, et Tx P G'!$P94:BU94,$C95)/VLOOKUP($D95,$J$9:$DP$16,2+BQ$1,FALSE)),),)</f>
        <v>0.67567567567567566</v>
      </c>
      <c r="BR95" s="141">
        <f>IF(AND($D95&lt;&gt;0,BR$1&lt;&gt;0),IF(VLOOKUP($D95,$J$9:$DP$16,2+BR$1,FALSE)&lt;&gt;0,(COUNTIF('Présences, Excuses, et Tx P G'!$P94:BV94,$C95)/VLOOKUP($D95,$J$9:$DP$16,2+BR$1,FALSE)),),)</f>
        <v>0.67567567567567566</v>
      </c>
      <c r="BS95" s="141">
        <f>IF(AND($D95&lt;&gt;0,BS$1&lt;&gt;0),IF(VLOOKUP($D95,$J$9:$DP$16,2+BS$1,FALSE)&lt;&gt;0,(COUNTIF('Présences, Excuses, et Tx P G'!$P94:BW94,$C95)/VLOOKUP($D95,$J$9:$DP$16,2+BS$1,FALSE)),),)</f>
        <v>0.67567567567567566</v>
      </c>
      <c r="BT95" s="141">
        <f>IF(AND($D95&lt;&gt;0,BT$1&lt;&gt;0),IF(VLOOKUP($D95,$J$9:$DP$16,2+BT$1,FALSE)&lt;&gt;0,(COUNTIF('Présences, Excuses, et Tx P G'!$P94:BX94,$C95)/VLOOKUP($D95,$J$9:$DP$16,2+BT$1,FALSE)),),)</f>
        <v>0.67567567567567566</v>
      </c>
      <c r="BU95" s="141">
        <f>IF(AND($D95&lt;&gt;0,BU$1&lt;&gt;0),IF(VLOOKUP($D95,$J$9:$DP$16,2+BU$1,FALSE)&lt;&gt;0,(COUNTIF('Présences, Excuses, et Tx P G'!$P94:BY94,$C95)/VLOOKUP($D95,$J$9:$DP$16,2+BU$1,FALSE)),),)</f>
        <v>0.68421052631578949</v>
      </c>
      <c r="BV95" s="141">
        <f>IF(AND($D95&lt;&gt;0,BV$1&lt;&gt;0),IF(VLOOKUP($D95,$J$9:$DP$16,2+BV$1,FALSE)&lt;&gt;0,(COUNTIF('Présences, Excuses, et Tx P G'!$P94:BZ94,$C95)/VLOOKUP($D95,$J$9:$DP$16,2+BV$1,FALSE)),),)</f>
        <v>0.69230769230769229</v>
      </c>
      <c r="BW95" s="141">
        <f>IF(AND($D95&lt;&gt;0,BW$1&lt;&gt;0),IF(VLOOKUP($D95,$J$9:$DP$16,2+BW$1,FALSE)&lt;&gt;0,(COUNTIF('Présences, Excuses, et Tx P G'!$P94:CA94,$C95)/VLOOKUP($D95,$J$9:$DP$16,2+BW$1,FALSE)),),)</f>
        <v>0.7</v>
      </c>
      <c r="BX95" s="141">
        <f>IF(AND($D95&lt;&gt;0,BX$1&lt;&gt;0),IF(VLOOKUP($D95,$J$9:$DP$16,2+BX$1,FALSE)&lt;&gt;0,(COUNTIF('Présences, Excuses, et Tx P G'!$P94:CB94,$C95)/VLOOKUP($D95,$J$9:$DP$16,2+BX$1,FALSE)),),)</f>
        <v>0.70731707317073167</v>
      </c>
      <c r="BY95" s="141">
        <f>IF(AND($D95&lt;&gt;0,BY$1&lt;&gt;0),IF(VLOOKUP($D95,$J$9:$DP$16,2+BY$1,FALSE)&lt;&gt;0,(COUNTIF('Présences, Excuses, et Tx P G'!$P94:CC94,$C95)/VLOOKUP($D95,$J$9:$DP$16,2+BY$1,FALSE)),),)</f>
        <v>0.70731707317073167</v>
      </c>
      <c r="BZ95" s="141">
        <f>IF(AND($D95&lt;&gt;0,BZ$1&lt;&gt;0),IF(VLOOKUP($D95,$J$9:$DP$16,2+BZ$1,FALSE)&lt;&gt;0,(COUNTIF('Présences, Excuses, et Tx P G'!$P94:CD94,$C95)/VLOOKUP($D95,$J$9:$DP$16,2+BZ$1,FALSE)),),)</f>
        <v>0.7142857142857143</v>
      </c>
      <c r="CA95" s="141">
        <f>IF(AND($D95&lt;&gt;0,CA$1&lt;&gt;0),IF(VLOOKUP($D95,$J$9:$DP$16,2+CA$1,FALSE)&lt;&gt;0,(COUNTIF('Présences, Excuses, et Tx P G'!$P94:CE94,$C95)/VLOOKUP($D95,$J$9:$DP$16,2+CA$1,FALSE)),),)</f>
        <v>0.69767441860465118</v>
      </c>
      <c r="CB95" s="141">
        <f>IF(AND($D95&lt;&gt;0,CB$1&lt;&gt;0),IF(VLOOKUP($D95,$J$9:$DP$16,2+CB$1,FALSE)&lt;&gt;0,(COUNTIF('Présences, Excuses, et Tx P G'!$P94:CF94,$C95)/VLOOKUP($D95,$J$9:$DP$16,2+CB$1,FALSE)),),)</f>
        <v>0</v>
      </c>
      <c r="CC95" s="141">
        <f>IF(AND($D95&lt;&gt;0,CC$1&lt;&gt;0),IF(VLOOKUP($D95,$J$9:$DP$16,2+CC$1,FALSE)&lt;&gt;0,(COUNTIF('Présences, Excuses, et Tx P G'!$P94:CG94,$C95)/VLOOKUP($D95,$J$9:$DP$16,2+CC$1,FALSE)),),)</f>
        <v>0</v>
      </c>
      <c r="CD95" s="141">
        <f>IF(AND($D95&lt;&gt;0,CD$1&lt;&gt;0),IF(VLOOKUP($D95,$J$9:$DP$16,2+CD$1,FALSE)&lt;&gt;0,(COUNTIF('Présences, Excuses, et Tx P G'!$P94:CH94,$C95)/VLOOKUP($D95,$J$9:$DP$16,2+CD$1,FALSE)),),)</f>
        <v>0</v>
      </c>
      <c r="CE95" s="141">
        <f>IF(AND($D95&lt;&gt;0,CE$1&lt;&gt;0),IF(VLOOKUP($D95,$J$9:$DP$16,2+CE$1,FALSE)&lt;&gt;0,(COUNTIF('Présences, Excuses, et Tx P G'!$P94:CI94,$C95)/VLOOKUP($D95,$J$9:$DP$16,2+CE$1,FALSE)),),)</f>
        <v>0</v>
      </c>
      <c r="CF95" s="141">
        <f>IF(AND($D95&lt;&gt;0,CF$1&lt;&gt;0),IF(VLOOKUP($D95,$J$9:$DP$16,2+CF$1,FALSE)&lt;&gt;0,(COUNTIF('Présences, Excuses, et Tx P G'!$P94:CJ94,$C95)/VLOOKUP($D95,$J$9:$DP$16,2+CF$1,FALSE)),),)</f>
        <v>0</v>
      </c>
      <c r="CG95" s="141">
        <f>IF(AND($D95&lt;&gt;0,CG$1&lt;&gt;0),IF(VLOOKUP($D95,$J$9:$DP$16,2+CG$1,FALSE)&lt;&gt;0,(COUNTIF('Présences, Excuses, et Tx P G'!$P94:CK94,$C95)/VLOOKUP($D95,$J$9:$DP$16,2+CG$1,FALSE)),),)</f>
        <v>0</v>
      </c>
      <c r="CH95" s="141">
        <f>IF(AND($D95&lt;&gt;0,CH$1&lt;&gt;0),IF(VLOOKUP($D95,$J$9:$DP$16,2+CH$1,FALSE)&lt;&gt;0,(COUNTIF('Présences, Excuses, et Tx P G'!$P94:CL94,$C95)/VLOOKUP($D95,$J$9:$DP$16,2+CH$1,FALSE)),),)</f>
        <v>0</v>
      </c>
      <c r="CI95" s="141">
        <f>IF(AND($D95&lt;&gt;0,CI$1&lt;&gt;0),IF(VLOOKUP($D95,$J$9:$DP$16,2+CI$1,FALSE)&lt;&gt;0,(COUNTIF('Présences, Excuses, et Tx P G'!$P94:CM94,$C95)/VLOOKUP($D95,$J$9:$DP$16,2+CI$1,FALSE)),),)</f>
        <v>0</v>
      </c>
      <c r="CJ95" s="141">
        <f>IF(AND($D95&lt;&gt;0,CJ$1&lt;&gt;0),IF(VLOOKUP($D95,$J$9:$DP$16,2+CJ$1,FALSE)&lt;&gt;0,(COUNTIF('Présences, Excuses, et Tx P G'!$P94:CO94,$C95)/VLOOKUP($D95,$J$9:$DP$16,2+CJ$1,FALSE)),),)</f>
        <v>0</v>
      </c>
      <c r="CK95" s="141">
        <f>IF(AND($D95&lt;&gt;0,CK$1&lt;&gt;0),IF(VLOOKUP($D95,$J$9:$DP$16,2+CK$1,FALSE)&lt;&gt;0,(COUNTIF('Présences, Excuses, et Tx P G'!$P94:CP94,$C95)/VLOOKUP($D95,$J$9:$DP$16,2+CK$1,FALSE)),),)</f>
        <v>0</v>
      </c>
      <c r="CL95" s="141">
        <f>IF(AND($D95&lt;&gt;0,CL$1&lt;&gt;0),IF(VLOOKUP($D95,$J$9:$DP$16,2+CL$1,FALSE)&lt;&gt;0,(COUNTIF('Présences, Excuses, et Tx P G'!$P94:CQ94,$C95)/VLOOKUP($D95,$J$9:$DP$16,2+CL$1,FALSE)),),)</f>
        <v>0</v>
      </c>
      <c r="CM95" s="141">
        <f>IF(AND($D95&lt;&gt;0,CM$1&lt;&gt;0),IF(VLOOKUP($D95,$J$9:$DP$16,2+CM$1,FALSE)&lt;&gt;0,(COUNTIF('Présences, Excuses, et Tx P G'!$P94:CR94,$C95)/VLOOKUP($D95,$J$9:$DP$16,2+CM$1,FALSE)),),)</f>
        <v>0</v>
      </c>
      <c r="CN95" s="141">
        <f>IF(AND($D95&lt;&gt;0,CN$1&lt;&gt;0),IF(VLOOKUP($D95,$J$9:$DP$16,2+CN$1,FALSE)&lt;&gt;0,(COUNTIF('Présences, Excuses, et Tx P G'!$P94:CS94,$C95)/VLOOKUP($D95,$J$9:$DP$16,2+CN$1,FALSE)),),)</f>
        <v>0</v>
      </c>
      <c r="CO95" s="141">
        <f>IF(AND($D95&lt;&gt;0,CO$1&lt;&gt;0),IF(VLOOKUP($D95,$J$9:$DP$16,2+CO$1,FALSE)&lt;&gt;0,(COUNTIF('Présences, Excuses, et Tx P G'!$P94:CT94,$C95)/VLOOKUP($D95,$J$9:$DP$16,2+CO$1,FALSE)),),)</f>
        <v>0</v>
      </c>
      <c r="CP95" s="141">
        <f>IF(AND($D95&lt;&gt;0,CP$1&lt;&gt;0),IF(VLOOKUP($D95,$J$9:$DP$16,2+CP$1,FALSE)&lt;&gt;0,(COUNTIF('Présences, Excuses, et Tx P G'!$P94:CU94,$C95)/VLOOKUP($D95,$J$9:$DP$16,2+CP$1,FALSE)),),)</f>
        <v>0</v>
      </c>
      <c r="CQ95" s="141">
        <f>IF(AND($D95&lt;&gt;0,CQ$1&lt;&gt;0),IF(VLOOKUP($D95,$J$9:$DP$16,2+CQ$1,FALSE)&lt;&gt;0,(COUNTIF('Présences, Excuses, et Tx P G'!$P94:CU94,$C95)/VLOOKUP($D95,$J$9:$DP$16,2+CQ$1,FALSE)),),)</f>
        <v>0</v>
      </c>
      <c r="CR95" s="141">
        <f>IF(AND($D95&lt;&gt;0,CR$1&lt;&gt;0),IF(VLOOKUP($D95,$J$9:$DP$16,2+CR$1,FALSE)&lt;&gt;0,(COUNTIF('Présences, Excuses, et Tx P G'!$P94:CV94,$C95)/VLOOKUP($D95,$J$9:$DP$16,2+CR$1,FALSE)),),)</f>
        <v>0</v>
      </c>
      <c r="CS95" s="141">
        <f>IF(AND($D95&lt;&gt;0,CS$1&lt;&gt;0),IF(VLOOKUP($D95,$J$9:$DP$16,2+CS$1,FALSE)&lt;&gt;0,(COUNTIF('Présences, Excuses, et Tx P G'!$P94:CW94,$C95)/VLOOKUP($D95,$J$9:$DP$16,2+CS$1,FALSE)),),)</f>
        <v>0</v>
      </c>
      <c r="CT95" s="141">
        <f>IF(AND($D95&lt;&gt;0,CT$1&lt;&gt;0),IF(VLOOKUP($D95,$J$9:$DP$16,2+CT$1,FALSE)&lt;&gt;0,(COUNTIF('Présences, Excuses, et Tx P G'!$P94:CX94,$C95)/VLOOKUP($D95,$J$9:$DP$16,2+CT$1,FALSE)),),)</f>
        <v>0</v>
      </c>
      <c r="CU95" s="141">
        <f>IF(AND($D95&lt;&gt;0,CU$1&lt;&gt;0),IF(VLOOKUP($D95,$J$9:$DP$16,2+CU$1,FALSE)&lt;&gt;0,(COUNTIF('Présences, Excuses, et Tx P G'!$P94:CY94,$C95)/VLOOKUP($D95,$J$9:$DP$16,2+CU$1,FALSE)),),)</f>
        <v>0</v>
      </c>
      <c r="CV95" s="141">
        <f>IF(AND($D95&lt;&gt;0,CV$1&lt;&gt;0),IF(VLOOKUP($D95,$J$9:$DP$16,2+CV$1,FALSE)&lt;&gt;0,(COUNTIF('Présences, Excuses, et Tx P G'!$P94:CZ94,$C95)/VLOOKUP($D95,$J$9:$DP$16,2+CV$1,FALSE)),),)</f>
        <v>0</v>
      </c>
      <c r="CW95" s="141">
        <f>IF(AND($D95&lt;&gt;0,CW$1&lt;&gt;0),IF(VLOOKUP($D95,$J$9:$DP$16,2+CW$1,FALSE)&lt;&gt;0,(COUNTIF('Présences, Excuses, et Tx P G'!$P94:DA94,$C95)/VLOOKUP($D95,$J$9:$DP$16,2+CW$1,FALSE)),),)</f>
        <v>0</v>
      </c>
      <c r="CX95" s="141">
        <f>IF(AND($D95&lt;&gt;0,CX$1&lt;&gt;0),IF(VLOOKUP($D95,$J$9:$DP$16,2+CX$1,FALSE)&lt;&gt;0,(COUNTIF('Présences, Excuses, et Tx P G'!$P94:DB94,$C95)/VLOOKUP($D95,$J$9:$DP$16,2+CX$1,FALSE)),),)</f>
        <v>0</v>
      </c>
      <c r="CY95" s="141">
        <f>IF(AND($D95&lt;&gt;0,CY$1&lt;&gt;0),IF(VLOOKUP($D95,$J$9:$DP$16,2+CY$1,FALSE)&lt;&gt;0,(COUNTIF('Présences, Excuses, et Tx P G'!$P94:DC94,$C95)/VLOOKUP($D95,$J$9:$DP$16,2+CY$1,FALSE)),),)</f>
        <v>0</v>
      </c>
      <c r="CZ95" s="141">
        <f>IF(AND($D95&lt;&gt;0,CZ$1&lt;&gt;0),IF(VLOOKUP($D95,$J$9:$DP$16,2+CZ$1,FALSE)&lt;&gt;0,(COUNTIF('Présences, Excuses, et Tx P G'!$P94:DD94,$C95)/VLOOKUP($D95,$J$9:$DP$16,2+CZ$1,FALSE)),),)</f>
        <v>0</v>
      </c>
      <c r="DA95" s="141">
        <f>IF(AND($D95&lt;&gt;0,DA$1&lt;&gt;0),IF(VLOOKUP($D95,$J$9:$DP$16,2+DA$1,FALSE)&lt;&gt;0,(COUNTIF('Présences, Excuses, et Tx P G'!$P94:DE94,$C95)/VLOOKUP($D95,$J$9:$DP$16,2+DA$1,FALSE)),),)</f>
        <v>0</v>
      </c>
      <c r="DB95" s="141">
        <f>IF(AND($D95&lt;&gt;0,DB$1&lt;&gt;0),IF(VLOOKUP($D95,$J$9:$DP$16,2+DB$1,FALSE)&lt;&gt;0,(COUNTIF('Présences, Excuses, et Tx P G'!$P94:DF94,$C95)/VLOOKUP($D95,$J$9:$DP$16,2+DB$1,FALSE)),),)</f>
        <v>0</v>
      </c>
      <c r="DC95" s="141">
        <f>IF(AND($D95&lt;&gt;0,DC$1&lt;&gt;0),IF(VLOOKUP($D95,$J$9:$DP$16,2+DC$1,FALSE)&lt;&gt;0,(COUNTIF('Présences, Excuses, et Tx P G'!$P94:DG94,$C95)/VLOOKUP($D95,$J$9:$DP$16,2+DC$1,FALSE)),),)</f>
        <v>0</v>
      </c>
      <c r="DD95" s="141">
        <f>IF(AND($D95&lt;&gt;0,DD$1&lt;&gt;0),IF(VLOOKUP($D95,$J$9:$DP$16,2+DD$1,FALSE)&lt;&gt;0,(COUNTIF('Présences, Excuses, et Tx P G'!$P94:DH94,$C95)/VLOOKUP($D95,$J$9:$DP$16,2+DD$1,FALSE)),),)</f>
        <v>0</v>
      </c>
      <c r="DE95" s="141">
        <f>IF(AND($D95&lt;&gt;0,DE$1&lt;&gt;0),IF(VLOOKUP($D95,$J$9:$DP$16,2+DE$1,FALSE)&lt;&gt;0,(COUNTIF('Présences, Excuses, et Tx P G'!$P94:DI94,$C95)/VLOOKUP($D95,$J$9:$DP$16,2+DE$1,FALSE)),),)</f>
        <v>0</v>
      </c>
      <c r="DF95" s="141">
        <f>IF(AND($D95&lt;&gt;0,DF$1&lt;&gt;0),IF(VLOOKUP($D95,$J$9:$DP$16,2+DF$1,FALSE)&lt;&gt;0,(COUNTIF('Présences, Excuses, et Tx P G'!$P94:DJ94,$C95)/VLOOKUP($D95,$J$9:$DP$16,2+DF$1,FALSE)),),)</f>
        <v>0</v>
      </c>
      <c r="DG95" s="141">
        <f>IF(AND($D95&lt;&gt;0,DG$1&lt;&gt;0),IF(VLOOKUP($D95,$J$9:$DP$16,2+DG$1,FALSE)&lt;&gt;0,(COUNTIF('Présences, Excuses, et Tx P G'!$P94:DK94,$C95)/VLOOKUP($D95,$J$9:$DP$16,2+DG$1,FALSE)),),)</f>
        <v>0</v>
      </c>
      <c r="DH95" s="141">
        <f>IF(AND($D95&lt;&gt;0,DH$1&lt;&gt;0),IF(VLOOKUP($D95,$J$9:$DP$16,2+DH$1,FALSE)&lt;&gt;0,(COUNTIF('Présences, Excuses, et Tx P G'!$P94:DL94,$C95)/VLOOKUP($D95,$J$9:$DP$16,2+DH$1,FALSE)),),)</f>
        <v>0</v>
      </c>
      <c r="DI95" s="141">
        <f>IF(AND($D95&lt;&gt;0,DI$1&lt;&gt;0),IF(VLOOKUP($D95,$J$9:$DP$16,2+DI$1,FALSE)&lt;&gt;0,(COUNTIF('Présences, Excuses, et Tx P G'!$P94:DM94,$C95)/VLOOKUP($D95,$J$9:$DP$16,2+DI$1,FALSE)),),)</f>
        <v>0</v>
      </c>
      <c r="DJ95" s="141">
        <f>IF(AND($D95&lt;&gt;0,DJ$1&lt;&gt;0),IF(VLOOKUP($D95,$J$9:$DP$16,2+DJ$1,FALSE)&lt;&gt;0,(COUNTIF('Présences, Excuses, et Tx P G'!$P94:DN94,$C95)/VLOOKUP($D95,$J$9:$DP$16,2+DJ$1,FALSE)),),)</f>
        <v>0</v>
      </c>
      <c r="DK95" s="141">
        <f>IF(AND($D95&lt;&gt;0,DK$1&lt;&gt;0),IF(VLOOKUP($D95,$J$9:$DP$16,2+DK$1,FALSE)&lt;&gt;0,(COUNTIF('Présences, Excuses, et Tx P G'!$P94:DO94,$C95)/VLOOKUP($D95,$J$9:$DP$16,2+DK$1,FALSE)),),)</f>
        <v>0</v>
      </c>
      <c r="DL95" s="141">
        <f>IF(AND($D95&lt;&gt;0,DL$1&lt;&gt;0),IF(VLOOKUP($D95,$J$9:$DP$16,2+DL$1,FALSE)&lt;&gt;0,(COUNTIF('Présences, Excuses, et Tx P G'!$P94:DP94,$C95)/VLOOKUP($D95,$J$9:$DP$16,2+DL$1,FALSE)),),)</f>
        <v>0</v>
      </c>
      <c r="DM95" s="141">
        <f>IF(AND($D95&lt;&gt;0,DM$1&lt;&gt;0),IF(VLOOKUP($D95,$J$9:$DP$16,2+DM$1,FALSE)&lt;&gt;0,(COUNTIF('Présences, Excuses, et Tx P G'!$P94:DQ94,$C95)/VLOOKUP($D95,$J$9:$DP$16,2+DM$1,FALSE)),),)</f>
        <v>0</v>
      </c>
      <c r="DN95" s="141">
        <f>IF(AND($D95&lt;&gt;0,DN$1&lt;&gt;0),IF(VLOOKUP($D95,$J$9:$DP$16,2+DN$1,FALSE)&lt;&gt;0,(COUNTIF('Présences, Excuses, et Tx P G'!$P94:DR94,$C95)/VLOOKUP($D95,$J$9:$DP$16,2+DN$1,FALSE)),),)</f>
        <v>0</v>
      </c>
      <c r="DO95" s="141">
        <f>IF(AND($D95&lt;&gt;0,DO$1&lt;&gt;0),IF(VLOOKUP($D95,$J$9:$DP$16,2+DO$1,FALSE)&lt;&gt;0,(COUNTIF('Présences, Excuses, et Tx P G'!$P94:DS94,$C95)/VLOOKUP($D95,$J$9:$DP$16,2+DO$1,FALSE)),),)</f>
        <v>0</v>
      </c>
      <c r="DP95" s="141">
        <f>IF(AND($D95&lt;&gt;0,DP$1&lt;&gt;0),IF(VLOOKUP($D95,$J$9:$DP$16,2+DP$1,FALSE)&lt;&gt;0,(COUNTIF('Présences, Excuses, et Tx P G'!$P94:DT94,$C95)/VLOOKUP($D95,$J$9:$DP$16,2+DP$1,FALSE)),),)</f>
        <v>0</v>
      </c>
      <c r="DR95" s="80" t="str">
        <f t="shared" si="39"/>
        <v>SABATIER Michèle</v>
      </c>
      <c r="DS95" s="26" t="str">
        <f t="shared" si="40"/>
        <v>S</v>
      </c>
      <c r="DT95" s="23">
        <f t="shared" si="41"/>
        <v>0.70731707317073167</v>
      </c>
    </row>
    <row r="96" spans="1:124" ht="14.4" customHeight="1">
      <c r="A96" s="11">
        <v>79</v>
      </c>
      <c r="B96" s="158">
        <f>Choristes!B80</f>
        <v>0</v>
      </c>
      <c r="C96" s="26">
        <f>Choristes!C80</f>
        <v>0</v>
      </c>
      <c r="D96" s="26">
        <f>Choristes!G80</f>
        <v>0</v>
      </c>
      <c r="E96" s="26"/>
      <c r="F96" s="26"/>
      <c r="G96" s="15"/>
      <c r="H96" s="15"/>
      <c r="I96" s="23">
        <f t="shared" si="37"/>
        <v>0</v>
      </c>
      <c r="J96" s="23">
        <f t="shared" si="38"/>
        <v>0</v>
      </c>
      <c r="K96" s="60"/>
      <c r="L96" s="141">
        <f>IF(AND($D96&lt;&gt;0,L$1&lt;&gt;0),IF(VLOOKUP($D96,$J$9:$DP$16,2+L$1,FALSE)&lt;&gt;0,(COUNTIF('Présences, Excuses, et Tx P G'!$P95:P95,$C96)/VLOOKUP($D96,$J$9:$DP$16,2+L$1,FALSE)),),)</f>
        <v>0</v>
      </c>
      <c r="M96" s="141">
        <f>IF(AND($D96&lt;&gt;0,M$1&lt;&gt;0),IF(VLOOKUP($D96,$J$9:$DP$16,2+M$1,FALSE)&lt;&gt;0,(COUNTIF('Présences, Excuses, et Tx P G'!$P95:Q95,$C96)/VLOOKUP($D96,$J$9:$DP$16,2+M$1,FALSE)),),)</f>
        <v>0</v>
      </c>
      <c r="N96" s="141">
        <f>IF(AND($D96&lt;&gt;0,N$1&lt;&gt;0),IF(VLOOKUP($D96,$J$9:$DP$16,2+N$1,FALSE)&lt;&gt;0,(COUNTIF('Présences, Excuses, et Tx P G'!$P95:R95,$C96)/VLOOKUP($D96,$J$9:$DP$16,2+N$1,FALSE)),),)</f>
        <v>0</v>
      </c>
      <c r="O96" s="141">
        <f>IF(AND($D96&lt;&gt;0,O$1&lt;&gt;0),IF(VLOOKUP($D96,$J$9:$DP$16,2+O$1,FALSE)&lt;&gt;0,(COUNTIF('Présences, Excuses, et Tx P G'!$P95:S95,$C96)/VLOOKUP($D96,$J$9:$DP$16,2+O$1,FALSE)),),)</f>
        <v>0</v>
      </c>
      <c r="P96" s="141">
        <f>IF(AND($D96&lt;&gt;0,P$1&lt;&gt;0),IF(VLOOKUP($D96,$J$9:$DP$16,2+P$1,FALSE)&lt;&gt;0,(COUNTIF('Présences, Excuses, et Tx P G'!$P95:T95,$C96)/VLOOKUP($D96,$J$9:$DP$16,2+P$1,FALSE)),),)</f>
        <v>0</v>
      </c>
      <c r="Q96" s="141">
        <f>IF(AND($D96&lt;&gt;0,Q$1&lt;&gt;0),IF(VLOOKUP($D96,$J$9:$DP$16,2+Q$1,FALSE)&lt;&gt;0,(COUNTIF('Présences, Excuses, et Tx P G'!$P95:U95,$C96)/VLOOKUP($D96,$J$9:$DP$16,2+Q$1,FALSE)),),)</f>
        <v>0</v>
      </c>
      <c r="R96" s="141">
        <f>IF(AND($D96&lt;&gt;0,R$1&lt;&gt;0),IF(VLOOKUP($D96,$J$9:$DP$16,2+R$1,FALSE)&lt;&gt;0,(COUNTIF('Présences, Excuses, et Tx P G'!$P95:V95,$C96)/VLOOKUP($D96,$J$9:$DP$16,2+R$1,FALSE)),),)</f>
        <v>0</v>
      </c>
      <c r="S96" s="141">
        <f>IF(AND($D96&lt;&gt;0,S$1&lt;&gt;0),IF(VLOOKUP($D96,$J$9:$DP$16,2+S$1,FALSE)&lt;&gt;0,(COUNTIF('Présences, Excuses, et Tx P G'!$P95:W95,$C96)/VLOOKUP($D96,$J$9:$DP$16,2+S$1,FALSE)),),)</f>
        <v>0</v>
      </c>
      <c r="T96" s="141">
        <f>IF(AND($D96&lt;&gt;0,T$1&lt;&gt;0),IF(VLOOKUP($D96,$J$9:$DP$16,2+T$1,FALSE)&lt;&gt;0,(COUNTIF('Présences, Excuses, et Tx P G'!$P95:X95,$C96)/VLOOKUP($D96,$J$9:$DP$16,2+T$1,FALSE)),),)</f>
        <v>0</v>
      </c>
      <c r="U96" s="141">
        <f>IF(AND($D96&lt;&gt;0,U$1&lt;&gt;0),IF(VLOOKUP($D96,$J$9:$DP$16,2+U$1,FALSE)&lt;&gt;0,(COUNTIF('Présences, Excuses, et Tx P G'!$P95:Y95,$C96)/VLOOKUP($D96,$J$9:$DP$16,2+U$1,FALSE)),),)</f>
        <v>0</v>
      </c>
      <c r="V96" s="141">
        <f>IF(AND($D96&lt;&gt;0,V$1&lt;&gt;0),IF(VLOOKUP($D96,$J$9:$DP$16,2+V$1,FALSE)&lt;&gt;0,(COUNTIF('Présences, Excuses, et Tx P G'!$P95:Z95,$C96)/VLOOKUP($D96,$J$9:$DP$16,2+V$1,FALSE)),),)</f>
        <v>0</v>
      </c>
      <c r="W96" s="141">
        <f>IF(AND($D96&lt;&gt;0,W$1&lt;&gt;0),IF(VLOOKUP($D96,$J$9:$DP$16,2+W$1,FALSE)&lt;&gt;0,(COUNTIF('Présences, Excuses, et Tx P G'!$P95:AA95,$C96)/VLOOKUP($D96,$J$9:$DP$16,2+W$1,FALSE)),),)</f>
        <v>0</v>
      </c>
      <c r="X96" s="141">
        <f>IF(AND($D96&lt;&gt;0,X$1&lt;&gt;0),IF(VLOOKUP($D96,$J$9:$DP$16,2+X$1,FALSE)&lt;&gt;0,(COUNTIF('Présences, Excuses, et Tx P G'!$P95:AB95,$C96)/VLOOKUP($D96,$J$9:$DP$16,2+X$1,FALSE)),),)</f>
        <v>0</v>
      </c>
      <c r="Y96" s="141">
        <f>IF(AND($D96&lt;&gt;0,Y$1&lt;&gt;0),IF(VLOOKUP($D96,$J$9:$DP$16,2+Y$1,FALSE)&lt;&gt;0,(COUNTIF('Présences, Excuses, et Tx P G'!$P95:AC95,$C96)/VLOOKUP($D96,$J$9:$DP$16,2+Y$1,FALSE)),),)</f>
        <v>0</v>
      </c>
      <c r="Z96" s="141">
        <f>IF(AND($D96&lt;&gt;0,Z$1&lt;&gt;0),IF(VLOOKUP($D96,$J$9:$DP$16,2+Z$1,FALSE)&lt;&gt;0,(COUNTIF('Présences, Excuses, et Tx P G'!$P95:AD95,$C96)/VLOOKUP($D96,$J$9:$DP$16,2+Z$1,FALSE)),),)</f>
        <v>0</v>
      </c>
      <c r="AA96" s="141">
        <f>IF(AND($D96&lt;&gt;0,AA$1&lt;&gt;0),IF(VLOOKUP($D96,$J$9:$DP$16,2+AA$1,FALSE)&lt;&gt;0,(COUNTIF('Présences, Excuses, et Tx P G'!$P95:AE95,$C96)/VLOOKUP($D96,$J$9:$DP$16,2+AA$1,FALSE)),),)</f>
        <v>0</v>
      </c>
      <c r="AB96" s="141">
        <f>IF(AND($D96&lt;&gt;0,AB$1&lt;&gt;0),IF(VLOOKUP($D96,$J$9:$DP$16,2+AB$1,FALSE)&lt;&gt;0,(COUNTIF('Présences, Excuses, et Tx P G'!$P95:AF95,$C96)/VLOOKUP($D96,$J$9:$DP$16,2+AB$1,FALSE)),),)</f>
        <v>0</v>
      </c>
      <c r="AC96" s="141">
        <f>IF(AND($D96&lt;&gt;0,AC$1&lt;&gt;0),IF(VLOOKUP($D96,$J$9:$DP$16,2+AC$1,FALSE)&lt;&gt;0,(COUNTIF('Présences, Excuses, et Tx P G'!$P95:AG95,$C96)/VLOOKUP($D96,$J$9:$DP$16,2+AC$1,FALSE)),),)</f>
        <v>0</v>
      </c>
      <c r="AD96" s="141">
        <f>IF(AND($D96&lt;&gt;0,AD$1&lt;&gt;0),IF(VLOOKUP($D96,$J$9:$DP$16,2+AD$1,FALSE)&lt;&gt;0,(COUNTIF('Présences, Excuses, et Tx P G'!$P95:AH95,$C96)/VLOOKUP($D96,$J$9:$DP$16,2+AD$1,FALSE)),),)</f>
        <v>0</v>
      </c>
      <c r="AE96" s="141">
        <f>IF(AND($D96&lt;&gt;0,AE$1&lt;&gt;0),IF(VLOOKUP($D96,$J$9:$DP$16,2+AE$1,FALSE)&lt;&gt;0,(COUNTIF('Présences, Excuses, et Tx P G'!$P95:AI95,$C96)/VLOOKUP($D96,$J$9:$DP$16,2+AE$1,FALSE)),),)</f>
        <v>0</v>
      </c>
      <c r="AF96" s="141">
        <f>IF(AND($D96&lt;&gt;0,AF$1&lt;&gt;0),IF(VLOOKUP($D96,$J$9:$DP$16,2+AF$1,FALSE)&lt;&gt;0,(COUNTIF('Présences, Excuses, et Tx P G'!$P95:AJ95,$C96)/VLOOKUP($D96,$J$9:$DP$16,2+AF$1,FALSE)),),)</f>
        <v>0</v>
      </c>
      <c r="AG96" s="141">
        <f>IF(AND($D96&lt;&gt;0,AG$1&lt;&gt;0),IF(VLOOKUP($D96,$J$9:$DP$16,2+AG$1,FALSE)&lt;&gt;0,(COUNTIF('Présences, Excuses, et Tx P G'!$P95:AK95,$C96)/VLOOKUP($D96,$J$9:$DP$16,2+AG$1,FALSE)),),)</f>
        <v>0</v>
      </c>
      <c r="AH96" s="141">
        <f>IF(AND($D96&lt;&gt;0,AH$1&lt;&gt;0),IF(VLOOKUP($D96,$J$9:$DP$16,2+AH$1,FALSE)&lt;&gt;0,(COUNTIF('Présences, Excuses, et Tx P G'!$P95:AL95,$C96)/VLOOKUP($D96,$J$9:$DP$16,2+AH$1,FALSE)),),)</f>
        <v>0</v>
      </c>
      <c r="AI96" s="141">
        <f>IF(AND($D96&lt;&gt;0,AI$1&lt;&gt;0),IF(VLOOKUP($D96,$J$9:$DP$16,2+AI$1,FALSE)&lt;&gt;0,(COUNTIF('Présences, Excuses, et Tx P G'!$P95:AM95,$C96)/VLOOKUP($D96,$J$9:$DP$16,2+AI$1,FALSE)),),)</f>
        <v>0</v>
      </c>
      <c r="AJ96" s="141">
        <f>IF(AND($D96&lt;&gt;0,AJ$1&lt;&gt;0),IF(VLOOKUP($D96,$J$9:$DP$16,2+AJ$1,FALSE)&lt;&gt;0,(COUNTIF('Présences, Excuses, et Tx P G'!$P95:AN95,$C96)/VLOOKUP($D96,$J$9:$DP$16,2+AJ$1,FALSE)),),)</f>
        <v>0</v>
      </c>
      <c r="AK96" s="141">
        <f>IF(AND($D96&lt;&gt;0,AK$1&lt;&gt;0),IF(VLOOKUP($D96,$J$9:$DP$16,2+AK$1,FALSE)&lt;&gt;0,(COUNTIF('Présences, Excuses, et Tx P G'!$P95:AO95,$C96)/VLOOKUP($D96,$J$9:$DP$16,2+AK$1,FALSE)),),)</f>
        <v>0</v>
      </c>
      <c r="AL96" s="141">
        <f>IF(AND($D96&lt;&gt;0,AL$1&lt;&gt;0),IF(VLOOKUP($D96,$J$9:$DP$16,2+AL$1,FALSE)&lt;&gt;0,(COUNTIF('Présences, Excuses, et Tx P G'!$P95:AP95,$C96)/VLOOKUP($D96,$J$9:$DP$16,2+AL$1,FALSE)),),)</f>
        <v>0</v>
      </c>
      <c r="AM96" s="141">
        <f>IF(AND($D96&lt;&gt;0,AM$1&lt;&gt;0),IF(VLOOKUP($D96,$J$9:$DP$16,2+AM$1,FALSE)&lt;&gt;0,(COUNTIF('Présences, Excuses, et Tx P G'!$P95:AQ95,$C96)/VLOOKUP($D96,$J$9:$DP$16,2+AM$1,FALSE)),),)</f>
        <v>0</v>
      </c>
      <c r="AN96" s="141">
        <f>IF(AND($D96&lt;&gt;0,AN$1&lt;&gt;0),IF(VLOOKUP($D96,$J$9:$DP$16,2+AN$1,FALSE)&lt;&gt;0,(COUNTIF('Présences, Excuses, et Tx P G'!$P95:AR95,$C96)/VLOOKUP($D96,$J$9:$DP$16,2+AN$1,FALSE)),),)</f>
        <v>0</v>
      </c>
      <c r="AO96" s="141">
        <f>IF(AND($D96&lt;&gt;0,AO$1&lt;&gt;0),IF(VLOOKUP($D96,$J$9:$DP$16,2+AO$1,FALSE)&lt;&gt;0,(COUNTIF('Présences, Excuses, et Tx P G'!$P95:AS95,$C96)/VLOOKUP($D96,$J$9:$DP$16,2+AO$1,FALSE)),),)</f>
        <v>0</v>
      </c>
      <c r="AP96" s="141">
        <f>IF(AND($D96&lt;&gt;0,AP$1&lt;&gt;0),IF(VLOOKUP($D96,$J$9:$DP$16,2+AP$1,FALSE)&lt;&gt;0,(COUNTIF('Présences, Excuses, et Tx P G'!$P95:AT95,$C96)/VLOOKUP($D96,$J$9:$DP$16,2+AP$1,FALSE)),),)</f>
        <v>0</v>
      </c>
      <c r="AQ96" s="141">
        <f>IF(AND($D96&lt;&gt;0,AQ$1&lt;&gt;0),IF(VLOOKUP($D96,$J$9:$DP$16,2+AQ$1,FALSE)&lt;&gt;0,(COUNTIF('Présences, Excuses, et Tx P G'!$P95:AU95,$C96)/VLOOKUP($D96,$J$9:$DP$16,2+AQ$1,FALSE)),),)</f>
        <v>0</v>
      </c>
      <c r="AR96" s="141">
        <f>IF(AND($D96&lt;&gt;0,AR$1&lt;&gt;0),IF(VLOOKUP($D96,$J$9:$DP$16,2+AR$1,FALSE)&lt;&gt;0,(COUNTIF('Présences, Excuses, et Tx P G'!$P95:AV95,$C96)/VLOOKUP($D96,$J$9:$DP$16,2+AR$1,FALSE)),),)</f>
        <v>0</v>
      </c>
      <c r="AS96" s="141">
        <f>IF(AND($D96&lt;&gt;0,AS$1&lt;&gt;0),IF(VLOOKUP($D96,$J$9:$DP$16,2+AS$1,FALSE)&lt;&gt;0,(COUNTIF('Présences, Excuses, et Tx P G'!$P95:AW95,$C96)/VLOOKUP($D96,$J$9:$DP$16,2+AS$1,FALSE)),),)</f>
        <v>0</v>
      </c>
      <c r="AT96" s="141">
        <f>IF(AND($D96&lt;&gt;0,AT$1&lt;&gt;0),IF(VLOOKUP($D96,$J$9:$DP$16,2+AT$1,FALSE)&lt;&gt;0,(COUNTIF('Présences, Excuses, et Tx P G'!$P95:AX95,$C96)/VLOOKUP($D96,$J$9:$DP$16,2+AT$1,FALSE)),),)</f>
        <v>0</v>
      </c>
      <c r="AU96" s="141">
        <f>IF(AND($D96&lt;&gt;0,AU$1&lt;&gt;0),IF(VLOOKUP($D96,$J$9:$DP$16,2+AU$1,FALSE)&lt;&gt;0,(COUNTIF('Présences, Excuses, et Tx P G'!$P95:AY95,$C96)/VLOOKUP($D96,$J$9:$DP$16,2+AU$1,FALSE)),),)</f>
        <v>0</v>
      </c>
      <c r="AV96" s="141">
        <f>IF(AND($D96&lt;&gt;0,AV$1&lt;&gt;0),IF(VLOOKUP($D96,$J$9:$DP$16,2+AV$1,FALSE)&lt;&gt;0,(COUNTIF('Présences, Excuses, et Tx P G'!$P95:AZ95,$C96)/VLOOKUP($D96,$J$9:$DP$16,2+AV$1,FALSE)),),)</f>
        <v>0</v>
      </c>
      <c r="AW96" s="141">
        <f>IF(AND($D96&lt;&gt;0,AW$1&lt;&gt;0),IF(VLOOKUP($D96,$J$9:$DP$16,2+AW$1,FALSE)&lt;&gt;0,(COUNTIF('Présences, Excuses, et Tx P G'!$P95:BA95,$C96)/VLOOKUP($D96,$J$9:$DP$16,2+AW$1,FALSE)),),)</f>
        <v>0</v>
      </c>
      <c r="AX96" s="141">
        <f>IF(AND($D96&lt;&gt;0,AX$1&lt;&gt;0),IF(VLOOKUP($D96,$J$9:$DP$16,2+AX$1,FALSE)&lt;&gt;0,(COUNTIF('Présences, Excuses, et Tx P G'!$P95:BB95,$C96)/VLOOKUP($D96,$J$9:$DP$16,2+AX$1,FALSE)),),)</f>
        <v>0</v>
      </c>
      <c r="AY96" s="141">
        <f>IF(AND($D96&lt;&gt;0,AY$1&lt;&gt;0),IF(VLOOKUP($D96,$J$9:$DP$16,2+AY$1,FALSE)&lt;&gt;0,(COUNTIF('Présences, Excuses, et Tx P G'!$P95:BC95,$C96)/VLOOKUP($D96,$J$9:$DP$16,2+AY$1,FALSE)),),)</f>
        <v>0</v>
      </c>
      <c r="AZ96" s="141">
        <f>IF(AND($D96&lt;&gt;0,AZ$1&lt;&gt;0),IF(VLOOKUP($D96,$J$9:$DP$16,2+AZ$1,FALSE)&lt;&gt;0,(COUNTIF('Présences, Excuses, et Tx P G'!$P95:BD95,$C96)/VLOOKUP($D96,$J$9:$DP$16,2+AZ$1,FALSE)),),)</f>
        <v>0</v>
      </c>
      <c r="BA96" s="141">
        <f>IF(AND($D96&lt;&gt;0,BA$1&lt;&gt;0),IF(VLOOKUP($D96,$J$9:$DP$16,2+BA$1,FALSE)&lt;&gt;0,(COUNTIF('Présences, Excuses, et Tx P G'!$P95:BE95,$C96)/VLOOKUP($D96,$J$9:$DP$16,2+BA$1,FALSE)),),)</f>
        <v>0</v>
      </c>
      <c r="BB96" s="141">
        <f>IF(AND($D96&lt;&gt;0,BB$1&lt;&gt;0),IF(VLOOKUP($D96,$J$9:$DP$16,2+BB$1,FALSE)&lt;&gt;0,(COUNTIF('Présences, Excuses, et Tx P G'!$P95:BF95,$C96)/VLOOKUP($D96,$J$9:$DP$16,2+BB$1,FALSE)),),)</f>
        <v>0</v>
      </c>
      <c r="BC96" s="141">
        <f>IF(AND($D96&lt;&gt;0,BC$1&lt;&gt;0),IF(VLOOKUP($D96,$J$9:$DP$16,2+BC$1,FALSE)&lt;&gt;0,(COUNTIF('Présences, Excuses, et Tx P G'!$P95:BG95,$C96)/VLOOKUP($D96,$J$9:$DP$16,2+BC$1,FALSE)),),)</f>
        <v>0</v>
      </c>
      <c r="BD96" s="141">
        <f>IF(AND($D96&lt;&gt;0,BD$1&lt;&gt;0),IF(VLOOKUP($D96,$J$9:$DP$16,2+BD$1,FALSE)&lt;&gt;0,(COUNTIF('Présences, Excuses, et Tx P G'!$P95:BH95,$C96)/VLOOKUP($D96,$J$9:$DP$16,2+BD$1,FALSE)),),)</f>
        <v>0</v>
      </c>
      <c r="BE96" s="141">
        <f>IF(AND($D96&lt;&gt;0,BE$1&lt;&gt;0),IF(VLOOKUP($D96,$J$9:$DP$16,2+BE$1,FALSE)&lt;&gt;0,(COUNTIF('Présences, Excuses, et Tx P G'!$P95:BI95,$C96)/VLOOKUP($D96,$J$9:$DP$16,2+BE$1,FALSE)),),)</f>
        <v>0</v>
      </c>
      <c r="BF96" s="141">
        <f>IF(AND($D96&lt;&gt;0,BF$1&lt;&gt;0),IF(VLOOKUP($D96,$J$9:$DP$16,2+BF$1,FALSE)&lt;&gt;0,(COUNTIF('Présences, Excuses, et Tx P G'!$P95:BJ95,$C96)/VLOOKUP($D96,$J$9:$DP$16,2+BF$1,FALSE)),),)</f>
        <v>0</v>
      </c>
      <c r="BG96" s="141">
        <f>IF(AND($D96&lt;&gt;0,BG$1&lt;&gt;0),IF(VLOOKUP($D96,$J$9:$DP$16,2+BG$1,FALSE)&lt;&gt;0,(COUNTIF('Présences, Excuses, et Tx P G'!$P95:BK95,$C96)/VLOOKUP($D96,$J$9:$DP$16,2+BG$1,FALSE)),),)</f>
        <v>0</v>
      </c>
      <c r="BH96" s="141">
        <f>IF(AND($D96&lt;&gt;0,BH$1&lt;&gt;0),IF(VLOOKUP($D96,$J$9:$DP$16,2+BH$1,FALSE)&lt;&gt;0,(COUNTIF('Présences, Excuses, et Tx P G'!$P95:BL95,$C96)/VLOOKUP($D96,$J$9:$DP$16,2+BH$1,FALSE)),),)</f>
        <v>0</v>
      </c>
      <c r="BI96" s="141">
        <f>IF(AND($D96&lt;&gt;0,BI$1&lt;&gt;0),IF(VLOOKUP($D96,$J$9:$DP$16,2+BI$1,FALSE)&lt;&gt;0,(COUNTIF('Présences, Excuses, et Tx P G'!$P95:BM95,$C96)/VLOOKUP($D96,$J$9:$DP$16,2+BI$1,FALSE)),),)</f>
        <v>0</v>
      </c>
      <c r="BJ96" s="141">
        <f>IF(AND($D96&lt;&gt;0,BJ$1&lt;&gt;0),IF(VLOOKUP($D96,$J$9:$DP$16,2+BJ$1,FALSE)&lt;&gt;0,(COUNTIF('Présences, Excuses, et Tx P G'!$P95:BN95,$C96)/VLOOKUP($D96,$J$9:$DP$16,2+BJ$1,FALSE)),),)</f>
        <v>0</v>
      </c>
      <c r="BK96" s="141">
        <f>IF(AND($D96&lt;&gt;0,BK$1&lt;&gt;0),IF(VLOOKUP($D96,$J$9:$DP$16,2+BK$1,FALSE)&lt;&gt;0,(COUNTIF('Présences, Excuses, et Tx P G'!$P95:BO95,$C96)/VLOOKUP($D96,$J$9:$DP$16,2+BK$1,FALSE)),),)</f>
        <v>0</v>
      </c>
      <c r="BL96" s="141">
        <f>IF(AND($D96&lt;&gt;0,BL$1&lt;&gt;0),IF(VLOOKUP($D96,$J$9:$DP$16,2+BL$1,FALSE)&lt;&gt;0,(COUNTIF('Présences, Excuses, et Tx P G'!$P95:BP95,$C96)/VLOOKUP($D96,$J$9:$DP$16,2+BL$1,FALSE)),),)</f>
        <v>0</v>
      </c>
      <c r="BM96" s="141">
        <f>IF(AND($D96&lt;&gt;0,BM$1&lt;&gt;0),IF(VLOOKUP($D96,$J$9:$DP$16,2+BM$1,FALSE)&lt;&gt;0,(COUNTIF('Présences, Excuses, et Tx P G'!$P95:BQ95,$C96)/VLOOKUP($D96,$J$9:$DP$16,2+BM$1,FALSE)),),)</f>
        <v>0</v>
      </c>
      <c r="BN96" s="141">
        <f>IF(AND($D96&lt;&gt;0,BN$1&lt;&gt;0),IF(VLOOKUP($D96,$J$9:$DP$16,2+BN$1,FALSE)&lt;&gt;0,(COUNTIF('Présences, Excuses, et Tx P G'!$P95:BR95,$C96)/VLOOKUP($D96,$J$9:$DP$16,2+BN$1,FALSE)),),)</f>
        <v>0</v>
      </c>
      <c r="BO96" s="141">
        <f>IF(AND($D96&lt;&gt;0,BO$1&lt;&gt;0),IF(VLOOKUP($D96,$J$9:$DP$16,2+BO$1,FALSE)&lt;&gt;0,(COUNTIF('Présences, Excuses, et Tx P G'!$P95:BS95,$C96)/VLOOKUP($D96,$J$9:$DP$16,2+BO$1,FALSE)),),)</f>
        <v>0</v>
      </c>
      <c r="BP96" s="141">
        <f>IF(AND($D96&lt;&gt;0,BP$1&lt;&gt;0),IF(VLOOKUP($D96,$J$9:$DP$16,2+BP$1,FALSE)&lt;&gt;0,(COUNTIF('Présences, Excuses, et Tx P G'!$P95:BT95,$C96)/VLOOKUP($D96,$J$9:$DP$16,2+BP$1,FALSE)),),)</f>
        <v>0</v>
      </c>
      <c r="BQ96" s="141">
        <f>IF(AND($D96&lt;&gt;0,BQ$1&lt;&gt;0),IF(VLOOKUP($D96,$J$9:$DP$16,2+BQ$1,FALSE)&lt;&gt;0,(COUNTIF('Présences, Excuses, et Tx P G'!$P95:BU95,$C96)/VLOOKUP($D96,$J$9:$DP$16,2+BQ$1,FALSE)),),)</f>
        <v>0</v>
      </c>
      <c r="BR96" s="141">
        <f>IF(AND($D96&lt;&gt;0,BR$1&lt;&gt;0),IF(VLOOKUP($D96,$J$9:$DP$16,2+BR$1,FALSE)&lt;&gt;0,(COUNTIF('Présences, Excuses, et Tx P G'!$P95:BV95,$C96)/VLOOKUP($D96,$J$9:$DP$16,2+BR$1,FALSE)),),)</f>
        <v>0</v>
      </c>
      <c r="BS96" s="141">
        <f>IF(AND($D96&lt;&gt;0,BS$1&lt;&gt;0),IF(VLOOKUP($D96,$J$9:$DP$16,2+BS$1,FALSE)&lt;&gt;0,(COUNTIF('Présences, Excuses, et Tx P G'!$P95:BW95,$C96)/VLOOKUP($D96,$J$9:$DP$16,2+BS$1,FALSE)),),)</f>
        <v>0</v>
      </c>
      <c r="BT96" s="141">
        <f>IF(AND($D96&lt;&gt;0,BT$1&lt;&gt;0),IF(VLOOKUP($D96,$J$9:$DP$16,2+BT$1,FALSE)&lt;&gt;0,(COUNTIF('Présences, Excuses, et Tx P G'!$P95:BX95,$C96)/VLOOKUP($D96,$J$9:$DP$16,2+BT$1,FALSE)),),)</f>
        <v>0</v>
      </c>
      <c r="BU96" s="141">
        <f>IF(AND($D96&lt;&gt;0,BU$1&lt;&gt;0),IF(VLOOKUP($D96,$J$9:$DP$16,2+BU$1,FALSE)&lt;&gt;0,(COUNTIF('Présences, Excuses, et Tx P G'!$P95:BY95,$C96)/VLOOKUP($D96,$J$9:$DP$16,2+BU$1,FALSE)),),)</f>
        <v>0</v>
      </c>
      <c r="BV96" s="141">
        <f>IF(AND($D96&lt;&gt;0,BV$1&lt;&gt;0),IF(VLOOKUP($D96,$J$9:$DP$16,2+BV$1,FALSE)&lt;&gt;0,(COUNTIF('Présences, Excuses, et Tx P G'!$P95:BZ95,$C96)/VLOOKUP($D96,$J$9:$DP$16,2+BV$1,FALSE)),),)</f>
        <v>0</v>
      </c>
      <c r="BW96" s="141">
        <f>IF(AND($D96&lt;&gt;0,BW$1&lt;&gt;0),IF(VLOOKUP($D96,$J$9:$DP$16,2+BW$1,FALSE)&lt;&gt;0,(COUNTIF('Présences, Excuses, et Tx P G'!$P95:CA95,$C96)/VLOOKUP($D96,$J$9:$DP$16,2+BW$1,FALSE)),),)</f>
        <v>0</v>
      </c>
      <c r="BX96" s="141">
        <f>IF(AND($D96&lt;&gt;0,BX$1&lt;&gt;0),IF(VLOOKUP($D96,$J$9:$DP$16,2+BX$1,FALSE)&lt;&gt;0,(COUNTIF('Présences, Excuses, et Tx P G'!$P95:CB95,$C96)/VLOOKUP($D96,$J$9:$DP$16,2+BX$1,FALSE)),),)</f>
        <v>0</v>
      </c>
      <c r="BY96" s="141">
        <f>IF(AND($D96&lt;&gt;0,BY$1&lt;&gt;0),IF(VLOOKUP($D96,$J$9:$DP$16,2+BY$1,FALSE)&lt;&gt;0,(COUNTIF('Présences, Excuses, et Tx P G'!$P95:CC95,$C96)/VLOOKUP($D96,$J$9:$DP$16,2+BY$1,FALSE)),),)</f>
        <v>0</v>
      </c>
      <c r="BZ96" s="141">
        <f>IF(AND($D96&lt;&gt;0,BZ$1&lt;&gt;0),IF(VLOOKUP($D96,$J$9:$DP$16,2+BZ$1,FALSE)&lt;&gt;0,(COUNTIF('Présences, Excuses, et Tx P G'!$P95:CD95,$C96)/VLOOKUP($D96,$J$9:$DP$16,2+BZ$1,FALSE)),),)</f>
        <v>0</v>
      </c>
      <c r="CA96" s="141">
        <f>IF(AND($D96&lt;&gt;0,CA$1&lt;&gt;0),IF(VLOOKUP($D96,$J$9:$DP$16,2+CA$1,FALSE)&lt;&gt;0,(COUNTIF('Présences, Excuses, et Tx P G'!$P95:CE95,$C96)/VLOOKUP($D96,$J$9:$DP$16,2+CA$1,FALSE)),),)</f>
        <v>0</v>
      </c>
      <c r="CB96" s="141">
        <f>IF(AND($D96&lt;&gt;0,CB$1&lt;&gt;0),IF(VLOOKUP($D96,$J$9:$DP$16,2+CB$1,FALSE)&lt;&gt;0,(COUNTIF('Présences, Excuses, et Tx P G'!$P95:CF95,$C96)/VLOOKUP($D96,$J$9:$DP$16,2+CB$1,FALSE)),),)</f>
        <v>0</v>
      </c>
      <c r="CC96" s="141">
        <f>IF(AND($D96&lt;&gt;0,CC$1&lt;&gt;0),IF(VLOOKUP($D96,$J$9:$DP$16,2+CC$1,FALSE)&lt;&gt;0,(COUNTIF('Présences, Excuses, et Tx P G'!$P95:CG95,$C96)/VLOOKUP($D96,$J$9:$DP$16,2+CC$1,FALSE)),),)</f>
        <v>0</v>
      </c>
      <c r="CD96" s="141">
        <f>IF(AND($D96&lt;&gt;0,CD$1&lt;&gt;0),IF(VLOOKUP($D96,$J$9:$DP$16,2+CD$1,FALSE)&lt;&gt;0,(COUNTIF('Présences, Excuses, et Tx P G'!$P95:CH95,$C96)/VLOOKUP($D96,$J$9:$DP$16,2+CD$1,FALSE)),),)</f>
        <v>0</v>
      </c>
      <c r="CE96" s="141">
        <f>IF(AND($D96&lt;&gt;0,CE$1&lt;&gt;0),IF(VLOOKUP($D96,$J$9:$DP$16,2+CE$1,FALSE)&lt;&gt;0,(COUNTIF('Présences, Excuses, et Tx P G'!$P95:CI95,$C96)/VLOOKUP($D96,$J$9:$DP$16,2+CE$1,FALSE)),),)</f>
        <v>0</v>
      </c>
      <c r="CF96" s="141">
        <f>IF(AND($D96&lt;&gt;0,CF$1&lt;&gt;0),IF(VLOOKUP($D96,$J$9:$DP$16,2+CF$1,FALSE)&lt;&gt;0,(COUNTIF('Présences, Excuses, et Tx P G'!$P95:CJ95,$C96)/VLOOKUP($D96,$J$9:$DP$16,2+CF$1,FALSE)),),)</f>
        <v>0</v>
      </c>
      <c r="CG96" s="141">
        <f>IF(AND($D96&lt;&gt;0,CG$1&lt;&gt;0),IF(VLOOKUP($D96,$J$9:$DP$16,2+CG$1,FALSE)&lt;&gt;0,(COUNTIF('Présences, Excuses, et Tx P G'!$P95:CK95,$C96)/VLOOKUP($D96,$J$9:$DP$16,2+CG$1,FALSE)),),)</f>
        <v>0</v>
      </c>
      <c r="CH96" s="141">
        <f>IF(AND($D96&lt;&gt;0,CH$1&lt;&gt;0),IF(VLOOKUP($D96,$J$9:$DP$16,2+CH$1,FALSE)&lt;&gt;0,(COUNTIF('Présences, Excuses, et Tx P G'!$P95:CL95,$C96)/VLOOKUP($D96,$J$9:$DP$16,2+CH$1,FALSE)),),)</f>
        <v>0</v>
      </c>
      <c r="CI96" s="141">
        <f>IF(AND($D96&lt;&gt;0,CI$1&lt;&gt;0),IF(VLOOKUP($D96,$J$9:$DP$16,2+CI$1,FALSE)&lt;&gt;0,(COUNTIF('Présences, Excuses, et Tx P G'!$P95:CM95,$C96)/VLOOKUP($D96,$J$9:$DP$16,2+CI$1,FALSE)),),)</f>
        <v>0</v>
      </c>
      <c r="CJ96" s="141">
        <f>IF(AND($D96&lt;&gt;0,CJ$1&lt;&gt;0),IF(VLOOKUP($D96,$J$9:$DP$16,2+CJ$1,FALSE)&lt;&gt;0,(COUNTIF('Présences, Excuses, et Tx P G'!$P95:CO95,$C96)/VLOOKUP($D96,$J$9:$DP$16,2+CJ$1,FALSE)),),)</f>
        <v>0</v>
      </c>
      <c r="CK96" s="141">
        <f>IF(AND($D96&lt;&gt;0,CK$1&lt;&gt;0),IF(VLOOKUP($D96,$J$9:$DP$16,2+CK$1,FALSE)&lt;&gt;0,(COUNTIF('Présences, Excuses, et Tx P G'!$P95:CP95,$C96)/VLOOKUP($D96,$J$9:$DP$16,2+CK$1,FALSE)),),)</f>
        <v>0</v>
      </c>
      <c r="CL96" s="141">
        <f>IF(AND($D96&lt;&gt;0,CL$1&lt;&gt;0),IF(VLOOKUP($D96,$J$9:$DP$16,2+CL$1,FALSE)&lt;&gt;0,(COUNTIF('Présences, Excuses, et Tx P G'!$P95:CQ95,$C96)/VLOOKUP($D96,$J$9:$DP$16,2+CL$1,FALSE)),),)</f>
        <v>0</v>
      </c>
      <c r="CM96" s="141">
        <f>IF(AND($D96&lt;&gt;0,CM$1&lt;&gt;0),IF(VLOOKUP($D96,$J$9:$DP$16,2+CM$1,FALSE)&lt;&gt;0,(COUNTIF('Présences, Excuses, et Tx P G'!$P95:CR95,$C96)/VLOOKUP($D96,$J$9:$DP$16,2+CM$1,FALSE)),),)</f>
        <v>0</v>
      </c>
      <c r="CN96" s="141">
        <f>IF(AND($D96&lt;&gt;0,CN$1&lt;&gt;0),IF(VLOOKUP($D96,$J$9:$DP$16,2+CN$1,FALSE)&lt;&gt;0,(COUNTIF('Présences, Excuses, et Tx P G'!$P95:CS95,$C96)/VLOOKUP($D96,$J$9:$DP$16,2+CN$1,FALSE)),),)</f>
        <v>0</v>
      </c>
      <c r="CO96" s="141">
        <f>IF(AND($D96&lt;&gt;0,CO$1&lt;&gt;0),IF(VLOOKUP($D96,$J$9:$DP$16,2+CO$1,FALSE)&lt;&gt;0,(COUNTIF('Présences, Excuses, et Tx P G'!$P95:CT95,$C96)/VLOOKUP($D96,$J$9:$DP$16,2+CO$1,FALSE)),),)</f>
        <v>0</v>
      </c>
      <c r="CP96" s="141">
        <f>IF(AND($D96&lt;&gt;0,CP$1&lt;&gt;0),IF(VLOOKUP($D96,$J$9:$DP$16,2+CP$1,FALSE)&lt;&gt;0,(COUNTIF('Présences, Excuses, et Tx P G'!$P95:CU95,$C96)/VLOOKUP($D96,$J$9:$DP$16,2+CP$1,FALSE)),),)</f>
        <v>0</v>
      </c>
      <c r="CQ96" s="141">
        <f>IF(AND($D96&lt;&gt;0,CQ$1&lt;&gt;0),IF(VLOOKUP($D96,$J$9:$DP$16,2+CQ$1,FALSE)&lt;&gt;0,(COUNTIF('Présences, Excuses, et Tx P G'!$P95:CU95,$C96)/VLOOKUP($D96,$J$9:$DP$16,2+CQ$1,FALSE)),),)</f>
        <v>0</v>
      </c>
      <c r="CR96" s="141">
        <f>IF(AND($D96&lt;&gt;0,CR$1&lt;&gt;0),IF(VLOOKUP($D96,$J$9:$DP$16,2+CR$1,FALSE)&lt;&gt;0,(COUNTIF('Présences, Excuses, et Tx P G'!$P95:CV95,$C96)/VLOOKUP($D96,$J$9:$DP$16,2+CR$1,FALSE)),),)</f>
        <v>0</v>
      </c>
      <c r="CS96" s="141">
        <f>IF(AND($D96&lt;&gt;0,CS$1&lt;&gt;0),IF(VLOOKUP($D96,$J$9:$DP$16,2+CS$1,FALSE)&lt;&gt;0,(COUNTIF('Présences, Excuses, et Tx P G'!$P95:CW95,$C96)/VLOOKUP($D96,$J$9:$DP$16,2+CS$1,FALSE)),),)</f>
        <v>0</v>
      </c>
      <c r="CT96" s="141">
        <f>IF(AND($D96&lt;&gt;0,CT$1&lt;&gt;0),IF(VLOOKUP($D96,$J$9:$DP$16,2+CT$1,FALSE)&lt;&gt;0,(COUNTIF('Présences, Excuses, et Tx P G'!$P95:CX95,$C96)/VLOOKUP($D96,$J$9:$DP$16,2+CT$1,FALSE)),),)</f>
        <v>0</v>
      </c>
      <c r="CU96" s="141">
        <f>IF(AND($D96&lt;&gt;0,CU$1&lt;&gt;0),IF(VLOOKUP($D96,$J$9:$DP$16,2+CU$1,FALSE)&lt;&gt;0,(COUNTIF('Présences, Excuses, et Tx P G'!$P95:CY95,$C96)/VLOOKUP($D96,$J$9:$DP$16,2+CU$1,FALSE)),),)</f>
        <v>0</v>
      </c>
      <c r="CV96" s="141">
        <f>IF(AND($D96&lt;&gt;0,CV$1&lt;&gt;0),IF(VLOOKUP($D96,$J$9:$DP$16,2+CV$1,FALSE)&lt;&gt;0,(COUNTIF('Présences, Excuses, et Tx P G'!$P95:CZ95,$C96)/VLOOKUP($D96,$J$9:$DP$16,2+CV$1,FALSE)),),)</f>
        <v>0</v>
      </c>
      <c r="CW96" s="141">
        <f>IF(AND($D96&lt;&gt;0,CW$1&lt;&gt;0),IF(VLOOKUP($D96,$J$9:$DP$16,2+CW$1,FALSE)&lt;&gt;0,(COUNTIF('Présences, Excuses, et Tx P G'!$P95:DA95,$C96)/VLOOKUP($D96,$J$9:$DP$16,2+CW$1,FALSE)),),)</f>
        <v>0</v>
      </c>
      <c r="CX96" s="141">
        <f>IF(AND($D96&lt;&gt;0,CX$1&lt;&gt;0),IF(VLOOKUP($D96,$J$9:$DP$16,2+CX$1,FALSE)&lt;&gt;0,(COUNTIF('Présences, Excuses, et Tx P G'!$P95:DB95,$C96)/VLOOKUP($D96,$J$9:$DP$16,2+CX$1,FALSE)),),)</f>
        <v>0</v>
      </c>
      <c r="CY96" s="141">
        <f>IF(AND($D96&lt;&gt;0,CY$1&lt;&gt;0),IF(VLOOKUP($D96,$J$9:$DP$16,2+CY$1,FALSE)&lt;&gt;0,(COUNTIF('Présences, Excuses, et Tx P G'!$P95:DC95,$C96)/VLOOKUP($D96,$J$9:$DP$16,2+CY$1,FALSE)),),)</f>
        <v>0</v>
      </c>
      <c r="CZ96" s="141">
        <f>IF(AND($D96&lt;&gt;0,CZ$1&lt;&gt;0),IF(VLOOKUP($D96,$J$9:$DP$16,2+CZ$1,FALSE)&lt;&gt;0,(COUNTIF('Présences, Excuses, et Tx P G'!$P95:DD95,$C96)/VLOOKUP($D96,$J$9:$DP$16,2+CZ$1,FALSE)),),)</f>
        <v>0</v>
      </c>
      <c r="DA96" s="141">
        <f>IF(AND($D96&lt;&gt;0,DA$1&lt;&gt;0),IF(VLOOKUP($D96,$J$9:$DP$16,2+DA$1,FALSE)&lt;&gt;0,(COUNTIF('Présences, Excuses, et Tx P G'!$P95:DE95,$C96)/VLOOKUP($D96,$J$9:$DP$16,2+DA$1,FALSE)),),)</f>
        <v>0</v>
      </c>
      <c r="DB96" s="141">
        <f>IF(AND($D96&lt;&gt;0,DB$1&lt;&gt;0),IF(VLOOKUP($D96,$J$9:$DP$16,2+DB$1,FALSE)&lt;&gt;0,(COUNTIF('Présences, Excuses, et Tx P G'!$P95:DF95,$C96)/VLOOKUP($D96,$J$9:$DP$16,2+DB$1,FALSE)),),)</f>
        <v>0</v>
      </c>
      <c r="DC96" s="141">
        <f>IF(AND($D96&lt;&gt;0,DC$1&lt;&gt;0),IF(VLOOKUP($D96,$J$9:$DP$16,2+DC$1,FALSE)&lt;&gt;0,(COUNTIF('Présences, Excuses, et Tx P G'!$P95:DG95,$C96)/VLOOKUP($D96,$J$9:$DP$16,2+DC$1,FALSE)),),)</f>
        <v>0</v>
      </c>
      <c r="DD96" s="141">
        <f>IF(AND($D96&lt;&gt;0,DD$1&lt;&gt;0),IF(VLOOKUP($D96,$J$9:$DP$16,2+DD$1,FALSE)&lt;&gt;0,(COUNTIF('Présences, Excuses, et Tx P G'!$P95:DH95,$C96)/VLOOKUP($D96,$J$9:$DP$16,2+DD$1,FALSE)),),)</f>
        <v>0</v>
      </c>
      <c r="DE96" s="141">
        <f>IF(AND($D96&lt;&gt;0,DE$1&lt;&gt;0),IF(VLOOKUP($D96,$J$9:$DP$16,2+DE$1,FALSE)&lt;&gt;0,(COUNTIF('Présences, Excuses, et Tx P G'!$P95:DI95,$C96)/VLOOKUP($D96,$J$9:$DP$16,2+DE$1,FALSE)),),)</f>
        <v>0</v>
      </c>
      <c r="DF96" s="141">
        <f>IF(AND($D96&lt;&gt;0,DF$1&lt;&gt;0),IF(VLOOKUP($D96,$J$9:$DP$16,2+DF$1,FALSE)&lt;&gt;0,(COUNTIF('Présences, Excuses, et Tx P G'!$P95:DJ95,$C96)/VLOOKUP($D96,$J$9:$DP$16,2+DF$1,FALSE)),),)</f>
        <v>0</v>
      </c>
      <c r="DG96" s="141">
        <f>IF(AND($D96&lt;&gt;0,DG$1&lt;&gt;0),IF(VLOOKUP($D96,$J$9:$DP$16,2+DG$1,FALSE)&lt;&gt;0,(COUNTIF('Présences, Excuses, et Tx P G'!$P95:DK95,$C96)/VLOOKUP($D96,$J$9:$DP$16,2+DG$1,FALSE)),),)</f>
        <v>0</v>
      </c>
      <c r="DH96" s="141">
        <f>IF(AND($D96&lt;&gt;0,DH$1&lt;&gt;0),IF(VLOOKUP($D96,$J$9:$DP$16,2+DH$1,FALSE)&lt;&gt;0,(COUNTIF('Présences, Excuses, et Tx P G'!$P95:DL95,$C96)/VLOOKUP($D96,$J$9:$DP$16,2+DH$1,FALSE)),),)</f>
        <v>0</v>
      </c>
      <c r="DI96" s="141">
        <f>IF(AND($D96&lt;&gt;0,DI$1&lt;&gt;0),IF(VLOOKUP($D96,$J$9:$DP$16,2+DI$1,FALSE)&lt;&gt;0,(COUNTIF('Présences, Excuses, et Tx P G'!$P95:DM95,$C96)/VLOOKUP($D96,$J$9:$DP$16,2+DI$1,FALSE)),),)</f>
        <v>0</v>
      </c>
      <c r="DJ96" s="141">
        <f>IF(AND($D96&lt;&gt;0,DJ$1&lt;&gt;0),IF(VLOOKUP($D96,$J$9:$DP$16,2+DJ$1,FALSE)&lt;&gt;0,(COUNTIF('Présences, Excuses, et Tx P G'!$P95:DN95,$C96)/VLOOKUP($D96,$J$9:$DP$16,2+DJ$1,FALSE)),),)</f>
        <v>0</v>
      </c>
      <c r="DK96" s="141">
        <f>IF(AND($D96&lt;&gt;0,DK$1&lt;&gt;0),IF(VLOOKUP($D96,$J$9:$DP$16,2+DK$1,FALSE)&lt;&gt;0,(COUNTIF('Présences, Excuses, et Tx P G'!$P95:DO95,$C96)/VLOOKUP($D96,$J$9:$DP$16,2+DK$1,FALSE)),),)</f>
        <v>0</v>
      </c>
      <c r="DL96" s="141">
        <f>IF(AND($D96&lt;&gt;0,DL$1&lt;&gt;0),IF(VLOOKUP($D96,$J$9:$DP$16,2+DL$1,FALSE)&lt;&gt;0,(COUNTIF('Présences, Excuses, et Tx P G'!$P95:DP95,$C96)/VLOOKUP($D96,$J$9:$DP$16,2+DL$1,FALSE)),),)</f>
        <v>0</v>
      </c>
      <c r="DM96" s="141">
        <f>IF(AND($D96&lt;&gt;0,DM$1&lt;&gt;0),IF(VLOOKUP($D96,$J$9:$DP$16,2+DM$1,FALSE)&lt;&gt;0,(COUNTIF('Présences, Excuses, et Tx P G'!$P95:DQ95,$C96)/VLOOKUP($D96,$J$9:$DP$16,2+DM$1,FALSE)),),)</f>
        <v>0</v>
      </c>
      <c r="DN96" s="141">
        <f>IF(AND($D96&lt;&gt;0,DN$1&lt;&gt;0),IF(VLOOKUP($D96,$J$9:$DP$16,2+DN$1,FALSE)&lt;&gt;0,(COUNTIF('Présences, Excuses, et Tx P G'!$P95:DR95,$C96)/VLOOKUP($D96,$J$9:$DP$16,2+DN$1,FALSE)),),)</f>
        <v>0</v>
      </c>
      <c r="DO96" s="141">
        <f>IF(AND($D96&lt;&gt;0,DO$1&lt;&gt;0),IF(VLOOKUP($D96,$J$9:$DP$16,2+DO$1,FALSE)&lt;&gt;0,(COUNTIF('Présences, Excuses, et Tx P G'!$P95:DS95,$C96)/VLOOKUP($D96,$J$9:$DP$16,2+DO$1,FALSE)),),)</f>
        <v>0</v>
      </c>
      <c r="DP96" s="141">
        <f>IF(AND($D96&lt;&gt;0,DP$1&lt;&gt;0),IF(VLOOKUP($D96,$J$9:$DP$16,2+DP$1,FALSE)&lt;&gt;0,(COUNTIF('Présences, Excuses, et Tx P G'!$P95:DT95,$C96)/VLOOKUP($D96,$J$9:$DP$16,2+DP$1,FALSE)),),)</f>
        <v>0</v>
      </c>
      <c r="DR96" s="80">
        <f t="shared" si="39"/>
        <v>0</v>
      </c>
      <c r="DS96" s="26">
        <f t="shared" si="40"/>
        <v>0</v>
      </c>
      <c r="DT96" s="23">
        <f t="shared" si="41"/>
        <v>0</v>
      </c>
    </row>
    <row r="97" spans="1:124" ht="14.4" customHeight="1">
      <c r="A97" s="11">
        <v>80</v>
      </c>
      <c r="B97" s="158" t="str">
        <f>Choristes!B81</f>
        <v>SAVALL Armand</v>
      </c>
      <c r="C97" s="26" t="str">
        <f>Choristes!C81</f>
        <v>B</v>
      </c>
      <c r="D97" s="26" t="str">
        <f>Choristes!G81</f>
        <v>HS</v>
      </c>
      <c r="E97" s="26"/>
      <c r="F97" s="26"/>
      <c r="G97" s="15"/>
      <c r="H97" s="15"/>
      <c r="I97" s="23">
        <f t="shared" si="37"/>
        <v>0.48837209302325579</v>
      </c>
      <c r="J97" s="23" t="str">
        <f t="shared" si="38"/>
        <v>C</v>
      </c>
      <c r="K97" s="60"/>
      <c r="L97" s="141">
        <f>IF(AND($D97&lt;&gt;0,L$1&lt;&gt;0),IF(VLOOKUP($D97,$J$9:$DP$16,2+L$1,FALSE)&lt;&gt;0,(COUNTIF('Présences, Excuses, et Tx P G'!$P96:P96,$C97)/VLOOKUP($D97,$J$9:$DP$16,2+L$1,FALSE)),),)</f>
        <v>1</v>
      </c>
      <c r="M97" s="141">
        <f>IF(AND($D97&lt;&gt;0,M$1&lt;&gt;0),IF(VLOOKUP($D97,$J$9:$DP$16,2+M$1,FALSE)&lt;&gt;0,(COUNTIF('Présences, Excuses, et Tx P G'!$P96:Q96,$C97)/VLOOKUP($D97,$J$9:$DP$16,2+M$1,FALSE)),),)</f>
        <v>1</v>
      </c>
      <c r="N97" s="141">
        <f>IF(AND($D97&lt;&gt;0,N$1&lt;&gt;0),IF(VLOOKUP($D97,$J$9:$DP$16,2+N$1,FALSE)&lt;&gt;0,(COUNTIF('Présences, Excuses, et Tx P G'!$P96:R96,$C97)/VLOOKUP($D97,$J$9:$DP$16,2+N$1,FALSE)),),)</f>
        <v>1</v>
      </c>
      <c r="O97" s="141">
        <f>IF(AND($D97&lt;&gt;0,O$1&lt;&gt;0),IF(VLOOKUP($D97,$J$9:$DP$16,2+O$1,FALSE)&lt;&gt;0,(COUNTIF('Présences, Excuses, et Tx P G'!$P96:S96,$C97)/VLOOKUP($D97,$J$9:$DP$16,2+O$1,FALSE)),),)</f>
        <v>0.66666666666666663</v>
      </c>
      <c r="P97" s="141">
        <f>IF(AND($D97&lt;&gt;0,P$1&lt;&gt;0),IF(VLOOKUP($D97,$J$9:$DP$16,2+P$1,FALSE)&lt;&gt;0,(COUNTIF('Présences, Excuses, et Tx P G'!$P96:T96,$C97)/VLOOKUP($D97,$J$9:$DP$16,2+P$1,FALSE)),),)</f>
        <v>0.66666666666666663</v>
      </c>
      <c r="Q97" s="141">
        <f>IF(AND($D97&lt;&gt;0,Q$1&lt;&gt;0),IF(VLOOKUP($D97,$J$9:$DP$16,2+Q$1,FALSE)&lt;&gt;0,(COUNTIF('Présences, Excuses, et Tx P G'!$P96:U96,$C97)/VLOOKUP($D97,$J$9:$DP$16,2+Q$1,FALSE)),),)</f>
        <v>0.5</v>
      </c>
      <c r="R97" s="141">
        <f>IF(AND($D97&lt;&gt;0,R$1&lt;&gt;0),IF(VLOOKUP($D97,$J$9:$DP$16,2+R$1,FALSE)&lt;&gt;0,(COUNTIF('Présences, Excuses, et Tx P G'!$P96:V96,$C97)/VLOOKUP($D97,$J$9:$DP$16,2+R$1,FALSE)),),)</f>
        <v>0.6</v>
      </c>
      <c r="S97" s="141">
        <f>IF(AND($D97&lt;&gt;0,S$1&lt;&gt;0),IF(VLOOKUP($D97,$J$9:$DP$16,2+S$1,FALSE)&lt;&gt;0,(COUNTIF('Présences, Excuses, et Tx P G'!$P96:W96,$C97)/VLOOKUP($D97,$J$9:$DP$16,2+S$1,FALSE)),),)</f>
        <v>0.66666666666666663</v>
      </c>
      <c r="T97" s="141">
        <f>IF(AND($D97&lt;&gt;0,T$1&lt;&gt;0),IF(VLOOKUP($D97,$J$9:$DP$16,2+T$1,FALSE)&lt;&gt;0,(COUNTIF('Présences, Excuses, et Tx P G'!$P96:X96,$C97)/VLOOKUP($D97,$J$9:$DP$16,2+T$1,FALSE)),),)</f>
        <v>0.7142857142857143</v>
      </c>
      <c r="U97" s="141">
        <f>IF(AND($D97&lt;&gt;0,U$1&lt;&gt;0),IF(VLOOKUP($D97,$J$9:$DP$16,2+U$1,FALSE)&lt;&gt;0,(COUNTIF('Présences, Excuses, et Tx P G'!$P96:Y96,$C97)/VLOOKUP($D97,$J$9:$DP$16,2+U$1,FALSE)),),)</f>
        <v>0.7142857142857143</v>
      </c>
      <c r="V97" s="141">
        <f>IF(AND($D97&lt;&gt;0,V$1&lt;&gt;0),IF(VLOOKUP($D97,$J$9:$DP$16,2+V$1,FALSE)&lt;&gt;0,(COUNTIF('Présences, Excuses, et Tx P G'!$P96:Z96,$C97)/VLOOKUP($D97,$J$9:$DP$16,2+V$1,FALSE)),),)</f>
        <v>0.625</v>
      </c>
      <c r="W97" s="141">
        <f>IF(AND($D97&lt;&gt;0,W$1&lt;&gt;0),IF(VLOOKUP($D97,$J$9:$DP$16,2+W$1,FALSE)&lt;&gt;0,(COUNTIF('Présences, Excuses, et Tx P G'!$P96:AA96,$C97)/VLOOKUP($D97,$J$9:$DP$16,2+W$1,FALSE)),),)</f>
        <v>0.625</v>
      </c>
      <c r="X97" s="141">
        <f>IF(AND($D97&lt;&gt;0,X$1&lt;&gt;0),IF(VLOOKUP($D97,$J$9:$DP$16,2+X$1,FALSE)&lt;&gt;0,(COUNTIF('Présences, Excuses, et Tx P G'!$P96:AB96,$C97)/VLOOKUP($D97,$J$9:$DP$16,2+X$1,FALSE)),),)</f>
        <v>0.55555555555555558</v>
      </c>
      <c r="Y97" s="141">
        <f>IF(AND($D97&lt;&gt;0,Y$1&lt;&gt;0),IF(VLOOKUP($D97,$J$9:$DP$16,2+Y$1,FALSE)&lt;&gt;0,(COUNTIF('Présences, Excuses, et Tx P G'!$P96:AC96,$C97)/VLOOKUP($D97,$J$9:$DP$16,2+Y$1,FALSE)),),)</f>
        <v>0.55555555555555558</v>
      </c>
      <c r="Z97" s="141">
        <f>IF(AND($D97&lt;&gt;0,Z$1&lt;&gt;0),IF(VLOOKUP($D97,$J$9:$DP$16,2+Z$1,FALSE)&lt;&gt;0,(COUNTIF('Présences, Excuses, et Tx P G'!$P96:AD96,$C97)/VLOOKUP($D97,$J$9:$DP$16,2+Z$1,FALSE)),),)</f>
        <v>0.5</v>
      </c>
      <c r="AA97" s="141">
        <f>IF(AND($D97&lt;&gt;0,AA$1&lt;&gt;0),IF(VLOOKUP($D97,$J$9:$DP$16,2+AA$1,FALSE)&lt;&gt;0,(COUNTIF('Présences, Excuses, et Tx P G'!$P96:AE96,$C97)/VLOOKUP($D97,$J$9:$DP$16,2+AA$1,FALSE)),),)</f>
        <v>0.5</v>
      </c>
      <c r="AB97" s="141">
        <f>IF(AND($D97&lt;&gt;0,AB$1&lt;&gt;0),IF(VLOOKUP($D97,$J$9:$DP$16,2+AB$1,FALSE)&lt;&gt;0,(COUNTIF('Présences, Excuses, et Tx P G'!$P96:AF96,$C97)/VLOOKUP($D97,$J$9:$DP$16,2+AB$1,FALSE)),),)</f>
        <v>0.45454545454545453</v>
      </c>
      <c r="AC97" s="141">
        <f>IF(AND($D97&lt;&gt;0,AC$1&lt;&gt;0),IF(VLOOKUP($D97,$J$9:$DP$16,2+AC$1,FALSE)&lt;&gt;0,(COUNTIF('Présences, Excuses, et Tx P G'!$P96:AG96,$C97)/VLOOKUP($D97,$J$9:$DP$16,2+AC$1,FALSE)),),)</f>
        <v>0.41666666666666669</v>
      </c>
      <c r="AD97" s="141">
        <f>IF(AND($D97&lt;&gt;0,AD$1&lt;&gt;0),IF(VLOOKUP($D97,$J$9:$DP$16,2+AD$1,FALSE)&lt;&gt;0,(COUNTIF('Présences, Excuses, et Tx P G'!$P96:AH96,$C97)/VLOOKUP($D97,$J$9:$DP$16,2+AD$1,FALSE)),),)</f>
        <v>0.38461538461538464</v>
      </c>
      <c r="AE97" s="141">
        <f>IF(AND($D97&lt;&gt;0,AE$1&lt;&gt;0),IF(VLOOKUP($D97,$J$9:$DP$16,2+AE$1,FALSE)&lt;&gt;0,(COUNTIF('Présences, Excuses, et Tx P G'!$P96:AI96,$C97)/VLOOKUP($D97,$J$9:$DP$16,2+AE$1,FALSE)),),)</f>
        <v>0.38461538461538464</v>
      </c>
      <c r="AF97" s="141">
        <f>IF(AND($D97&lt;&gt;0,AF$1&lt;&gt;0),IF(VLOOKUP($D97,$J$9:$DP$16,2+AF$1,FALSE)&lt;&gt;0,(COUNTIF('Présences, Excuses, et Tx P G'!$P96:AJ96,$C97)/VLOOKUP($D97,$J$9:$DP$16,2+AF$1,FALSE)),),)</f>
        <v>0.35714285714285715</v>
      </c>
      <c r="AG97" s="141">
        <f>IF(AND($D97&lt;&gt;0,AG$1&lt;&gt;0),IF(VLOOKUP($D97,$J$9:$DP$16,2+AG$1,FALSE)&lt;&gt;0,(COUNTIF('Présences, Excuses, et Tx P G'!$P96:AK96,$C97)/VLOOKUP($D97,$J$9:$DP$16,2+AG$1,FALSE)),),)</f>
        <v>0.4</v>
      </c>
      <c r="AH97" s="141">
        <f>IF(AND($D97&lt;&gt;0,AH$1&lt;&gt;0),IF(VLOOKUP($D97,$J$9:$DP$16,2+AH$1,FALSE)&lt;&gt;0,(COUNTIF('Présences, Excuses, et Tx P G'!$P96:AL96,$C97)/VLOOKUP($D97,$J$9:$DP$16,2+AH$1,FALSE)),),)</f>
        <v>0.4375</v>
      </c>
      <c r="AI97" s="141">
        <f>IF(AND($D97&lt;&gt;0,AI$1&lt;&gt;0),IF(VLOOKUP($D97,$J$9:$DP$16,2+AI$1,FALSE)&lt;&gt;0,(COUNTIF('Présences, Excuses, et Tx P G'!$P96:AM96,$C97)/VLOOKUP($D97,$J$9:$DP$16,2+AI$1,FALSE)),),)</f>
        <v>0.47058823529411764</v>
      </c>
      <c r="AJ97" s="141">
        <f>IF(AND($D97&lt;&gt;0,AJ$1&lt;&gt;0),IF(VLOOKUP($D97,$J$9:$DP$16,2+AJ$1,FALSE)&lt;&gt;0,(COUNTIF('Présences, Excuses, et Tx P G'!$P96:AN96,$C97)/VLOOKUP($D97,$J$9:$DP$16,2+AJ$1,FALSE)),),)</f>
        <v>0.5</v>
      </c>
      <c r="AK97" s="141">
        <f>IF(AND($D97&lt;&gt;0,AK$1&lt;&gt;0),IF(VLOOKUP($D97,$J$9:$DP$16,2+AK$1,FALSE)&lt;&gt;0,(COUNTIF('Présences, Excuses, et Tx P G'!$P96:AO96,$C97)/VLOOKUP($D97,$J$9:$DP$16,2+AK$1,FALSE)),),)</f>
        <v>0.5</v>
      </c>
      <c r="AL97" s="141">
        <f>IF(AND($D97&lt;&gt;0,AL$1&lt;&gt;0),IF(VLOOKUP($D97,$J$9:$DP$16,2+AL$1,FALSE)&lt;&gt;0,(COUNTIF('Présences, Excuses, et Tx P G'!$P96:AP96,$C97)/VLOOKUP($D97,$J$9:$DP$16,2+AL$1,FALSE)),),)</f>
        <v>0.47368421052631576</v>
      </c>
      <c r="AM97" s="141">
        <f>IF(AND($D97&lt;&gt;0,AM$1&lt;&gt;0),IF(VLOOKUP($D97,$J$9:$DP$16,2+AM$1,FALSE)&lt;&gt;0,(COUNTIF('Présences, Excuses, et Tx P G'!$P96:AQ96,$C97)/VLOOKUP($D97,$J$9:$DP$16,2+AM$1,FALSE)),),)</f>
        <v>0.45</v>
      </c>
      <c r="AN97" s="141">
        <f>IF(AND($D97&lt;&gt;0,AN$1&lt;&gt;0),IF(VLOOKUP($D97,$J$9:$DP$16,2+AN$1,FALSE)&lt;&gt;0,(COUNTIF('Présences, Excuses, et Tx P G'!$P96:AR96,$C97)/VLOOKUP($D97,$J$9:$DP$16,2+AN$1,FALSE)),),)</f>
        <v>0.47619047619047616</v>
      </c>
      <c r="AO97" s="141">
        <f>IF(AND($D97&lt;&gt;0,AO$1&lt;&gt;0),IF(VLOOKUP($D97,$J$9:$DP$16,2+AO$1,FALSE)&lt;&gt;0,(COUNTIF('Présences, Excuses, et Tx P G'!$P96:AS96,$C97)/VLOOKUP($D97,$J$9:$DP$16,2+AO$1,FALSE)),),)</f>
        <v>0.45454545454545453</v>
      </c>
      <c r="AP97" s="141">
        <f>IF(AND($D97&lt;&gt;0,AP$1&lt;&gt;0),IF(VLOOKUP($D97,$J$9:$DP$16,2+AP$1,FALSE)&lt;&gt;0,(COUNTIF('Présences, Excuses, et Tx P G'!$P96:AT96,$C97)/VLOOKUP($D97,$J$9:$DP$16,2+AP$1,FALSE)),),)</f>
        <v>0.43478260869565216</v>
      </c>
      <c r="AQ97" s="141">
        <f>IF(AND($D97&lt;&gt;0,AQ$1&lt;&gt;0),IF(VLOOKUP($D97,$J$9:$DP$16,2+AQ$1,FALSE)&lt;&gt;0,(COUNTIF('Présences, Excuses, et Tx P G'!$P96:AU96,$C97)/VLOOKUP($D97,$J$9:$DP$16,2+AQ$1,FALSE)),),)</f>
        <v>0.43478260869565216</v>
      </c>
      <c r="AR97" s="141">
        <f>IF(AND($D97&lt;&gt;0,AR$1&lt;&gt;0),IF(VLOOKUP($D97,$J$9:$DP$16,2+AR$1,FALSE)&lt;&gt;0,(COUNTIF('Présences, Excuses, et Tx P G'!$P96:AV96,$C97)/VLOOKUP($D97,$J$9:$DP$16,2+AR$1,FALSE)),),)</f>
        <v>0.41666666666666669</v>
      </c>
      <c r="AS97" s="141">
        <f>IF(AND($D97&lt;&gt;0,AS$1&lt;&gt;0),IF(VLOOKUP($D97,$J$9:$DP$16,2+AS$1,FALSE)&lt;&gt;0,(COUNTIF('Présences, Excuses, et Tx P G'!$P96:AW96,$C97)/VLOOKUP($D97,$J$9:$DP$16,2+AS$1,FALSE)),),)</f>
        <v>0.41666666666666669</v>
      </c>
      <c r="AT97" s="141">
        <f>IF(AND($D97&lt;&gt;0,AT$1&lt;&gt;0),IF(VLOOKUP($D97,$J$9:$DP$16,2+AT$1,FALSE)&lt;&gt;0,(COUNTIF('Présences, Excuses, et Tx P G'!$P96:AX96,$C97)/VLOOKUP($D97,$J$9:$DP$16,2+AT$1,FALSE)),),)</f>
        <v>0.44</v>
      </c>
      <c r="AU97" s="141">
        <f>IF(AND($D97&lt;&gt;0,AU$1&lt;&gt;0),IF(VLOOKUP($D97,$J$9:$DP$16,2+AU$1,FALSE)&lt;&gt;0,(COUNTIF('Présences, Excuses, et Tx P G'!$P96:AY96,$C97)/VLOOKUP($D97,$J$9:$DP$16,2+AU$1,FALSE)),),)</f>
        <v>0.44</v>
      </c>
      <c r="AV97" s="141">
        <f>IF(AND($D97&lt;&gt;0,AV$1&lt;&gt;0),IF(VLOOKUP($D97,$J$9:$DP$16,2+AV$1,FALSE)&lt;&gt;0,(COUNTIF('Présences, Excuses, et Tx P G'!$P96:AZ96,$C97)/VLOOKUP($D97,$J$9:$DP$16,2+AV$1,FALSE)),),)</f>
        <v>0.46153846153846156</v>
      </c>
      <c r="AW97" s="141">
        <f>IF(AND($D97&lt;&gt;0,AW$1&lt;&gt;0),IF(VLOOKUP($D97,$J$9:$DP$16,2+AW$1,FALSE)&lt;&gt;0,(COUNTIF('Présences, Excuses, et Tx P G'!$P96:BA96,$C97)/VLOOKUP($D97,$J$9:$DP$16,2+AW$1,FALSE)),),)</f>
        <v>0.46153846153846156</v>
      </c>
      <c r="AX97" s="141">
        <f>IF(AND($D97&lt;&gt;0,AX$1&lt;&gt;0),IF(VLOOKUP($D97,$J$9:$DP$16,2+AX$1,FALSE)&lt;&gt;0,(COUNTIF('Présences, Excuses, et Tx P G'!$P96:BB96,$C97)/VLOOKUP($D97,$J$9:$DP$16,2+AX$1,FALSE)),),)</f>
        <v>0.46153846153846156</v>
      </c>
      <c r="AY97" s="141">
        <f>IF(AND($D97&lt;&gt;0,AY$1&lt;&gt;0),IF(VLOOKUP($D97,$J$9:$DP$16,2+AY$1,FALSE)&lt;&gt;0,(COUNTIF('Présences, Excuses, et Tx P G'!$P96:BC96,$C97)/VLOOKUP($D97,$J$9:$DP$16,2+AY$1,FALSE)),),)</f>
        <v>0.44444444444444442</v>
      </c>
      <c r="AZ97" s="141">
        <f>IF(AND($D97&lt;&gt;0,AZ$1&lt;&gt;0),IF(VLOOKUP($D97,$J$9:$DP$16,2+AZ$1,FALSE)&lt;&gt;0,(COUNTIF('Présences, Excuses, et Tx P G'!$P96:BD96,$C97)/VLOOKUP($D97,$J$9:$DP$16,2+AZ$1,FALSE)),),)</f>
        <v>0.44444444444444442</v>
      </c>
      <c r="BA97" s="141">
        <f>IF(AND($D97&lt;&gt;0,BA$1&lt;&gt;0),IF(VLOOKUP($D97,$J$9:$DP$16,2+BA$1,FALSE)&lt;&gt;0,(COUNTIF('Présences, Excuses, et Tx P G'!$P96:BE96,$C97)/VLOOKUP($D97,$J$9:$DP$16,2+BA$1,FALSE)),),)</f>
        <v>0.42857142857142855</v>
      </c>
      <c r="BB97" s="141">
        <f>IF(AND($D97&lt;&gt;0,BB$1&lt;&gt;0),IF(VLOOKUP($D97,$J$9:$DP$16,2+BB$1,FALSE)&lt;&gt;0,(COUNTIF('Présences, Excuses, et Tx P G'!$P96:BF96,$C97)/VLOOKUP($D97,$J$9:$DP$16,2+BB$1,FALSE)),),)</f>
        <v>0.44827586206896552</v>
      </c>
      <c r="BC97" s="141">
        <f>IF(AND($D97&lt;&gt;0,BC$1&lt;&gt;0),IF(VLOOKUP($D97,$J$9:$DP$16,2+BC$1,FALSE)&lt;&gt;0,(COUNTIF('Présences, Excuses, et Tx P G'!$P96:BG96,$C97)/VLOOKUP($D97,$J$9:$DP$16,2+BC$1,FALSE)),),)</f>
        <v>0.46666666666666667</v>
      </c>
      <c r="BD97" s="141">
        <f>IF(AND($D97&lt;&gt;0,BD$1&lt;&gt;0),IF(VLOOKUP($D97,$J$9:$DP$16,2+BD$1,FALSE)&lt;&gt;0,(COUNTIF('Présences, Excuses, et Tx P G'!$P96:BH96,$C97)/VLOOKUP($D97,$J$9:$DP$16,2+BD$1,FALSE)),),)</f>
        <v>0.4838709677419355</v>
      </c>
      <c r="BE97" s="141">
        <f>IF(AND($D97&lt;&gt;0,BE$1&lt;&gt;0),IF(VLOOKUP($D97,$J$9:$DP$16,2+BE$1,FALSE)&lt;&gt;0,(COUNTIF('Présences, Excuses, et Tx P G'!$P96:BI96,$C97)/VLOOKUP($D97,$J$9:$DP$16,2+BE$1,FALSE)),),)</f>
        <v>0.5</v>
      </c>
      <c r="BF97" s="141">
        <f>IF(AND($D97&lt;&gt;0,BF$1&lt;&gt;0),IF(VLOOKUP($D97,$J$9:$DP$16,2+BF$1,FALSE)&lt;&gt;0,(COUNTIF('Présences, Excuses, et Tx P G'!$P96:BJ96,$C97)/VLOOKUP($D97,$J$9:$DP$16,2+BF$1,FALSE)),),)</f>
        <v>0.5</v>
      </c>
      <c r="BG97" s="141">
        <f>IF(AND($D97&lt;&gt;0,BG$1&lt;&gt;0),IF(VLOOKUP($D97,$J$9:$DP$16,2+BG$1,FALSE)&lt;&gt;0,(COUNTIF('Présences, Excuses, et Tx P G'!$P96:BK96,$C97)/VLOOKUP($D97,$J$9:$DP$16,2+BG$1,FALSE)),),)</f>
        <v>0.5</v>
      </c>
      <c r="BH97" s="141">
        <f>IF(AND($D97&lt;&gt;0,BH$1&lt;&gt;0),IF(VLOOKUP($D97,$J$9:$DP$16,2+BH$1,FALSE)&lt;&gt;0,(COUNTIF('Présences, Excuses, et Tx P G'!$P96:BL96,$C97)/VLOOKUP($D97,$J$9:$DP$16,2+BH$1,FALSE)),),)</f>
        <v>0.48484848484848486</v>
      </c>
      <c r="BI97" s="141">
        <f>IF(AND($D97&lt;&gt;0,BI$1&lt;&gt;0),IF(VLOOKUP($D97,$J$9:$DP$16,2+BI$1,FALSE)&lt;&gt;0,(COUNTIF('Présences, Excuses, et Tx P G'!$P96:BM96,$C97)/VLOOKUP($D97,$J$9:$DP$16,2+BI$1,FALSE)),),)</f>
        <v>0.47058823529411764</v>
      </c>
      <c r="BJ97" s="141">
        <f>IF(AND($D97&lt;&gt;0,BJ$1&lt;&gt;0),IF(VLOOKUP($D97,$J$9:$DP$16,2+BJ$1,FALSE)&lt;&gt;0,(COUNTIF('Présences, Excuses, et Tx P G'!$P96:BN96,$C97)/VLOOKUP($D97,$J$9:$DP$16,2+BJ$1,FALSE)),),)</f>
        <v>0.47058823529411764</v>
      </c>
      <c r="BK97" s="141">
        <f>IF(AND($D97&lt;&gt;0,BK$1&lt;&gt;0),IF(VLOOKUP($D97,$J$9:$DP$16,2+BK$1,FALSE)&lt;&gt;0,(COUNTIF('Présences, Excuses, et Tx P G'!$P96:BO96,$C97)/VLOOKUP($D97,$J$9:$DP$16,2+BK$1,FALSE)),),)</f>
        <v>0.45714285714285713</v>
      </c>
      <c r="BL97" s="141">
        <f>IF(AND($D97&lt;&gt;0,BL$1&lt;&gt;0),IF(VLOOKUP($D97,$J$9:$DP$16,2+BL$1,FALSE)&lt;&gt;0,(COUNTIF('Présences, Excuses, et Tx P G'!$P96:BP96,$C97)/VLOOKUP($D97,$J$9:$DP$16,2+BL$1,FALSE)),),)</f>
        <v>0.45714285714285713</v>
      </c>
      <c r="BM97" s="141">
        <f>IF(AND($D97&lt;&gt;0,BM$1&lt;&gt;0),IF(VLOOKUP($D97,$J$9:$DP$16,2+BM$1,FALSE)&lt;&gt;0,(COUNTIF('Présences, Excuses, et Tx P G'!$P96:BQ96,$C97)/VLOOKUP($D97,$J$9:$DP$16,2+BM$1,FALSE)),),)</f>
        <v>0.45714285714285713</v>
      </c>
      <c r="BN97" s="141">
        <f>IF(AND($D97&lt;&gt;0,BN$1&lt;&gt;0),IF(VLOOKUP($D97,$J$9:$DP$16,2+BN$1,FALSE)&lt;&gt;0,(COUNTIF('Présences, Excuses, et Tx P G'!$P96:BR96,$C97)/VLOOKUP($D97,$J$9:$DP$16,2+BN$1,FALSE)),),)</f>
        <v>0.47222222222222221</v>
      </c>
      <c r="BO97" s="141">
        <f>IF(AND($D97&lt;&gt;0,BO$1&lt;&gt;0),IF(VLOOKUP($D97,$J$9:$DP$16,2+BO$1,FALSE)&lt;&gt;0,(COUNTIF('Présences, Excuses, et Tx P G'!$P96:BS96,$C97)/VLOOKUP($D97,$J$9:$DP$16,2+BO$1,FALSE)),),)</f>
        <v>0.48648648648648651</v>
      </c>
      <c r="BP97" s="141">
        <f>IF(AND($D97&lt;&gt;0,BP$1&lt;&gt;0),IF(VLOOKUP($D97,$J$9:$DP$16,2+BP$1,FALSE)&lt;&gt;0,(COUNTIF('Présences, Excuses, et Tx P G'!$P96:BT96,$C97)/VLOOKUP($D97,$J$9:$DP$16,2+BP$1,FALSE)),),)</f>
        <v>0.5</v>
      </c>
      <c r="BQ97" s="141">
        <f>IF(AND($D97&lt;&gt;0,BQ$1&lt;&gt;0),IF(VLOOKUP($D97,$J$9:$DP$16,2+BQ$1,FALSE)&lt;&gt;0,(COUNTIF('Présences, Excuses, et Tx P G'!$P96:BU96,$C97)/VLOOKUP($D97,$J$9:$DP$16,2+BQ$1,FALSE)),),)</f>
        <v>0.5</v>
      </c>
      <c r="BR97" s="141">
        <f>IF(AND($D97&lt;&gt;0,BR$1&lt;&gt;0),IF(VLOOKUP($D97,$J$9:$DP$16,2+BR$1,FALSE)&lt;&gt;0,(COUNTIF('Présences, Excuses, et Tx P G'!$P96:BV96,$C97)/VLOOKUP($D97,$J$9:$DP$16,2+BR$1,FALSE)),),)</f>
        <v>0.48717948717948717</v>
      </c>
      <c r="BS97" s="141">
        <f>IF(AND($D97&lt;&gt;0,BS$1&lt;&gt;0),IF(VLOOKUP($D97,$J$9:$DP$16,2+BS$1,FALSE)&lt;&gt;0,(COUNTIF('Présences, Excuses, et Tx P G'!$P96:BW96,$C97)/VLOOKUP($D97,$J$9:$DP$16,2+BS$1,FALSE)),),)</f>
        <v>0.48717948717948717</v>
      </c>
      <c r="BT97" s="141">
        <f>IF(AND($D97&lt;&gt;0,BT$1&lt;&gt;0),IF(VLOOKUP($D97,$J$9:$DP$16,2+BT$1,FALSE)&lt;&gt;0,(COUNTIF('Présences, Excuses, et Tx P G'!$P96:BX96,$C97)/VLOOKUP($D97,$J$9:$DP$16,2+BT$1,FALSE)),),)</f>
        <v>0.48717948717948717</v>
      </c>
      <c r="BU97" s="141">
        <f>IF(AND($D97&lt;&gt;0,BU$1&lt;&gt;0),IF(VLOOKUP($D97,$J$9:$DP$16,2+BU$1,FALSE)&lt;&gt;0,(COUNTIF('Présences, Excuses, et Tx P G'!$P96:BY96,$C97)/VLOOKUP($D97,$J$9:$DP$16,2+BU$1,FALSE)),),)</f>
        <v>0.5</v>
      </c>
      <c r="BV97" s="141">
        <f>IF(AND($D97&lt;&gt;0,BV$1&lt;&gt;0),IF(VLOOKUP($D97,$J$9:$DP$16,2+BV$1,FALSE)&lt;&gt;0,(COUNTIF('Présences, Excuses, et Tx P G'!$P96:BZ96,$C97)/VLOOKUP($D97,$J$9:$DP$16,2+BV$1,FALSE)),),)</f>
        <v>0.51219512195121952</v>
      </c>
      <c r="BW97" s="141">
        <f>IF(AND($D97&lt;&gt;0,BW$1&lt;&gt;0),IF(VLOOKUP($D97,$J$9:$DP$16,2+BW$1,FALSE)&lt;&gt;0,(COUNTIF('Présences, Excuses, et Tx P G'!$P96:CA96,$C97)/VLOOKUP($D97,$J$9:$DP$16,2+BW$1,FALSE)),),)</f>
        <v>0.5</v>
      </c>
      <c r="BX97" s="141">
        <f>IF(AND($D97&lt;&gt;0,BX$1&lt;&gt;0),IF(VLOOKUP($D97,$J$9:$DP$16,2+BX$1,FALSE)&lt;&gt;0,(COUNTIF('Présences, Excuses, et Tx P G'!$P96:CB96,$C97)/VLOOKUP($D97,$J$9:$DP$16,2+BX$1,FALSE)),),)</f>
        <v>0.5</v>
      </c>
      <c r="BY97" s="141">
        <f>IF(AND($D97&lt;&gt;0,BY$1&lt;&gt;0),IF(VLOOKUP($D97,$J$9:$DP$16,2+BY$1,FALSE)&lt;&gt;0,(COUNTIF('Présences, Excuses, et Tx P G'!$P96:CC96,$C97)/VLOOKUP($D97,$J$9:$DP$16,2+BY$1,FALSE)),),)</f>
        <v>0.48837209302325579</v>
      </c>
      <c r="BZ97" s="141">
        <f>IF(AND($D97&lt;&gt;0,BZ$1&lt;&gt;0),IF(VLOOKUP($D97,$J$9:$DP$16,2+BZ$1,FALSE)&lt;&gt;0,(COUNTIF('Présences, Excuses, et Tx P G'!$P96:CD96,$C97)/VLOOKUP($D97,$J$9:$DP$16,2+BZ$1,FALSE)),),)</f>
        <v>0.5</v>
      </c>
      <c r="CA97" s="141">
        <f>IF(AND($D97&lt;&gt;0,CA$1&lt;&gt;0),IF(VLOOKUP($D97,$J$9:$DP$16,2+CA$1,FALSE)&lt;&gt;0,(COUNTIF('Présences, Excuses, et Tx P G'!$P96:CE96,$C97)/VLOOKUP($D97,$J$9:$DP$16,2+CA$1,FALSE)),),)</f>
        <v>0.48888888888888887</v>
      </c>
      <c r="CB97" s="141">
        <f>IF(AND($D97&lt;&gt;0,CB$1&lt;&gt;0),IF(VLOOKUP($D97,$J$9:$DP$16,2+CB$1,FALSE)&lt;&gt;0,(COUNTIF('Présences, Excuses, et Tx P G'!$P96:CF96,$C97)/VLOOKUP($D97,$J$9:$DP$16,2+CB$1,FALSE)),),)</f>
        <v>0</v>
      </c>
      <c r="CC97" s="141">
        <f>IF(AND($D97&lt;&gt;0,CC$1&lt;&gt;0),IF(VLOOKUP($D97,$J$9:$DP$16,2+CC$1,FALSE)&lt;&gt;0,(COUNTIF('Présences, Excuses, et Tx P G'!$P96:CG96,$C97)/VLOOKUP($D97,$J$9:$DP$16,2+CC$1,FALSE)),),)</f>
        <v>0</v>
      </c>
      <c r="CD97" s="141">
        <f>IF(AND($D97&lt;&gt;0,CD$1&lt;&gt;0),IF(VLOOKUP($D97,$J$9:$DP$16,2+CD$1,FALSE)&lt;&gt;0,(COUNTIF('Présences, Excuses, et Tx P G'!$P96:CH96,$C97)/VLOOKUP($D97,$J$9:$DP$16,2+CD$1,FALSE)),),)</f>
        <v>0</v>
      </c>
      <c r="CE97" s="141">
        <f>IF(AND($D97&lt;&gt;0,CE$1&lt;&gt;0),IF(VLOOKUP($D97,$J$9:$DP$16,2+CE$1,FALSE)&lt;&gt;0,(COUNTIF('Présences, Excuses, et Tx P G'!$P96:CI96,$C97)/VLOOKUP($D97,$J$9:$DP$16,2+CE$1,FALSE)),),)</f>
        <v>0</v>
      </c>
      <c r="CF97" s="141">
        <f>IF(AND($D97&lt;&gt;0,CF$1&lt;&gt;0),IF(VLOOKUP($D97,$J$9:$DP$16,2+CF$1,FALSE)&lt;&gt;0,(COUNTIF('Présences, Excuses, et Tx P G'!$P96:CJ96,$C97)/VLOOKUP($D97,$J$9:$DP$16,2+CF$1,FALSE)),),)</f>
        <v>0</v>
      </c>
      <c r="CG97" s="141">
        <f>IF(AND($D97&lt;&gt;0,CG$1&lt;&gt;0),IF(VLOOKUP($D97,$J$9:$DP$16,2+CG$1,FALSE)&lt;&gt;0,(COUNTIF('Présences, Excuses, et Tx P G'!$P96:CK96,$C97)/VLOOKUP($D97,$J$9:$DP$16,2+CG$1,FALSE)),),)</f>
        <v>0</v>
      </c>
      <c r="CH97" s="141">
        <f>IF(AND($D97&lt;&gt;0,CH$1&lt;&gt;0),IF(VLOOKUP($D97,$J$9:$DP$16,2+CH$1,FALSE)&lt;&gt;0,(COUNTIF('Présences, Excuses, et Tx P G'!$P96:CL96,$C97)/VLOOKUP($D97,$J$9:$DP$16,2+CH$1,FALSE)),),)</f>
        <v>0</v>
      </c>
      <c r="CI97" s="141">
        <f>IF(AND($D97&lt;&gt;0,CI$1&lt;&gt;0),IF(VLOOKUP($D97,$J$9:$DP$16,2+CI$1,FALSE)&lt;&gt;0,(COUNTIF('Présences, Excuses, et Tx P G'!$P96:CM96,$C97)/VLOOKUP($D97,$J$9:$DP$16,2+CI$1,FALSE)),),)</f>
        <v>0</v>
      </c>
      <c r="CJ97" s="141">
        <f>IF(AND($D97&lt;&gt;0,CJ$1&lt;&gt;0),IF(VLOOKUP($D97,$J$9:$DP$16,2+CJ$1,FALSE)&lt;&gt;0,(COUNTIF('Présences, Excuses, et Tx P G'!$P96:CO96,$C97)/VLOOKUP($D97,$J$9:$DP$16,2+CJ$1,FALSE)),),)</f>
        <v>0</v>
      </c>
      <c r="CK97" s="141">
        <f>IF(AND($D97&lt;&gt;0,CK$1&lt;&gt;0),IF(VLOOKUP($D97,$J$9:$DP$16,2+CK$1,FALSE)&lt;&gt;0,(COUNTIF('Présences, Excuses, et Tx P G'!$P96:CP96,$C97)/VLOOKUP($D97,$J$9:$DP$16,2+CK$1,FALSE)),),)</f>
        <v>0</v>
      </c>
      <c r="CL97" s="141">
        <f>IF(AND($D97&lt;&gt;0,CL$1&lt;&gt;0),IF(VLOOKUP($D97,$J$9:$DP$16,2+CL$1,FALSE)&lt;&gt;0,(COUNTIF('Présences, Excuses, et Tx P G'!$P96:CQ96,$C97)/VLOOKUP($D97,$J$9:$DP$16,2+CL$1,FALSE)),),)</f>
        <v>0</v>
      </c>
      <c r="CM97" s="141">
        <f>IF(AND($D97&lt;&gt;0,CM$1&lt;&gt;0),IF(VLOOKUP($D97,$J$9:$DP$16,2+CM$1,FALSE)&lt;&gt;0,(COUNTIF('Présences, Excuses, et Tx P G'!$P96:CR96,$C97)/VLOOKUP($D97,$J$9:$DP$16,2+CM$1,FALSE)),),)</f>
        <v>0</v>
      </c>
      <c r="CN97" s="141">
        <f>IF(AND($D97&lt;&gt;0,CN$1&lt;&gt;0),IF(VLOOKUP($D97,$J$9:$DP$16,2+CN$1,FALSE)&lt;&gt;0,(COUNTIF('Présences, Excuses, et Tx P G'!$P96:CS96,$C97)/VLOOKUP($D97,$J$9:$DP$16,2+CN$1,FALSE)),),)</f>
        <v>0</v>
      </c>
      <c r="CO97" s="141">
        <f>IF(AND($D97&lt;&gt;0,CO$1&lt;&gt;0),IF(VLOOKUP($D97,$J$9:$DP$16,2+CO$1,FALSE)&lt;&gt;0,(COUNTIF('Présences, Excuses, et Tx P G'!$P96:CT96,$C97)/VLOOKUP($D97,$J$9:$DP$16,2+CO$1,FALSE)),),)</f>
        <v>0</v>
      </c>
      <c r="CP97" s="141">
        <f>IF(AND($D97&lt;&gt;0,CP$1&lt;&gt;0),IF(VLOOKUP($D97,$J$9:$DP$16,2+CP$1,FALSE)&lt;&gt;0,(COUNTIF('Présences, Excuses, et Tx P G'!$P96:CU96,$C97)/VLOOKUP($D97,$J$9:$DP$16,2+CP$1,FALSE)),),)</f>
        <v>0</v>
      </c>
      <c r="CQ97" s="141">
        <f>IF(AND($D97&lt;&gt;0,CQ$1&lt;&gt;0),IF(VLOOKUP($D97,$J$9:$DP$16,2+CQ$1,FALSE)&lt;&gt;0,(COUNTIF('Présences, Excuses, et Tx P G'!$P96:CU96,$C97)/VLOOKUP($D97,$J$9:$DP$16,2+CQ$1,FALSE)),),)</f>
        <v>0</v>
      </c>
      <c r="CR97" s="141">
        <f>IF(AND($D97&lt;&gt;0,CR$1&lt;&gt;0),IF(VLOOKUP($D97,$J$9:$DP$16,2+CR$1,FALSE)&lt;&gt;0,(COUNTIF('Présences, Excuses, et Tx P G'!$P96:CV96,$C97)/VLOOKUP($D97,$J$9:$DP$16,2+CR$1,FALSE)),),)</f>
        <v>0</v>
      </c>
      <c r="CS97" s="141">
        <f>IF(AND($D97&lt;&gt;0,CS$1&lt;&gt;0),IF(VLOOKUP($D97,$J$9:$DP$16,2+CS$1,FALSE)&lt;&gt;0,(COUNTIF('Présences, Excuses, et Tx P G'!$P96:CW96,$C97)/VLOOKUP($D97,$J$9:$DP$16,2+CS$1,FALSE)),),)</f>
        <v>0</v>
      </c>
      <c r="CT97" s="141">
        <f>IF(AND($D97&lt;&gt;0,CT$1&lt;&gt;0),IF(VLOOKUP($D97,$J$9:$DP$16,2+CT$1,FALSE)&lt;&gt;0,(COUNTIF('Présences, Excuses, et Tx P G'!$P96:CX96,$C97)/VLOOKUP($D97,$J$9:$DP$16,2+CT$1,FALSE)),),)</f>
        <v>0</v>
      </c>
      <c r="CU97" s="141">
        <f>IF(AND($D97&lt;&gt;0,CU$1&lt;&gt;0),IF(VLOOKUP($D97,$J$9:$DP$16,2+CU$1,FALSE)&lt;&gt;0,(COUNTIF('Présences, Excuses, et Tx P G'!$P96:CY96,$C97)/VLOOKUP($D97,$J$9:$DP$16,2+CU$1,FALSE)),),)</f>
        <v>0</v>
      </c>
      <c r="CV97" s="141">
        <f>IF(AND($D97&lt;&gt;0,CV$1&lt;&gt;0),IF(VLOOKUP($D97,$J$9:$DP$16,2+CV$1,FALSE)&lt;&gt;0,(COUNTIF('Présences, Excuses, et Tx P G'!$P96:CZ96,$C97)/VLOOKUP($D97,$J$9:$DP$16,2+CV$1,FALSE)),),)</f>
        <v>0</v>
      </c>
      <c r="CW97" s="141">
        <f>IF(AND($D97&lt;&gt;0,CW$1&lt;&gt;0),IF(VLOOKUP($D97,$J$9:$DP$16,2+CW$1,FALSE)&lt;&gt;0,(COUNTIF('Présences, Excuses, et Tx P G'!$P96:DA96,$C97)/VLOOKUP($D97,$J$9:$DP$16,2+CW$1,FALSE)),),)</f>
        <v>0</v>
      </c>
      <c r="CX97" s="141">
        <f>IF(AND($D97&lt;&gt;0,CX$1&lt;&gt;0),IF(VLOOKUP($D97,$J$9:$DP$16,2+CX$1,FALSE)&lt;&gt;0,(COUNTIF('Présences, Excuses, et Tx P G'!$P96:DB96,$C97)/VLOOKUP($D97,$J$9:$DP$16,2+CX$1,FALSE)),),)</f>
        <v>0</v>
      </c>
      <c r="CY97" s="141">
        <f>IF(AND($D97&lt;&gt;0,CY$1&lt;&gt;0),IF(VLOOKUP($D97,$J$9:$DP$16,2+CY$1,FALSE)&lt;&gt;0,(COUNTIF('Présences, Excuses, et Tx P G'!$P96:DC96,$C97)/VLOOKUP($D97,$J$9:$DP$16,2+CY$1,FALSE)),),)</f>
        <v>0</v>
      </c>
      <c r="CZ97" s="141">
        <f>IF(AND($D97&lt;&gt;0,CZ$1&lt;&gt;0),IF(VLOOKUP($D97,$J$9:$DP$16,2+CZ$1,FALSE)&lt;&gt;0,(COUNTIF('Présences, Excuses, et Tx P G'!$P96:DD96,$C97)/VLOOKUP($D97,$J$9:$DP$16,2+CZ$1,FALSE)),),)</f>
        <v>0</v>
      </c>
      <c r="DA97" s="141">
        <f>IF(AND($D97&lt;&gt;0,DA$1&lt;&gt;0),IF(VLOOKUP($D97,$J$9:$DP$16,2+DA$1,FALSE)&lt;&gt;0,(COUNTIF('Présences, Excuses, et Tx P G'!$P96:DE96,$C97)/VLOOKUP($D97,$J$9:$DP$16,2+DA$1,FALSE)),),)</f>
        <v>0</v>
      </c>
      <c r="DB97" s="141">
        <f>IF(AND($D97&lt;&gt;0,DB$1&lt;&gt;0),IF(VLOOKUP($D97,$J$9:$DP$16,2+DB$1,FALSE)&lt;&gt;0,(COUNTIF('Présences, Excuses, et Tx P G'!$P96:DF96,$C97)/VLOOKUP($D97,$J$9:$DP$16,2+DB$1,FALSE)),),)</f>
        <v>0</v>
      </c>
      <c r="DC97" s="141">
        <f>IF(AND($D97&lt;&gt;0,DC$1&lt;&gt;0),IF(VLOOKUP($D97,$J$9:$DP$16,2+DC$1,FALSE)&lt;&gt;0,(COUNTIF('Présences, Excuses, et Tx P G'!$P96:DG96,$C97)/VLOOKUP($D97,$J$9:$DP$16,2+DC$1,FALSE)),),)</f>
        <v>0</v>
      </c>
      <c r="DD97" s="141">
        <f>IF(AND($D97&lt;&gt;0,DD$1&lt;&gt;0),IF(VLOOKUP($D97,$J$9:$DP$16,2+DD$1,FALSE)&lt;&gt;0,(COUNTIF('Présences, Excuses, et Tx P G'!$P96:DH96,$C97)/VLOOKUP($D97,$J$9:$DP$16,2+DD$1,FALSE)),),)</f>
        <v>0</v>
      </c>
      <c r="DE97" s="141">
        <f>IF(AND($D97&lt;&gt;0,DE$1&lt;&gt;0),IF(VLOOKUP($D97,$J$9:$DP$16,2+DE$1,FALSE)&lt;&gt;0,(COUNTIF('Présences, Excuses, et Tx P G'!$P96:DI96,$C97)/VLOOKUP($D97,$J$9:$DP$16,2+DE$1,FALSE)),),)</f>
        <v>0</v>
      </c>
      <c r="DF97" s="141">
        <f>IF(AND($D97&lt;&gt;0,DF$1&lt;&gt;0),IF(VLOOKUP($D97,$J$9:$DP$16,2+DF$1,FALSE)&lt;&gt;0,(COUNTIF('Présences, Excuses, et Tx P G'!$P96:DJ96,$C97)/VLOOKUP($D97,$J$9:$DP$16,2+DF$1,FALSE)),),)</f>
        <v>0</v>
      </c>
      <c r="DG97" s="141">
        <f>IF(AND($D97&lt;&gt;0,DG$1&lt;&gt;0),IF(VLOOKUP($D97,$J$9:$DP$16,2+DG$1,FALSE)&lt;&gt;0,(COUNTIF('Présences, Excuses, et Tx P G'!$P96:DK96,$C97)/VLOOKUP($D97,$J$9:$DP$16,2+DG$1,FALSE)),),)</f>
        <v>0</v>
      </c>
      <c r="DH97" s="141">
        <f>IF(AND($D97&lt;&gt;0,DH$1&lt;&gt;0),IF(VLOOKUP($D97,$J$9:$DP$16,2+DH$1,FALSE)&lt;&gt;0,(COUNTIF('Présences, Excuses, et Tx P G'!$P96:DL96,$C97)/VLOOKUP($D97,$J$9:$DP$16,2+DH$1,FALSE)),),)</f>
        <v>0</v>
      </c>
      <c r="DI97" s="141">
        <f>IF(AND($D97&lt;&gt;0,DI$1&lt;&gt;0),IF(VLOOKUP($D97,$J$9:$DP$16,2+DI$1,FALSE)&lt;&gt;0,(COUNTIF('Présences, Excuses, et Tx P G'!$P96:DM96,$C97)/VLOOKUP($D97,$J$9:$DP$16,2+DI$1,FALSE)),),)</f>
        <v>0</v>
      </c>
      <c r="DJ97" s="141">
        <f>IF(AND($D97&lt;&gt;0,DJ$1&lt;&gt;0),IF(VLOOKUP($D97,$J$9:$DP$16,2+DJ$1,FALSE)&lt;&gt;0,(COUNTIF('Présences, Excuses, et Tx P G'!$P96:DN96,$C97)/VLOOKUP($D97,$J$9:$DP$16,2+DJ$1,FALSE)),),)</f>
        <v>0</v>
      </c>
      <c r="DK97" s="141">
        <f>IF(AND($D97&lt;&gt;0,DK$1&lt;&gt;0),IF(VLOOKUP($D97,$J$9:$DP$16,2+DK$1,FALSE)&lt;&gt;0,(COUNTIF('Présences, Excuses, et Tx P G'!$P96:DO96,$C97)/VLOOKUP($D97,$J$9:$DP$16,2+DK$1,FALSE)),),)</f>
        <v>0</v>
      </c>
      <c r="DL97" s="141">
        <f>IF(AND($D97&lt;&gt;0,DL$1&lt;&gt;0),IF(VLOOKUP($D97,$J$9:$DP$16,2+DL$1,FALSE)&lt;&gt;0,(COUNTIF('Présences, Excuses, et Tx P G'!$P96:DP96,$C97)/VLOOKUP($D97,$J$9:$DP$16,2+DL$1,FALSE)),),)</f>
        <v>0</v>
      </c>
      <c r="DM97" s="141">
        <f>IF(AND($D97&lt;&gt;0,DM$1&lt;&gt;0),IF(VLOOKUP($D97,$J$9:$DP$16,2+DM$1,FALSE)&lt;&gt;0,(COUNTIF('Présences, Excuses, et Tx P G'!$P96:DQ96,$C97)/VLOOKUP($D97,$J$9:$DP$16,2+DM$1,FALSE)),),)</f>
        <v>0</v>
      </c>
      <c r="DN97" s="141">
        <f>IF(AND($D97&lt;&gt;0,DN$1&lt;&gt;0),IF(VLOOKUP($D97,$J$9:$DP$16,2+DN$1,FALSE)&lt;&gt;0,(COUNTIF('Présences, Excuses, et Tx P G'!$P96:DR96,$C97)/VLOOKUP($D97,$J$9:$DP$16,2+DN$1,FALSE)),),)</f>
        <v>0</v>
      </c>
      <c r="DO97" s="141">
        <f>IF(AND($D97&lt;&gt;0,DO$1&lt;&gt;0),IF(VLOOKUP($D97,$J$9:$DP$16,2+DO$1,FALSE)&lt;&gt;0,(COUNTIF('Présences, Excuses, et Tx P G'!$P96:DS96,$C97)/VLOOKUP($D97,$J$9:$DP$16,2+DO$1,FALSE)),),)</f>
        <v>0</v>
      </c>
      <c r="DP97" s="141">
        <f>IF(AND($D97&lt;&gt;0,DP$1&lt;&gt;0),IF(VLOOKUP($D97,$J$9:$DP$16,2+DP$1,FALSE)&lt;&gt;0,(COUNTIF('Présences, Excuses, et Tx P G'!$P96:DT96,$C97)/VLOOKUP($D97,$J$9:$DP$16,2+DP$1,FALSE)),),)</f>
        <v>0</v>
      </c>
      <c r="DR97" s="158" t="str">
        <f t="shared" si="39"/>
        <v>SAVALL Armand</v>
      </c>
      <c r="DS97" s="26" t="str">
        <f t="shared" si="40"/>
        <v>B</v>
      </c>
      <c r="DT97" s="23">
        <f t="shared" si="41"/>
        <v>0.48837209302325579</v>
      </c>
    </row>
    <row r="98" spans="1:124" ht="14.4" customHeight="1">
      <c r="A98" s="17">
        <v>81</v>
      </c>
      <c r="B98" s="158" t="str">
        <f>Choristes!B82</f>
        <v>SEMON Gérard</v>
      </c>
      <c r="C98" s="26" t="str">
        <f>Choristes!C82</f>
        <v>B</v>
      </c>
      <c r="D98" s="26" t="str">
        <f>Choristes!G82</f>
        <v>HS</v>
      </c>
      <c r="E98" s="26"/>
      <c r="F98" s="26"/>
      <c r="G98" s="15"/>
      <c r="H98" s="15"/>
      <c r="I98" s="23">
        <f t="shared" si="37"/>
        <v>0.76744186046511631</v>
      </c>
      <c r="J98" s="23" t="str">
        <f t="shared" si="38"/>
        <v>B</v>
      </c>
      <c r="K98" s="61"/>
      <c r="L98" s="141">
        <f>IF(AND($D98&lt;&gt;0,L$1&lt;&gt;0),IF(VLOOKUP($D98,$J$9:$DP$16,2+L$1,FALSE)&lt;&gt;0,(COUNTIF('Présences, Excuses, et Tx P G'!$P97:P97,$C98)/VLOOKUP($D98,$J$9:$DP$16,2+L$1,FALSE)),),)</f>
        <v>0</v>
      </c>
      <c r="M98" s="141">
        <f>IF(AND($D98&lt;&gt;0,M$1&lt;&gt;0),IF(VLOOKUP($D98,$J$9:$DP$16,2+M$1,FALSE)&lt;&gt;0,(COUNTIF('Présences, Excuses, et Tx P G'!$P97:Q97,$C98)/VLOOKUP($D98,$J$9:$DP$16,2+M$1,FALSE)),),)</f>
        <v>0</v>
      </c>
      <c r="N98" s="141">
        <f>IF(AND($D98&lt;&gt;0,N$1&lt;&gt;0),IF(VLOOKUP($D98,$J$9:$DP$16,2+N$1,FALSE)&lt;&gt;0,(COUNTIF('Présences, Excuses, et Tx P G'!$P97:R97,$C98)/VLOOKUP($D98,$J$9:$DP$16,2+N$1,FALSE)),),)</f>
        <v>0</v>
      </c>
      <c r="O98" s="141">
        <f>IF(AND($D98&lt;&gt;0,O$1&lt;&gt;0),IF(VLOOKUP($D98,$J$9:$DP$16,2+O$1,FALSE)&lt;&gt;0,(COUNTIF('Présences, Excuses, et Tx P G'!$P97:S97,$C98)/VLOOKUP($D98,$J$9:$DP$16,2+O$1,FALSE)),),)</f>
        <v>0</v>
      </c>
      <c r="P98" s="141">
        <f>IF(AND($D98&lt;&gt;0,P$1&lt;&gt;0),IF(VLOOKUP($D98,$J$9:$DP$16,2+P$1,FALSE)&lt;&gt;0,(COUNTIF('Présences, Excuses, et Tx P G'!$P97:T97,$C98)/VLOOKUP($D98,$J$9:$DP$16,2+P$1,FALSE)),),)</f>
        <v>0</v>
      </c>
      <c r="Q98" s="141">
        <f>IF(AND($D98&lt;&gt;0,Q$1&lt;&gt;0),IF(VLOOKUP($D98,$J$9:$DP$16,2+Q$1,FALSE)&lt;&gt;0,(COUNTIF('Présences, Excuses, et Tx P G'!$P97:U97,$C98)/VLOOKUP($D98,$J$9:$DP$16,2+Q$1,FALSE)),),)</f>
        <v>0.25</v>
      </c>
      <c r="R98" s="141">
        <f>IF(AND($D98&lt;&gt;0,R$1&lt;&gt;0),IF(VLOOKUP($D98,$J$9:$DP$16,2+R$1,FALSE)&lt;&gt;0,(COUNTIF('Présences, Excuses, et Tx P G'!$P97:V97,$C98)/VLOOKUP($D98,$J$9:$DP$16,2+R$1,FALSE)),),)</f>
        <v>0.4</v>
      </c>
      <c r="S98" s="141">
        <f>IF(AND($D98&lt;&gt;0,S$1&lt;&gt;0),IF(VLOOKUP($D98,$J$9:$DP$16,2+S$1,FALSE)&lt;&gt;0,(COUNTIF('Présences, Excuses, et Tx P G'!$P97:W97,$C98)/VLOOKUP($D98,$J$9:$DP$16,2+S$1,FALSE)),),)</f>
        <v>0.5</v>
      </c>
      <c r="T98" s="141">
        <f>IF(AND($D98&lt;&gt;0,T$1&lt;&gt;0),IF(VLOOKUP($D98,$J$9:$DP$16,2+T$1,FALSE)&lt;&gt;0,(COUNTIF('Présences, Excuses, et Tx P G'!$P97:X97,$C98)/VLOOKUP($D98,$J$9:$DP$16,2+T$1,FALSE)),),)</f>
        <v>0.5714285714285714</v>
      </c>
      <c r="U98" s="141">
        <f>IF(AND($D98&lt;&gt;0,U$1&lt;&gt;0),IF(VLOOKUP($D98,$J$9:$DP$16,2+U$1,FALSE)&lt;&gt;0,(COUNTIF('Présences, Excuses, et Tx P G'!$P97:Y97,$C98)/VLOOKUP($D98,$J$9:$DP$16,2+U$1,FALSE)),),)</f>
        <v>0.5714285714285714</v>
      </c>
      <c r="V98" s="141">
        <f>IF(AND($D98&lt;&gt;0,V$1&lt;&gt;0),IF(VLOOKUP($D98,$J$9:$DP$16,2+V$1,FALSE)&lt;&gt;0,(COUNTIF('Présences, Excuses, et Tx P G'!$P97:Z97,$C98)/VLOOKUP($D98,$J$9:$DP$16,2+V$1,FALSE)),),)</f>
        <v>0.625</v>
      </c>
      <c r="W98" s="141">
        <f>IF(AND($D98&lt;&gt;0,W$1&lt;&gt;0),IF(VLOOKUP($D98,$J$9:$DP$16,2+W$1,FALSE)&lt;&gt;0,(COUNTIF('Présences, Excuses, et Tx P G'!$P97:AA97,$C98)/VLOOKUP($D98,$J$9:$DP$16,2+W$1,FALSE)),),)</f>
        <v>0.625</v>
      </c>
      <c r="X98" s="141">
        <f>IF(AND($D98&lt;&gt;0,X$1&lt;&gt;0),IF(VLOOKUP($D98,$J$9:$DP$16,2+X$1,FALSE)&lt;&gt;0,(COUNTIF('Présences, Excuses, et Tx P G'!$P97:AB97,$C98)/VLOOKUP($D98,$J$9:$DP$16,2+X$1,FALSE)),),)</f>
        <v>0.66666666666666663</v>
      </c>
      <c r="Y98" s="141">
        <f>IF(AND($D98&lt;&gt;0,Y$1&lt;&gt;0),IF(VLOOKUP($D98,$J$9:$DP$16,2+Y$1,FALSE)&lt;&gt;0,(COUNTIF('Présences, Excuses, et Tx P G'!$P97:AC97,$C98)/VLOOKUP($D98,$J$9:$DP$16,2+Y$1,FALSE)),),)</f>
        <v>0.66666666666666663</v>
      </c>
      <c r="Z98" s="141">
        <f>IF(AND($D98&lt;&gt;0,Z$1&lt;&gt;0),IF(VLOOKUP($D98,$J$9:$DP$16,2+Z$1,FALSE)&lt;&gt;0,(COUNTIF('Présences, Excuses, et Tx P G'!$P97:AD97,$C98)/VLOOKUP($D98,$J$9:$DP$16,2+Z$1,FALSE)),),)</f>
        <v>0.6</v>
      </c>
      <c r="AA98" s="141">
        <f>IF(AND($D98&lt;&gt;0,AA$1&lt;&gt;0),IF(VLOOKUP($D98,$J$9:$DP$16,2+AA$1,FALSE)&lt;&gt;0,(COUNTIF('Présences, Excuses, et Tx P G'!$P97:AE97,$C98)/VLOOKUP($D98,$J$9:$DP$16,2+AA$1,FALSE)),),)</f>
        <v>0.6</v>
      </c>
      <c r="AB98" s="141">
        <f>IF(AND($D98&lt;&gt;0,AB$1&lt;&gt;0),IF(VLOOKUP($D98,$J$9:$DP$16,2+AB$1,FALSE)&lt;&gt;0,(COUNTIF('Présences, Excuses, et Tx P G'!$P97:AF97,$C98)/VLOOKUP($D98,$J$9:$DP$16,2+AB$1,FALSE)),),)</f>
        <v>0.63636363636363635</v>
      </c>
      <c r="AC98" s="141">
        <f>IF(AND($D98&lt;&gt;0,AC$1&lt;&gt;0),IF(VLOOKUP($D98,$J$9:$DP$16,2+AC$1,FALSE)&lt;&gt;0,(COUNTIF('Présences, Excuses, et Tx P G'!$P97:AG97,$C98)/VLOOKUP($D98,$J$9:$DP$16,2+AC$1,FALSE)),),)</f>
        <v>0.66666666666666663</v>
      </c>
      <c r="AD98" s="141">
        <f>IF(AND($D98&lt;&gt;0,AD$1&lt;&gt;0),IF(VLOOKUP($D98,$J$9:$DP$16,2+AD$1,FALSE)&lt;&gt;0,(COUNTIF('Présences, Excuses, et Tx P G'!$P97:AH97,$C98)/VLOOKUP($D98,$J$9:$DP$16,2+AD$1,FALSE)),),)</f>
        <v>0.69230769230769229</v>
      </c>
      <c r="AE98" s="141">
        <f>IF(AND($D98&lt;&gt;0,AE$1&lt;&gt;0),IF(VLOOKUP($D98,$J$9:$DP$16,2+AE$1,FALSE)&lt;&gt;0,(COUNTIF('Présences, Excuses, et Tx P G'!$P97:AI97,$C98)/VLOOKUP($D98,$J$9:$DP$16,2+AE$1,FALSE)),),)</f>
        <v>0.69230769230769229</v>
      </c>
      <c r="AF98" s="141">
        <f>IF(AND($D98&lt;&gt;0,AF$1&lt;&gt;0),IF(VLOOKUP($D98,$J$9:$DP$16,2+AF$1,FALSE)&lt;&gt;0,(COUNTIF('Présences, Excuses, et Tx P G'!$P97:AJ97,$C98)/VLOOKUP($D98,$J$9:$DP$16,2+AF$1,FALSE)),),)</f>
        <v>0.6428571428571429</v>
      </c>
      <c r="AG98" s="141">
        <f>IF(AND($D98&lt;&gt;0,AG$1&lt;&gt;0),IF(VLOOKUP($D98,$J$9:$DP$16,2+AG$1,FALSE)&lt;&gt;0,(COUNTIF('Présences, Excuses, et Tx P G'!$P97:AK97,$C98)/VLOOKUP($D98,$J$9:$DP$16,2+AG$1,FALSE)),),)</f>
        <v>0.66666666666666663</v>
      </c>
      <c r="AH98" s="141">
        <f>IF(AND($D98&lt;&gt;0,AH$1&lt;&gt;0),IF(VLOOKUP($D98,$J$9:$DP$16,2+AH$1,FALSE)&lt;&gt;0,(COUNTIF('Présences, Excuses, et Tx P G'!$P97:AL97,$C98)/VLOOKUP($D98,$J$9:$DP$16,2+AH$1,FALSE)),),)</f>
        <v>0.6875</v>
      </c>
      <c r="AI98" s="141">
        <f>IF(AND($D98&lt;&gt;0,AI$1&lt;&gt;0),IF(VLOOKUP($D98,$J$9:$DP$16,2+AI$1,FALSE)&lt;&gt;0,(COUNTIF('Présences, Excuses, et Tx P G'!$P97:AM97,$C98)/VLOOKUP($D98,$J$9:$DP$16,2+AI$1,FALSE)),),)</f>
        <v>0.70588235294117652</v>
      </c>
      <c r="AJ98" s="141">
        <f>IF(AND($D98&lt;&gt;0,AJ$1&lt;&gt;0),IF(VLOOKUP($D98,$J$9:$DP$16,2+AJ$1,FALSE)&lt;&gt;0,(COUNTIF('Présences, Excuses, et Tx P G'!$P97:AN97,$C98)/VLOOKUP($D98,$J$9:$DP$16,2+AJ$1,FALSE)),),)</f>
        <v>0.72222222222222221</v>
      </c>
      <c r="AK98" s="141">
        <f>IF(AND($D98&lt;&gt;0,AK$1&lt;&gt;0),IF(VLOOKUP($D98,$J$9:$DP$16,2+AK$1,FALSE)&lt;&gt;0,(COUNTIF('Présences, Excuses, et Tx P G'!$P97:AO97,$C98)/VLOOKUP($D98,$J$9:$DP$16,2+AK$1,FALSE)),),)</f>
        <v>0.72222222222222221</v>
      </c>
      <c r="AL98" s="141">
        <f>IF(AND($D98&lt;&gt;0,AL$1&lt;&gt;0),IF(VLOOKUP($D98,$J$9:$DP$16,2+AL$1,FALSE)&lt;&gt;0,(COUNTIF('Présences, Excuses, et Tx P G'!$P97:AP97,$C98)/VLOOKUP($D98,$J$9:$DP$16,2+AL$1,FALSE)),),)</f>
        <v>0.73684210526315785</v>
      </c>
      <c r="AM98" s="141">
        <f>IF(AND($D98&lt;&gt;0,AM$1&lt;&gt;0),IF(VLOOKUP($D98,$J$9:$DP$16,2+AM$1,FALSE)&lt;&gt;0,(COUNTIF('Présences, Excuses, et Tx P G'!$P97:AQ97,$C98)/VLOOKUP($D98,$J$9:$DP$16,2+AM$1,FALSE)),),)</f>
        <v>0.75</v>
      </c>
      <c r="AN98" s="141">
        <f>IF(AND($D98&lt;&gt;0,AN$1&lt;&gt;0),IF(VLOOKUP($D98,$J$9:$DP$16,2+AN$1,FALSE)&lt;&gt;0,(COUNTIF('Présences, Excuses, et Tx P G'!$P97:AR97,$C98)/VLOOKUP($D98,$J$9:$DP$16,2+AN$1,FALSE)),),)</f>
        <v>0.76190476190476186</v>
      </c>
      <c r="AO98" s="141">
        <f>IF(AND($D98&lt;&gt;0,AO$1&lt;&gt;0),IF(VLOOKUP($D98,$J$9:$DP$16,2+AO$1,FALSE)&lt;&gt;0,(COUNTIF('Présences, Excuses, et Tx P G'!$P97:AS97,$C98)/VLOOKUP($D98,$J$9:$DP$16,2+AO$1,FALSE)),),)</f>
        <v>0.77272727272727271</v>
      </c>
      <c r="AP98" s="141">
        <f>IF(AND($D98&lt;&gt;0,AP$1&lt;&gt;0),IF(VLOOKUP($D98,$J$9:$DP$16,2+AP$1,FALSE)&lt;&gt;0,(COUNTIF('Présences, Excuses, et Tx P G'!$P97:AT97,$C98)/VLOOKUP($D98,$J$9:$DP$16,2+AP$1,FALSE)),),)</f>
        <v>0.78260869565217395</v>
      </c>
      <c r="AQ98" s="141">
        <f>IF(AND($D98&lt;&gt;0,AQ$1&lt;&gt;0),IF(VLOOKUP($D98,$J$9:$DP$16,2+AQ$1,FALSE)&lt;&gt;0,(COUNTIF('Présences, Excuses, et Tx P G'!$P97:AU97,$C98)/VLOOKUP($D98,$J$9:$DP$16,2+AQ$1,FALSE)),),)</f>
        <v>0.78260869565217395</v>
      </c>
      <c r="AR98" s="141">
        <f>IF(AND($D98&lt;&gt;0,AR$1&lt;&gt;0),IF(VLOOKUP($D98,$J$9:$DP$16,2+AR$1,FALSE)&lt;&gt;0,(COUNTIF('Présences, Excuses, et Tx P G'!$P97:AV97,$C98)/VLOOKUP($D98,$J$9:$DP$16,2+AR$1,FALSE)),),)</f>
        <v>0.75</v>
      </c>
      <c r="AS98" s="141">
        <f>IF(AND($D98&lt;&gt;0,AS$1&lt;&gt;0),IF(VLOOKUP($D98,$J$9:$DP$16,2+AS$1,FALSE)&lt;&gt;0,(COUNTIF('Présences, Excuses, et Tx P G'!$P97:AW97,$C98)/VLOOKUP($D98,$J$9:$DP$16,2+AS$1,FALSE)),),)</f>
        <v>0.75</v>
      </c>
      <c r="AT98" s="141">
        <f>IF(AND($D98&lt;&gt;0,AT$1&lt;&gt;0),IF(VLOOKUP($D98,$J$9:$DP$16,2+AT$1,FALSE)&lt;&gt;0,(COUNTIF('Présences, Excuses, et Tx P G'!$P97:AX97,$C98)/VLOOKUP($D98,$J$9:$DP$16,2+AT$1,FALSE)),),)</f>
        <v>0.76</v>
      </c>
      <c r="AU98" s="141">
        <f>IF(AND($D98&lt;&gt;0,AU$1&lt;&gt;0),IF(VLOOKUP($D98,$J$9:$DP$16,2+AU$1,FALSE)&lt;&gt;0,(COUNTIF('Présences, Excuses, et Tx P G'!$P97:AY97,$C98)/VLOOKUP($D98,$J$9:$DP$16,2+AU$1,FALSE)),),)</f>
        <v>0.76</v>
      </c>
      <c r="AV98" s="141">
        <f>IF(AND($D98&lt;&gt;0,AV$1&lt;&gt;0),IF(VLOOKUP($D98,$J$9:$DP$16,2+AV$1,FALSE)&lt;&gt;0,(COUNTIF('Présences, Excuses, et Tx P G'!$P97:AZ97,$C98)/VLOOKUP($D98,$J$9:$DP$16,2+AV$1,FALSE)),),)</f>
        <v>0.76923076923076927</v>
      </c>
      <c r="AW98" s="141">
        <f>IF(AND($D98&lt;&gt;0,AW$1&lt;&gt;0),IF(VLOOKUP($D98,$J$9:$DP$16,2+AW$1,FALSE)&lt;&gt;0,(COUNTIF('Présences, Excuses, et Tx P G'!$P97:BA97,$C98)/VLOOKUP($D98,$J$9:$DP$16,2+AW$1,FALSE)),),)</f>
        <v>0.76923076923076927</v>
      </c>
      <c r="AX98" s="141">
        <f>IF(AND($D98&lt;&gt;0,AX$1&lt;&gt;0),IF(VLOOKUP($D98,$J$9:$DP$16,2+AX$1,FALSE)&lt;&gt;0,(COUNTIF('Présences, Excuses, et Tx P G'!$P97:BB97,$C98)/VLOOKUP($D98,$J$9:$DP$16,2+AX$1,FALSE)),),)</f>
        <v>0.76923076923076927</v>
      </c>
      <c r="AY98" s="141">
        <f>IF(AND($D98&lt;&gt;0,AY$1&lt;&gt;0),IF(VLOOKUP($D98,$J$9:$DP$16,2+AY$1,FALSE)&lt;&gt;0,(COUNTIF('Présences, Excuses, et Tx P G'!$P97:BC97,$C98)/VLOOKUP($D98,$J$9:$DP$16,2+AY$1,FALSE)),),)</f>
        <v>0.77777777777777779</v>
      </c>
      <c r="AZ98" s="141">
        <f>IF(AND($D98&lt;&gt;0,AZ$1&lt;&gt;0),IF(VLOOKUP($D98,$J$9:$DP$16,2+AZ$1,FALSE)&lt;&gt;0,(COUNTIF('Présences, Excuses, et Tx P G'!$P97:BD97,$C98)/VLOOKUP($D98,$J$9:$DP$16,2+AZ$1,FALSE)),),)</f>
        <v>0.77777777777777779</v>
      </c>
      <c r="BA98" s="141">
        <f>IF(AND($D98&lt;&gt;0,BA$1&lt;&gt;0),IF(VLOOKUP($D98,$J$9:$DP$16,2+BA$1,FALSE)&lt;&gt;0,(COUNTIF('Présences, Excuses, et Tx P G'!$P97:BE97,$C98)/VLOOKUP($D98,$J$9:$DP$16,2+BA$1,FALSE)),),)</f>
        <v>0.7857142857142857</v>
      </c>
      <c r="BB98" s="141">
        <f>IF(AND($D98&lt;&gt;0,BB$1&lt;&gt;0),IF(VLOOKUP($D98,$J$9:$DP$16,2+BB$1,FALSE)&lt;&gt;0,(COUNTIF('Présences, Excuses, et Tx P G'!$P97:BF97,$C98)/VLOOKUP($D98,$J$9:$DP$16,2+BB$1,FALSE)),),)</f>
        <v>0.75862068965517238</v>
      </c>
      <c r="BC98" s="141">
        <f>IF(AND($D98&lt;&gt;0,BC$1&lt;&gt;0),IF(VLOOKUP($D98,$J$9:$DP$16,2+BC$1,FALSE)&lt;&gt;0,(COUNTIF('Présences, Excuses, et Tx P G'!$P97:BG97,$C98)/VLOOKUP($D98,$J$9:$DP$16,2+BC$1,FALSE)),),)</f>
        <v>0.76666666666666672</v>
      </c>
      <c r="BD98" s="141">
        <f>IF(AND($D98&lt;&gt;0,BD$1&lt;&gt;0),IF(VLOOKUP($D98,$J$9:$DP$16,2+BD$1,FALSE)&lt;&gt;0,(COUNTIF('Présences, Excuses, et Tx P G'!$P97:BH97,$C98)/VLOOKUP($D98,$J$9:$DP$16,2+BD$1,FALSE)),),)</f>
        <v>0.77419354838709675</v>
      </c>
      <c r="BE98" s="141">
        <f>IF(AND($D98&lt;&gt;0,BE$1&lt;&gt;0),IF(VLOOKUP($D98,$J$9:$DP$16,2+BE$1,FALSE)&lt;&gt;0,(COUNTIF('Présences, Excuses, et Tx P G'!$P97:BI97,$C98)/VLOOKUP($D98,$J$9:$DP$16,2+BE$1,FALSE)),),)</f>
        <v>0.78125</v>
      </c>
      <c r="BF98" s="141">
        <f>IF(AND($D98&lt;&gt;0,BF$1&lt;&gt;0),IF(VLOOKUP($D98,$J$9:$DP$16,2+BF$1,FALSE)&lt;&gt;0,(COUNTIF('Présences, Excuses, et Tx P G'!$P97:BJ97,$C98)/VLOOKUP($D98,$J$9:$DP$16,2+BF$1,FALSE)),),)</f>
        <v>0.78125</v>
      </c>
      <c r="BG98" s="141">
        <f>IF(AND($D98&lt;&gt;0,BG$1&lt;&gt;0),IF(VLOOKUP($D98,$J$9:$DP$16,2+BG$1,FALSE)&lt;&gt;0,(COUNTIF('Présences, Excuses, et Tx P G'!$P97:BK97,$C98)/VLOOKUP($D98,$J$9:$DP$16,2+BG$1,FALSE)),),)</f>
        <v>0.78125</v>
      </c>
      <c r="BH98" s="141">
        <f>IF(AND($D98&lt;&gt;0,BH$1&lt;&gt;0),IF(VLOOKUP($D98,$J$9:$DP$16,2+BH$1,FALSE)&lt;&gt;0,(COUNTIF('Présences, Excuses, et Tx P G'!$P97:BL97,$C98)/VLOOKUP($D98,$J$9:$DP$16,2+BH$1,FALSE)),),)</f>
        <v>0.75757575757575757</v>
      </c>
      <c r="BI98" s="141">
        <f>IF(AND($D98&lt;&gt;0,BI$1&lt;&gt;0),IF(VLOOKUP($D98,$J$9:$DP$16,2+BI$1,FALSE)&lt;&gt;0,(COUNTIF('Présences, Excuses, et Tx P G'!$P97:BM97,$C98)/VLOOKUP($D98,$J$9:$DP$16,2+BI$1,FALSE)),),)</f>
        <v>0.76470588235294112</v>
      </c>
      <c r="BJ98" s="141">
        <f>IF(AND($D98&lt;&gt;0,BJ$1&lt;&gt;0),IF(VLOOKUP($D98,$J$9:$DP$16,2+BJ$1,FALSE)&lt;&gt;0,(COUNTIF('Présences, Excuses, et Tx P G'!$P97:BN97,$C98)/VLOOKUP($D98,$J$9:$DP$16,2+BJ$1,FALSE)),),)</f>
        <v>0.76470588235294112</v>
      </c>
      <c r="BK98" s="141">
        <f>IF(AND($D98&lt;&gt;0,BK$1&lt;&gt;0),IF(VLOOKUP($D98,$J$9:$DP$16,2+BK$1,FALSE)&lt;&gt;0,(COUNTIF('Présences, Excuses, et Tx P G'!$P97:BO97,$C98)/VLOOKUP($D98,$J$9:$DP$16,2+BK$1,FALSE)),),)</f>
        <v>0.77142857142857146</v>
      </c>
      <c r="BL98" s="141">
        <f>IF(AND($D98&lt;&gt;0,BL$1&lt;&gt;0),IF(VLOOKUP($D98,$J$9:$DP$16,2+BL$1,FALSE)&lt;&gt;0,(COUNTIF('Présences, Excuses, et Tx P G'!$P97:BP97,$C98)/VLOOKUP($D98,$J$9:$DP$16,2+BL$1,FALSE)),),)</f>
        <v>0.77142857142857146</v>
      </c>
      <c r="BM98" s="141">
        <f>IF(AND($D98&lt;&gt;0,BM$1&lt;&gt;0),IF(VLOOKUP($D98,$J$9:$DP$16,2+BM$1,FALSE)&lt;&gt;0,(COUNTIF('Présences, Excuses, et Tx P G'!$P97:BQ97,$C98)/VLOOKUP($D98,$J$9:$DP$16,2+BM$1,FALSE)),),)</f>
        <v>0.77142857142857146</v>
      </c>
      <c r="BN98" s="141">
        <f>IF(AND($D98&lt;&gt;0,BN$1&lt;&gt;0),IF(VLOOKUP($D98,$J$9:$DP$16,2+BN$1,FALSE)&lt;&gt;0,(COUNTIF('Présences, Excuses, et Tx P G'!$P97:BR97,$C98)/VLOOKUP($D98,$J$9:$DP$16,2+BN$1,FALSE)),),)</f>
        <v>0.77777777777777779</v>
      </c>
      <c r="BO98" s="141">
        <f>IF(AND($D98&lt;&gt;0,BO$1&lt;&gt;0),IF(VLOOKUP($D98,$J$9:$DP$16,2+BO$1,FALSE)&lt;&gt;0,(COUNTIF('Présences, Excuses, et Tx P G'!$P97:BS97,$C98)/VLOOKUP($D98,$J$9:$DP$16,2+BO$1,FALSE)),),)</f>
        <v>0.78378378378378377</v>
      </c>
      <c r="BP98" s="141">
        <f>IF(AND($D98&lt;&gt;0,BP$1&lt;&gt;0),IF(VLOOKUP($D98,$J$9:$DP$16,2+BP$1,FALSE)&lt;&gt;0,(COUNTIF('Présences, Excuses, et Tx P G'!$P97:BT97,$C98)/VLOOKUP($D98,$J$9:$DP$16,2+BP$1,FALSE)),),)</f>
        <v>0.78947368421052633</v>
      </c>
      <c r="BQ98" s="141">
        <f>IF(AND($D98&lt;&gt;0,BQ$1&lt;&gt;0),IF(VLOOKUP($D98,$J$9:$DP$16,2+BQ$1,FALSE)&lt;&gt;0,(COUNTIF('Présences, Excuses, et Tx P G'!$P97:BU97,$C98)/VLOOKUP($D98,$J$9:$DP$16,2+BQ$1,FALSE)),),)</f>
        <v>0.78947368421052633</v>
      </c>
      <c r="BR98" s="141">
        <f>IF(AND($D98&lt;&gt;0,BR$1&lt;&gt;0),IF(VLOOKUP($D98,$J$9:$DP$16,2+BR$1,FALSE)&lt;&gt;0,(COUNTIF('Présences, Excuses, et Tx P G'!$P97:BV97,$C98)/VLOOKUP($D98,$J$9:$DP$16,2+BR$1,FALSE)),),)</f>
        <v>0.76923076923076927</v>
      </c>
      <c r="BS98" s="141">
        <f>IF(AND($D98&lt;&gt;0,BS$1&lt;&gt;0),IF(VLOOKUP($D98,$J$9:$DP$16,2+BS$1,FALSE)&lt;&gt;0,(COUNTIF('Présences, Excuses, et Tx P G'!$P97:BW97,$C98)/VLOOKUP($D98,$J$9:$DP$16,2+BS$1,FALSE)),),)</f>
        <v>0.76923076923076927</v>
      </c>
      <c r="BT98" s="141">
        <f>IF(AND($D98&lt;&gt;0,BT$1&lt;&gt;0),IF(VLOOKUP($D98,$J$9:$DP$16,2+BT$1,FALSE)&lt;&gt;0,(COUNTIF('Présences, Excuses, et Tx P G'!$P97:BX97,$C98)/VLOOKUP($D98,$J$9:$DP$16,2+BT$1,FALSE)),),)</f>
        <v>0.76923076923076927</v>
      </c>
      <c r="BU98" s="141">
        <f>IF(AND($D98&lt;&gt;0,BU$1&lt;&gt;0),IF(VLOOKUP($D98,$J$9:$DP$16,2+BU$1,FALSE)&lt;&gt;0,(COUNTIF('Présences, Excuses, et Tx P G'!$P97:BY97,$C98)/VLOOKUP($D98,$J$9:$DP$16,2+BU$1,FALSE)),),)</f>
        <v>0.77500000000000002</v>
      </c>
      <c r="BV98" s="141">
        <f>IF(AND($D98&lt;&gt;0,BV$1&lt;&gt;0),IF(VLOOKUP($D98,$J$9:$DP$16,2+BV$1,FALSE)&lt;&gt;0,(COUNTIF('Présences, Excuses, et Tx P G'!$P97:BZ97,$C98)/VLOOKUP($D98,$J$9:$DP$16,2+BV$1,FALSE)),),)</f>
        <v>0.78048780487804881</v>
      </c>
      <c r="BW98" s="141">
        <f>IF(AND($D98&lt;&gt;0,BW$1&lt;&gt;0),IF(VLOOKUP($D98,$J$9:$DP$16,2+BW$1,FALSE)&lt;&gt;0,(COUNTIF('Présences, Excuses, et Tx P G'!$P97:CA97,$C98)/VLOOKUP($D98,$J$9:$DP$16,2+BW$1,FALSE)),),)</f>
        <v>0.7857142857142857</v>
      </c>
      <c r="BX98" s="141">
        <f>IF(AND($D98&lt;&gt;0,BX$1&lt;&gt;0),IF(VLOOKUP($D98,$J$9:$DP$16,2+BX$1,FALSE)&lt;&gt;0,(COUNTIF('Présences, Excuses, et Tx P G'!$P97:CB97,$C98)/VLOOKUP($D98,$J$9:$DP$16,2+BX$1,FALSE)),),)</f>
        <v>0.7857142857142857</v>
      </c>
      <c r="BY98" s="141">
        <f>IF(AND($D98&lt;&gt;0,BY$1&lt;&gt;0),IF(VLOOKUP($D98,$J$9:$DP$16,2+BY$1,FALSE)&lt;&gt;0,(COUNTIF('Présences, Excuses, et Tx P G'!$P97:CC97,$C98)/VLOOKUP($D98,$J$9:$DP$16,2+BY$1,FALSE)),),)</f>
        <v>0.76744186046511631</v>
      </c>
      <c r="BZ98" s="141">
        <f>IF(AND($D98&lt;&gt;0,BZ$1&lt;&gt;0),IF(VLOOKUP($D98,$J$9:$DP$16,2+BZ$1,FALSE)&lt;&gt;0,(COUNTIF('Présences, Excuses, et Tx P G'!$P97:CD97,$C98)/VLOOKUP($D98,$J$9:$DP$16,2+BZ$1,FALSE)),),)</f>
        <v>0.77272727272727271</v>
      </c>
      <c r="CA98" s="141">
        <f>IF(AND($D98&lt;&gt;0,CA$1&lt;&gt;0),IF(VLOOKUP($D98,$J$9:$DP$16,2+CA$1,FALSE)&lt;&gt;0,(COUNTIF('Présences, Excuses, et Tx P G'!$P97:CE97,$C98)/VLOOKUP($D98,$J$9:$DP$16,2+CA$1,FALSE)),),)</f>
        <v>0.75555555555555554</v>
      </c>
      <c r="CB98" s="141">
        <f>IF(AND($D98&lt;&gt;0,CB$1&lt;&gt;0),IF(VLOOKUP($D98,$J$9:$DP$16,2+CB$1,FALSE)&lt;&gt;0,(COUNTIF('Présences, Excuses, et Tx P G'!$P97:CF97,$C98)/VLOOKUP($D98,$J$9:$DP$16,2+CB$1,FALSE)),),)</f>
        <v>0</v>
      </c>
      <c r="CC98" s="141">
        <f>IF(AND($D98&lt;&gt;0,CC$1&lt;&gt;0),IF(VLOOKUP($D98,$J$9:$DP$16,2+CC$1,FALSE)&lt;&gt;0,(COUNTIF('Présences, Excuses, et Tx P G'!$P97:CG97,$C98)/VLOOKUP($D98,$J$9:$DP$16,2+CC$1,FALSE)),),)</f>
        <v>0</v>
      </c>
      <c r="CD98" s="141">
        <f>IF(AND($D98&lt;&gt;0,CD$1&lt;&gt;0),IF(VLOOKUP($D98,$J$9:$DP$16,2+CD$1,FALSE)&lt;&gt;0,(COUNTIF('Présences, Excuses, et Tx P G'!$P97:CH97,$C98)/VLOOKUP($D98,$J$9:$DP$16,2+CD$1,FALSE)),),)</f>
        <v>0</v>
      </c>
      <c r="CE98" s="141">
        <f>IF(AND($D98&lt;&gt;0,CE$1&lt;&gt;0),IF(VLOOKUP($D98,$J$9:$DP$16,2+CE$1,FALSE)&lt;&gt;0,(COUNTIF('Présences, Excuses, et Tx P G'!$P97:CI97,$C98)/VLOOKUP($D98,$J$9:$DP$16,2+CE$1,FALSE)),),)</f>
        <v>0</v>
      </c>
      <c r="CF98" s="141">
        <f>IF(AND($D98&lt;&gt;0,CF$1&lt;&gt;0),IF(VLOOKUP($D98,$J$9:$DP$16,2+CF$1,FALSE)&lt;&gt;0,(COUNTIF('Présences, Excuses, et Tx P G'!$P97:CJ97,$C98)/VLOOKUP($D98,$J$9:$DP$16,2+CF$1,FALSE)),),)</f>
        <v>0</v>
      </c>
      <c r="CG98" s="141">
        <f>IF(AND($D98&lt;&gt;0,CG$1&lt;&gt;0),IF(VLOOKUP($D98,$J$9:$DP$16,2+CG$1,FALSE)&lt;&gt;0,(COUNTIF('Présences, Excuses, et Tx P G'!$P97:CK97,$C98)/VLOOKUP($D98,$J$9:$DP$16,2+CG$1,FALSE)),),)</f>
        <v>0</v>
      </c>
      <c r="CH98" s="141">
        <f>IF(AND($D98&lt;&gt;0,CH$1&lt;&gt;0),IF(VLOOKUP($D98,$J$9:$DP$16,2+CH$1,FALSE)&lt;&gt;0,(COUNTIF('Présences, Excuses, et Tx P G'!$P97:CL97,$C98)/VLOOKUP($D98,$J$9:$DP$16,2+CH$1,FALSE)),),)</f>
        <v>0</v>
      </c>
      <c r="CI98" s="141">
        <f>IF(AND($D98&lt;&gt;0,CI$1&lt;&gt;0),IF(VLOOKUP($D98,$J$9:$DP$16,2+CI$1,FALSE)&lt;&gt;0,(COUNTIF('Présences, Excuses, et Tx P G'!$P97:CM97,$C98)/VLOOKUP($D98,$J$9:$DP$16,2+CI$1,FALSE)),),)</f>
        <v>0</v>
      </c>
      <c r="CJ98" s="141">
        <f>IF(AND($D98&lt;&gt;0,CJ$1&lt;&gt;0),IF(VLOOKUP($D98,$J$9:$DP$16,2+CJ$1,FALSE)&lt;&gt;0,(COUNTIF('Présences, Excuses, et Tx P G'!$P97:CO97,$C98)/VLOOKUP($D98,$J$9:$DP$16,2+CJ$1,FALSE)),),)</f>
        <v>0</v>
      </c>
      <c r="CK98" s="141">
        <f>IF(AND($D98&lt;&gt;0,CK$1&lt;&gt;0),IF(VLOOKUP($D98,$J$9:$DP$16,2+CK$1,FALSE)&lt;&gt;0,(COUNTIF('Présences, Excuses, et Tx P G'!$P97:CP97,$C98)/VLOOKUP($D98,$J$9:$DP$16,2+CK$1,FALSE)),),)</f>
        <v>0</v>
      </c>
      <c r="CL98" s="141">
        <f>IF(AND($D98&lt;&gt;0,CL$1&lt;&gt;0),IF(VLOOKUP($D98,$J$9:$DP$16,2+CL$1,FALSE)&lt;&gt;0,(COUNTIF('Présences, Excuses, et Tx P G'!$P97:CQ97,$C98)/VLOOKUP($D98,$J$9:$DP$16,2+CL$1,FALSE)),),)</f>
        <v>0</v>
      </c>
      <c r="CM98" s="141">
        <f>IF(AND($D98&lt;&gt;0,CM$1&lt;&gt;0),IF(VLOOKUP($D98,$J$9:$DP$16,2+CM$1,FALSE)&lt;&gt;0,(COUNTIF('Présences, Excuses, et Tx P G'!$P97:CR97,$C98)/VLOOKUP($D98,$J$9:$DP$16,2+CM$1,FALSE)),),)</f>
        <v>0</v>
      </c>
      <c r="CN98" s="141">
        <f>IF(AND($D98&lt;&gt;0,CN$1&lt;&gt;0),IF(VLOOKUP($D98,$J$9:$DP$16,2+CN$1,FALSE)&lt;&gt;0,(COUNTIF('Présences, Excuses, et Tx P G'!$P97:CS97,$C98)/VLOOKUP($D98,$J$9:$DP$16,2+CN$1,FALSE)),),)</f>
        <v>0</v>
      </c>
      <c r="CO98" s="141">
        <f>IF(AND($D98&lt;&gt;0,CO$1&lt;&gt;0),IF(VLOOKUP($D98,$J$9:$DP$16,2+CO$1,FALSE)&lt;&gt;0,(COUNTIF('Présences, Excuses, et Tx P G'!$P97:CT97,$C98)/VLOOKUP($D98,$J$9:$DP$16,2+CO$1,FALSE)),),)</f>
        <v>0</v>
      </c>
      <c r="CP98" s="141">
        <f>IF(AND($D98&lt;&gt;0,CP$1&lt;&gt;0),IF(VLOOKUP($D98,$J$9:$DP$16,2+CP$1,FALSE)&lt;&gt;0,(COUNTIF('Présences, Excuses, et Tx P G'!$P97:CU97,$C98)/VLOOKUP($D98,$J$9:$DP$16,2+CP$1,FALSE)),),)</f>
        <v>0</v>
      </c>
      <c r="CQ98" s="141">
        <f>IF(AND($D98&lt;&gt;0,CQ$1&lt;&gt;0),IF(VLOOKUP($D98,$J$9:$DP$16,2+CQ$1,FALSE)&lt;&gt;0,(COUNTIF('Présences, Excuses, et Tx P G'!$P97:CU97,$C98)/VLOOKUP($D98,$J$9:$DP$16,2+CQ$1,FALSE)),),)</f>
        <v>0</v>
      </c>
      <c r="CR98" s="141">
        <f>IF(AND($D98&lt;&gt;0,CR$1&lt;&gt;0),IF(VLOOKUP($D98,$J$9:$DP$16,2+CR$1,FALSE)&lt;&gt;0,(COUNTIF('Présences, Excuses, et Tx P G'!$P97:CV97,$C98)/VLOOKUP($D98,$J$9:$DP$16,2+CR$1,FALSE)),),)</f>
        <v>0</v>
      </c>
      <c r="CS98" s="141">
        <f>IF(AND($D98&lt;&gt;0,CS$1&lt;&gt;0),IF(VLOOKUP($D98,$J$9:$DP$16,2+CS$1,FALSE)&lt;&gt;0,(COUNTIF('Présences, Excuses, et Tx P G'!$P97:CW97,$C98)/VLOOKUP($D98,$J$9:$DP$16,2+CS$1,FALSE)),),)</f>
        <v>0</v>
      </c>
      <c r="CT98" s="141">
        <f>IF(AND($D98&lt;&gt;0,CT$1&lt;&gt;0),IF(VLOOKUP($D98,$J$9:$DP$16,2+CT$1,FALSE)&lt;&gt;0,(COUNTIF('Présences, Excuses, et Tx P G'!$P97:CX97,$C98)/VLOOKUP($D98,$J$9:$DP$16,2+CT$1,FALSE)),),)</f>
        <v>0</v>
      </c>
      <c r="CU98" s="141">
        <f>IF(AND($D98&lt;&gt;0,CU$1&lt;&gt;0),IF(VLOOKUP($D98,$J$9:$DP$16,2+CU$1,FALSE)&lt;&gt;0,(COUNTIF('Présences, Excuses, et Tx P G'!$P97:CY97,$C98)/VLOOKUP($D98,$J$9:$DP$16,2+CU$1,FALSE)),),)</f>
        <v>0</v>
      </c>
      <c r="CV98" s="141">
        <f>IF(AND($D98&lt;&gt;0,CV$1&lt;&gt;0),IF(VLOOKUP($D98,$J$9:$DP$16,2+CV$1,FALSE)&lt;&gt;0,(COUNTIF('Présences, Excuses, et Tx P G'!$P97:CZ97,$C98)/VLOOKUP($D98,$J$9:$DP$16,2+CV$1,FALSE)),),)</f>
        <v>0</v>
      </c>
      <c r="CW98" s="141">
        <f>IF(AND($D98&lt;&gt;0,CW$1&lt;&gt;0),IF(VLOOKUP($D98,$J$9:$DP$16,2+CW$1,FALSE)&lt;&gt;0,(COUNTIF('Présences, Excuses, et Tx P G'!$P97:DA97,$C98)/VLOOKUP($D98,$J$9:$DP$16,2+CW$1,FALSE)),),)</f>
        <v>0</v>
      </c>
      <c r="CX98" s="141">
        <f>IF(AND($D98&lt;&gt;0,CX$1&lt;&gt;0),IF(VLOOKUP($D98,$J$9:$DP$16,2+CX$1,FALSE)&lt;&gt;0,(COUNTIF('Présences, Excuses, et Tx P G'!$P97:DB97,$C98)/VLOOKUP($D98,$J$9:$DP$16,2+CX$1,FALSE)),),)</f>
        <v>0</v>
      </c>
      <c r="CY98" s="141">
        <f>IF(AND($D98&lt;&gt;0,CY$1&lt;&gt;0),IF(VLOOKUP($D98,$J$9:$DP$16,2+CY$1,FALSE)&lt;&gt;0,(COUNTIF('Présences, Excuses, et Tx P G'!$P97:DC97,$C98)/VLOOKUP($D98,$J$9:$DP$16,2+CY$1,FALSE)),),)</f>
        <v>0</v>
      </c>
      <c r="CZ98" s="141">
        <f>IF(AND($D98&lt;&gt;0,CZ$1&lt;&gt;0),IF(VLOOKUP($D98,$J$9:$DP$16,2+CZ$1,FALSE)&lt;&gt;0,(COUNTIF('Présences, Excuses, et Tx P G'!$P97:DD97,$C98)/VLOOKUP($D98,$J$9:$DP$16,2+CZ$1,FALSE)),),)</f>
        <v>0</v>
      </c>
      <c r="DA98" s="141">
        <f>IF(AND($D98&lt;&gt;0,DA$1&lt;&gt;0),IF(VLOOKUP($D98,$J$9:$DP$16,2+DA$1,FALSE)&lt;&gt;0,(COUNTIF('Présences, Excuses, et Tx P G'!$P97:DE97,$C98)/VLOOKUP($D98,$J$9:$DP$16,2+DA$1,FALSE)),),)</f>
        <v>0</v>
      </c>
      <c r="DB98" s="141">
        <f>IF(AND($D98&lt;&gt;0,DB$1&lt;&gt;0),IF(VLOOKUP($D98,$J$9:$DP$16,2+DB$1,FALSE)&lt;&gt;0,(COUNTIF('Présences, Excuses, et Tx P G'!$P97:DF97,$C98)/VLOOKUP($D98,$J$9:$DP$16,2+DB$1,FALSE)),),)</f>
        <v>0</v>
      </c>
      <c r="DC98" s="141">
        <f>IF(AND($D98&lt;&gt;0,DC$1&lt;&gt;0),IF(VLOOKUP($D98,$J$9:$DP$16,2+DC$1,FALSE)&lt;&gt;0,(COUNTIF('Présences, Excuses, et Tx P G'!$P97:DG97,$C98)/VLOOKUP($D98,$J$9:$DP$16,2+DC$1,FALSE)),),)</f>
        <v>0</v>
      </c>
      <c r="DD98" s="141">
        <f>IF(AND($D98&lt;&gt;0,DD$1&lt;&gt;0),IF(VLOOKUP($D98,$J$9:$DP$16,2+DD$1,FALSE)&lt;&gt;0,(COUNTIF('Présences, Excuses, et Tx P G'!$P97:DH97,$C98)/VLOOKUP($D98,$J$9:$DP$16,2+DD$1,FALSE)),),)</f>
        <v>0</v>
      </c>
      <c r="DE98" s="141">
        <f>IF(AND($D98&lt;&gt;0,DE$1&lt;&gt;0),IF(VLOOKUP($D98,$J$9:$DP$16,2+DE$1,FALSE)&lt;&gt;0,(COUNTIF('Présences, Excuses, et Tx P G'!$P97:DI97,$C98)/VLOOKUP($D98,$J$9:$DP$16,2+DE$1,FALSE)),),)</f>
        <v>0</v>
      </c>
      <c r="DF98" s="141">
        <f>IF(AND($D98&lt;&gt;0,DF$1&lt;&gt;0),IF(VLOOKUP($D98,$J$9:$DP$16,2+DF$1,FALSE)&lt;&gt;0,(COUNTIF('Présences, Excuses, et Tx P G'!$P97:DJ97,$C98)/VLOOKUP($D98,$J$9:$DP$16,2+DF$1,FALSE)),),)</f>
        <v>0</v>
      </c>
      <c r="DG98" s="141">
        <f>IF(AND($D98&lt;&gt;0,DG$1&lt;&gt;0),IF(VLOOKUP($D98,$J$9:$DP$16,2+DG$1,FALSE)&lt;&gt;0,(COUNTIF('Présences, Excuses, et Tx P G'!$P97:DK97,$C98)/VLOOKUP($D98,$J$9:$DP$16,2+DG$1,FALSE)),),)</f>
        <v>0</v>
      </c>
      <c r="DH98" s="141">
        <f>IF(AND($D98&lt;&gt;0,DH$1&lt;&gt;0),IF(VLOOKUP($D98,$J$9:$DP$16,2+DH$1,FALSE)&lt;&gt;0,(COUNTIF('Présences, Excuses, et Tx P G'!$P97:DL97,$C98)/VLOOKUP($D98,$J$9:$DP$16,2+DH$1,FALSE)),),)</f>
        <v>0</v>
      </c>
      <c r="DI98" s="141">
        <f>IF(AND($D98&lt;&gt;0,DI$1&lt;&gt;0),IF(VLOOKUP($D98,$J$9:$DP$16,2+DI$1,FALSE)&lt;&gt;0,(COUNTIF('Présences, Excuses, et Tx P G'!$P97:DM97,$C98)/VLOOKUP($D98,$J$9:$DP$16,2+DI$1,FALSE)),),)</f>
        <v>0</v>
      </c>
      <c r="DJ98" s="141">
        <f>IF(AND($D98&lt;&gt;0,DJ$1&lt;&gt;0),IF(VLOOKUP($D98,$J$9:$DP$16,2+DJ$1,FALSE)&lt;&gt;0,(COUNTIF('Présences, Excuses, et Tx P G'!$P97:DN97,$C98)/VLOOKUP($D98,$J$9:$DP$16,2+DJ$1,FALSE)),),)</f>
        <v>0</v>
      </c>
      <c r="DK98" s="141">
        <f>IF(AND($D98&lt;&gt;0,DK$1&lt;&gt;0),IF(VLOOKUP($D98,$J$9:$DP$16,2+DK$1,FALSE)&lt;&gt;0,(COUNTIF('Présences, Excuses, et Tx P G'!$P97:DO97,$C98)/VLOOKUP($D98,$J$9:$DP$16,2+DK$1,FALSE)),),)</f>
        <v>0</v>
      </c>
      <c r="DL98" s="141">
        <f>IF(AND($D98&lt;&gt;0,DL$1&lt;&gt;0),IF(VLOOKUP($D98,$J$9:$DP$16,2+DL$1,FALSE)&lt;&gt;0,(COUNTIF('Présences, Excuses, et Tx P G'!$P97:DP97,$C98)/VLOOKUP($D98,$J$9:$DP$16,2+DL$1,FALSE)),),)</f>
        <v>0</v>
      </c>
      <c r="DM98" s="141">
        <f>IF(AND($D98&lt;&gt;0,DM$1&lt;&gt;0),IF(VLOOKUP($D98,$J$9:$DP$16,2+DM$1,FALSE)&lt;&gt;0,(COUNTIF('Présences, Excuses, et Tx P G'!$P97:DQ97,$C98)/VLOOKUP($D98,$J$9:$DP$16,2+DM$1,FALSE)),),)</f>
        <v>0</v>
      </c>
      <c r="DN98" s="141">
        <f>IF(AND($D98&lt;&gt;0,DN$1&lt;&gt;0),IF(VLOOKUP($D98,$J$9:$DP$16,2+DN$1,FALSE)&lt;&gt;0,(COUNTIF('Présences, Excuses, et Tx P G'!$P97:DR97,$C98)/VLOOKUP($D98,$J$9:$DP$16,2+DN$1,FALSE)),),)</f>
        <v>0</v>
      </c>
      <c r="DO98" s="141">
        <f>IF(AND($D98&lt;&gt;0,DO$1&lt;&gt;0),IF(VLOOKUP($D98,$J$9:$DP$16,2+DO$1,FALSE)&lt;&gt;0,(COUNTIF('Présences, Excuses, et Tx P G'!$P97:DS97,$C98)/VLOOKUP($D98,$J$9:$DP$16,2+DO$1,FALSE)),),)</f>
        <v>0</v>
      </c>
      <c r="DP98" s="141">
        <f>IF(AND($D98&lt;&gt;0,DP$1&lt;&gt;0),IF(VLOOKUP($D98,$J$9:$DP$16,2+DP$1,FALSE)&lt;&gt;0,(COUNTIF('Présences, Excuses, et Tx P G'!$P97:DT97,$C98)/VLOOKUP($D98,$J$9:$DP$16,2+DP$1,FALSE)),),)</f>
        <v>0</v>
      </c>
      <c r="DR98" s="158" t="str">
        <f t="shared" si="39"/>
        <v>SEMON Gérard</v>
      </c>
      <c r="DS98" s="26" t="str">
        <f t="shared" si="40"/>
        <v>B</v>
      </c>
      <c r="DT98" s="23">
        <f t="shared" si="41"/>
        <v>0.76744186046511631</v>
      </c>
    </row>
    <row r="99" spans="1:124" ht="14.4" customHeight="1">
      <c r="A99" s="17">
        <v>82</v>
      </c>
      <c r="B99" s="158" t="str">
        <f>Choristes!B83</f>
        <v>SITAUD Pascale</v>
      </c>
      <c r="C99" s="26" t="str">
        <f>Choristes!C83</f>
        <v>A</v>
      </c>
      <c r="D99" s="26" t="str">
        <f>Choristes!G83</f>
        <v>FR</v>
      </c>
      <c r="E99" s="26"/>
      <c r="F99" s="26"/>
      <c r="G99" s="15"/>
      <c r="H99" s="15"/>
      <c r="I99" s="23">
        <f t="shared" si="37"/>
        <v>0.82926829268292679</v>
      </c>
      <c r="J99" s="23" t="str">
        <f t="shared" si="38"/>
        <v>B</v>
      </c>
      <c r="K99" s="61"/>
      <c r="L99" s="141">
        <f>IF(AND($D99&lt;&gt;0,L$1&lt;&gt;0),IF(VLOOKUP($D99,$J$9:$DP$16,2+L$1,FALSE)&lt;&gt;0,(COUNTIF('Présences, Excuses, et Tx P G'!$P98:P98,$C99)/VLOOKUP($D99,$J$9:$DP$16,2+L$1,FALSE)),),)</f>
        <v>0</v>
      </c>
      <c r="M99" s="141">
        <f>IF(AND($D99&lt;&gt;0,M$1&lt;&gt;0),IF(VLOOKUP($D99,$J$9:$DP$16,2+M$1,FALSE)&lt;&gt;0,(COUNTIF('Présences, Excuses, et Tx P G'!$P98:Q98,$C99)/VLOOKUP($D99,$J$9:$DP$16,2+M$1,FALSE)),),)</f>
        <v>0</v>
      </c>
      <c r="N99" s="141">
        <f>IF(AND($D99&lt;&gt;0,N$1&lt;&gt;0),IF(VLOOKUP($D99,$J$9:$DP$16,2+N$1,FALSE)&lt;&gt;0,(COUNTIF('Présences, Excuses, et Tx P G'!$P98:R98,$C99)/VLOOKUP($D99,$J$9:$DP$16,2+N$1,FALSE)),),)</f>
        <v>0</v>
      </c>
      <c r="O99" s="141">
        <f>IF(AND($D99&lt;&gt;0,O$1&lt;&gt;0),IF(VLOOKUP($D99,$J$9:$DP$16,2+O$1,FALSE)&lt;&gt;0,(COUNTIF('Présences, Excuses, et Tx P G'!$P98:S98,$C99)/VLOOKUP($D99,$J$9:$DP$16,2+O$1,FALSE)),),)</f>
        <v>0</v>
      </c>
      <c r="P99" s="141">
        <f>IF(AND($D99&lt;&gt;0,P$1&lt;&gt;0),IF(VLOOKUP($D99,$J$9:$DP$16,2+P$1,FALSE)&lt;&gt;0,(COUNTIF('Présences, Excuses, et Tx P G'!$P98:T98,$C99)/VLOOKUP($D99,$J$9:$DP$16,2+P$1,FALSE)),),)</f>
        <v>0.25</v>
      </c>
      <c r="Q99" s="141">
        <f>IF(AND($D99&lt;&gt;0,Q$1&lt;&gt;0),IF(VLOOKUP($D99,$J$9:$DP$16,2+Q$1,FALSE)&lt;&gt;0,(COUNTIF('Présences, Excuses, et Tx P G'!$P98:U98,$C99)/VLOOKUP($D99,$J$9:$DP$16,2+Q$1,FALSE)),),)</f>
        <v>0.25</v>
      </c>
      <c r="R99" s="141">
        <f>IF(AND($D99&lt;&gt;0,R$1&lt;&gt;0),IF(VLOOKUP($D99,$J$9:$DP$16,2+R$1,FALSE)&lt;&gt;0,(COUNTIF('Présences, Excuses, et Tx P G'!$P98:V98,$C99)/VLOOKUP($D99,$J$9:$DP$16,2+R$1,FALSE)),),)</f>
        <v>0.4</v>
      </c>
      <c r="S99" s="141">
        <f>IF(AND($D99&lt;&gt;0,S$1&lt;&gt;0),IF(VLOOKUP($D99,$J$9:$DP$16,2+S$1,FALSE)&lt;&gt;0,(COUNTIF('Présences, Excuses, et Tx P G'!$P98:W98,$C99)/VLOOKUP($D99,$J$9:$DP$16,2+S$1,FALSE)),),)</f>
        <v>0.5</v>
      </c>
      <c r="T99" s="141">
        <f>IF(AND($D99&lt;&gt;0,T$1&lt;&gt;0),IF(VLOOKUP($D99,$J$9:$DP$16,2+T$1,FALSE)&lt;&gt;0,(COUNTIF('Présences, Excuses, et Tx P G'!$P98:X98,$C99)/VLOOKUP($D99,$J$9:$DP$16,2+T$1,FALSE)),),)</f>
        <v>0.5714285714285714</v>
      </c>
      <c r="U99" s="141">
        <f>IF(AND($D99&lt;&gt;0,U$1&lt;&gt;0),IF(VLOOKUP($D99,$J$9:$DP$16,2+U$1,FALSE)&lt;&gt;0,(COUNTIF('Présences, Excuses, et Tx P G'!$P98:Y98,$C99)/VLOOKUP($D99,$J$9:$DP$16,2+U$1,FALSE)),),)</f>
        <v>0.625</v>
      </c>
      <c r="V99" s="141">
        <f>IF(AND($D99&lt;&gt;0,V$1&lt;&gt;0),IF(VLOOKUP($D99,$J$9:$DP$16,2+V$1,FALSE)&lt;&gt;0,(COUNTIF('Présences, Excuses, et Tx P G'!$P98:Z98,$C99)/VLOOKUP($D99,$J$9:$DP$16,2+V$1,FALSE)),),)</f>
        <v>0.625</v>
      </c>
      <c r="W99" s="141">
        <f>IF(AND($D99&lt;&gt;0,W$1&lt;&gt;0),IF(VLOOKUP($D99,$J$9:$DP$16,2+W$1,FALSE)&lt;&gt;0,(COUNTIF('Présences, Excuses, et Tx P G'!$P98:AA98,$C99)/VLOOKUP($D99,$J$9:$DP$16,2+W$1,FALSE)),),)</f>
        <v>0.66666666666666663</v>
      </c>
      <c r="X99" s="141">
        <f>IF(AND($D99&lt;&gt;0,X$1&lt;&gt;0),IF(VLOOKUP($D99,$J$9:$DP$16,2+X$1,FALSE)&lt;&gt;0,(COUNTIF('Présences, Excuses, et Tx P G'!$P98:AB98,$C99)/VLOOKUP($D99,$J$9:$DP$16,2+X$1,FALSE)),),)</f>
        <v>0.66666666666666663</v>
      </c>
      <c r="Y99" s="141">
        <f>IF(AND($D99&lt;&gt;0,Y$1&lt;&gt;0),IF(VLOOKUP($D99,$J$9:$DP$16,2+Y$1,FALSE)&lt;&gt;0,(COUNTIF('Présences, Excuses, et Tx P G'!$P98:AC98,$C99)/VLOOKUP($D99,$J$9:$DP$16,2+Y$1,FALSE)),),)</f>
        <v>0.7</v>
      </c>
      <c r="Z99" s="141">
        <f>IF(AND($D99&lt;&gt;0,Z$1&lt;&gt;0),IF(VLOOKUP($D99,$J$9:$DP$16,2+Z$1,FALSE)&lt;&gt;0,(COUNTIF('Présences, Excuses, et Tx P G'!$P98:AD98,$C99)/VLOOKUP($D99,$J$9:$DP$16,2+Z$1,FALSE)),),)</f>
        <v>0.7</v>
      </c>
      <c r="AA99" s="141">
        <f>IF(AND($D99&lt;&gt;0,AA$1&lt;&gt;0),IF(VLOOKUP($D99,$J$9:$DP$16,2+AA$1,FALSE)&lt;&gt;0,(COUNTIF('Présences, Excuses, et Tx P G'!$P98:AE98,$C99)/VLOOKUP($D99,$J$9:$DP$16,2+AA$1,FALSE)),),)</f>
        <v>0.7</v>
      </c>
      <c r="AB99" s="141">
        <f>IF(AND($D99&lt;&gt;0,AB$1&lt;&gt;0),IF(VLOOKUP($D99,$J$9:$DP$16,2+AB$1,FALSE)&lt;&gt;0,(COUNTIF('Présences, Excuses, et Tx P G'!$P98:AF98,$C99)/VLOOKUP($D99,$J$9:$DP$16,2+AB$1,FALSE)),),)</f>
        <v>0.72727272727272729</v>
      </c>
      <c r="AC99" s="141">
        <f>IF(AND($D99&lt;&gt;0,AC$1&lt;&gt;0),IF(VLOOKUP($D99,$J$9:$DP$16,2+AC$1,FALSE)&lt;&gt;0,(COUNTIF('Présences, Excuses, et Tx P G'!$P98:AG98,$C99)/VLOOKUP($D99,$J$9:$DP$16,2+AC$1,FALSE)),),)</f>
        <v>0.75</v>
      </c>
      <c r="AD99" s="141">
        <f>IF(AND($D99&lt;&gt;0,AD$1&lt;&gt;0),IF(VLOOKUP($D99,$J$9:$DP$16,2+AD$1,FALSE)&lt;&gt;0,(COUNTIF('Présences, Excuses, et Tx P G'!$P98:AH98,$C99)/VLOOKUP($D99,$J$9:$DP$16,2+AD$1,FALSE)),),)</f>
        <v>0.75</v>
      </c>
      <c r="AE99" s="141">
        <f>IF(AND($D99&lt;&gt;0,AE$1&lt;&gt;0),IF(VLOOKUP($D99,$J$9:$DP$16,2+AE$1,FALSE)&lt;&gt;0,(COUNTIF('Présences, Excuses, et Tx P G'!$P98:AI98,$C99)/VLOOKUP($D99,$J$9:$DP$16,2+AE$1,FALSE)),),)</f>
        <v>0.76923076923076927</v>
      </c>
      <c r="AF99" s="141">
        <f>IF(AND($D99&lt;&gt;0,AF$1&lt;&gt;0),IF(VLOOKUP($D99,$J$9:$DP$16,2+AF$1,FALSE)&lt;&gt;0,(COUNTIF('Présences, Excuses, et Tx P G'!$P98:AJ98,$C99)/VLOOKUP($D99,$J$9:$DP$16,2+AF$1,FALSE)),),)</f>
        <v>0.76923076923076927</v>
      </c>
      <c r="AG99" s="141">
        <f>IF(AND($D99&lt;&gt;0,AG$1&lt;&gt;0),IF(VLOOKUP($D99,$J$9:$DP$16,2+AG$1,FALSE)&lt;&gt;0,(COUNTIF('Présences, Excuses, et Tx P G'!$P98:AK98,$C99)/VLOOKUP($D99,$J$9:$DP$16,2+AG$1,FALSE)),),)</f>
        <v>0.76923076923076927</v>
      </c>
      <c r="AH99" s="141">
        <f>IF(AND($D99&lt;&gt;0,AH$1&lt;&gt;0),IF(VLOOKUP($D99,$J$9:$DP$16,2+AH$1,FALSE)&lt;&gt;0,(COUNTIF('Présences, Excuses, et Tx P G'!$P98:AL98,$C99)/VLOOKUP($D99,$J$9:$DP$16,2+AH$1,FALSE)),),)</f>
        <v>0.7857142857142857</v>
      </c>
      <c r="AI99" s="141">
        <f>IF(AND($D99&lt;&gt;0,AI$1&lt;&gt;0),IF(VLOOKUP($D99,$J$9:$DP$16,2+AI$1,FALSE)&lt;&gt;0,(COUNTIF('Présences, Excuses, et Tx P G'!$P98:AM98,$C99)/VLOOKUP($D99,$J$9:$DP$16,2+AI$1,FALSE)),),)</f>
        <v>0.8</v>
      </c>
      <c r="AJ99" s="141">
        <f>IF(AND($D99&lt;&gt;0,AJ$1&lt;&gt;0),IF(VLOOKUP($D99,$J$9:$DP$16,2+AJ$1,FALSE)&lt;&gt;0,(COUNTIF('Présences, Excuses, et Tx P G'!$P98:AN98,$C99)/VLOOKUP($D99,$J$9:$DP$16,2+AJ$1,FALSE)),),)</f>
        <v>0.8125</v>
      </c>
      <c r="AK99" s="141">
        <f>IF(AND($D99&lt;&gt;0,AK$1&lt;&gt;0),IF(VLOOKUP($D99,$J$9:$DP$16,2+AK$1,FALSE)&lt;&gt;0,(COUNTIF('Présences, Excuses, et Tx P G'!$P98:AO98,$C99)/VLOOKUP($D99,$J$9:$DP$16,2+AK$1,FALSE)),),)</f>
        <v>0.82352941176470584</v>
      </c>
      <c r="AL99" s="141">
        <f>IF(AND($D99&lt;&gt;0,AL$1&lt;&gt;0),IF(VLOOKUP($D99,$J$9:$DP$16,2+AL$1,FALSE)&lt;&gt;0,(COUNTIF('Présences, Excuses, et Tx P G'!$P98:AP98,$C99)/VLOOKUP($D99,$J$9:$DP$16,2+AL$1,FALSE)),),)</f>
        <v>0.82352941176470584</v>
      </c>
      <c r="AM99" s="141">
        <f>IF(AND($D99&lt;&gt;0,AM$1&lt;&gt;0),IF(VLOOKUP($D99,$J$9:$DP$16,2+AM$1,FALSE)&lt;&gt;0,(COUNTIF('Présences, Excuses, et Tx P G'!$P98:AQ98,$C99)/VLOOKUP($D99,$J$9:$DP$16,2+AM$1,FALSE)),),)</f>
        <v>0.83333333333333337</v>
      </c>
      <c r="AN99" s="141">
        <f>IF(AND($D99&lt;&gt;0,AN$1&lt;&gt;0),IF(VLOOKUP($D99,$J$9:$DP$16,2+AN$1,FALSE)&lt;&gt;0,(COUNTIF('Présences, Excuses, et Tx P G'!$P98:AR98,$C99)/VLOOKUP($D99,$J$9:$DP$16,2+AN$1,FALSE)),),)</f>
        <v>0.84210526315789469</v>
      </c>
      <c r="AO99" s="141">
        <f>IF(AND($D99&lt;&gt;0,AO$1&lt;&gt;0),IF(VLOOKUP($D99,$J$9:$DP$16,2+AO$1,FALSE)&lt;&gt;0,(COUNTIF('Présences, Excuses, et Tx P G'!$P98:AS98,$C99)/VLOOKUP($D99,$J$9:$DP$16,2+AO$1,FALSE)),),)</f>
        <v>0.85</v>
      </c>
      <c r="AP99" s="141">
        <f>IF(AND($D99&lt;&gt;0,AP$1&lt;&gt;0),IF(VLOOKUP($D99,$J$9:$DP$16,2+AP$1,FALSE)&lt;&gt;0,(COUNTIF('Présences, Excuses, et Tx P G'!$P98:AT98,$C99)/VLOOKUP($D99,$J$9:$DP$16,2+AP$1,FALSE)),),)</f>
        <v>0.8571428571428571</v>
      </c>
      <c r="AQ99" s="141">
        <f>IF(AND($D99&lt;&gt;0,AQ$1&lt;&gt;0),IF(VLOOKUP($D99,$J$9:$DP$16,2+AQ$1,FALSE)&lt;&gt;0,(COUNTIF('Présences, Excuses, et Tx P G'!$P98:AU98,$C99)/VLOOKUP($D99,$J$9:$DP$16,2+AQ$1,FALSE)),),)</f>
        <v>0.86363636363636365</v>
      </c>
      <c r="AR99" s="141">
        <f>IF(AND($D99&lt;&gt;0,AR$1&lt;&gt;0),IF(VLOOKUP($D99,$J$9:$DP$16,2+AR$1,FALSE)&lt;&gt;0,(COUNTIF('Présences, Excuses, et Tx P G'!$P98:AV98,$C99)/VLOOKUP($D99,$J$9:$DP$16,2+AR$1,FALSE)),),)</f>
        <v>0.86363636363636365</v>
      </c>
      <c r="AS99" s="141">
        <f>IF(AND($D99&lt;&gt;0,AS$1&lt;&gt;0),IF(VLOOKUP($D99,$J$9:$DP$16,2+AS$1,FALSE)&lt;&gt;0,(COUNTIF('Présences, Excuses, et Tx P G'!$P98:AW98,$C99)/VLOOKUP($D99,$J$9:$DP$16,2+AS$1,FALSE)),),)</f>
        <v>0.86363636363636365</v>
      </c>
      <c r="AT99" s="141">
        <f>IF(AND($D99&lt;&gt;0,AT$1&lt;&gt;0),IF(VLOOKUP($D99,$J$9:$DP$16,2+AT$1,FALSE)&lt;&gt;0,(COUNTIF('Présences, Excuses, et Tx P G'!$P98:AX98,$C99)/VLOOKUP($D99,$J$9:$DP$16,2+AT$1,FALSE)),),)</f>
        <v>0.82608695652173914</v>
      </c>
      <c r="AU99" s="141">
        <f>IF(AND($D99&lt;&gt;0,AU$1&lt;&gt;0),IF(VLOOKUP($D99,$J$9:$DP$16,2+AU$1,FALSE)&lt;&gt;0,(COUNTIF('Présences, Excuses, et Tx P G'!$P98:AY98,$C99)/VLOOKUP($D99,$J$9:$DP$16,2+AU$1,FALSE)),),)</f>
        <v>0.82608695652173914</v>
      </c>
      <c r="AV99" s="141">
        <f>IF(AND($D99&lt;&gt;0,AV$1&lt;&gt;0),IF(VLOOKUP($D99,$J$9:$DP$16,2+AV$1,FALSE)&lt;&gt;0,(COUNTIF('Présences, Excuses, et Tx P G'!$P98:AZ98,$C99)/VLOOKUP($D99,$J$9:$DP$16,2+AV$1,FALSE)),),)</f>
        <v>0.79166666666666663</v>
      </c>
      <c r="AW99" s="141">
        <f>IF(AND($D99&lt;&gt;0,AW$1&lt;&gt;0),IF(VLOOKUP($D99,$J$9:$DP$16,2+AW$1,FALSE)&lt;&gt;0,(COUNTIF('Présences, Excuses, et Tx P G'!$P98:BA98,$C99)/VLOOKUP($D99,$J$9:$DP$16,2+AW$1,FALSE)),),)</f>
        <v>0.79166666666666663</v>
      </c>
      <c r="AX99" s="141">
        <f>IF(AND($D99&lt;&gt;0,AX$1&lt;&gt;0),IF(VLOOKUP($D99,$J$9:$DP$16,2+AX$1,FALSE)&lt;&gt;0,(COUNTIF('Présences, Excuses, et Tx P G'!$P98:BB98,$C99)/VLOOKUP($D99,$J$9:$DP$16,2+AX$1,FALSE)),),)</f>
        <v>0.8</v>
      </c>
      <c r="AY99" s="141">
        <f>IF(AND($D99&lt;&gt;0,AY$1&lt;&gt;0),IF(VLOOKUP($D99,$J$9:$DP$16,2+AY$1,FALSE)&lt;&gt;0,(COUNTIF('Présences, Excuses, et Tx P G'!$P98:BC98,$C99)/VLOOKUP($D99,$J$9:$DP$16,2+AY$1,FALSE)),),)</f>
        <v>0.8</v>
      </c>
      <c r="AZ99" s="141">
        <f>IF(AND($D99&lt;&gt;0,AZ$1&lt;&gt;0),IF(VLOOKUP($D99,$J$9:$DP$16,2+AZ$1,FALSE)&lt;&gt;0,(COUNTIF('Présences, Excuses, et Tx P G'!$P98:BD98,$C99)/VLOOKUP($D99,$J$9:$DP$16,2+AZ$1,FALSE)),),)</f>
        <v>0.80769230769230771</v>
      </c>
      <c r="BA99" s="141">
        <f>IF(AND($D99&lt;&gt;0,BA$1&lt;&gt;0),IF(VLOOKUP($D99,$J$9:$DP$16,2+BA$1,FALSE)&lt;&gt;0,(COUNTIF('Présences, Excuses, et Tx P G'!$P98:BE98,$C99)/VLOOKUP($D99,$J$9:$DP$16,2+BA$1,FALSE)),),)</f>
        <v>0.80769230769230771</v>
      </c>
      <c r="BB99" s="141">
        <f>IF(AND($D99&lt;&gt;0,BB$1&lt;&gt;0),IF(VLOOKUP($D99,$J$9:$DP$16,2+BB$1,FALSE)&lt;&gt;0,(COUNTIF('Présences, Excuses, et Tx P G'!$P98:BF98,$C99)/VLOOKUP($D99,$J$9:$DP$16,2+BB$1,FALSE)),),)</f>
        <v>0.77777777777777779</v>
      </c>
      <c r="BC99" s="141">
        <f>IF(AND($D99&lt;&gt;0,BC$1&lt;&gt;0),IF(VLOOKUP($D99,$J$9:$DP$16,2+BC$1,FALSE)&lt;&gt;0,(COUNTIF('Présences, Excuses, et Tx P G'!$P98:BG98,$C99)/VLOOKUP($D99,$J$9:$DP$16,2+BC$1,FALSE)),),)</f>
        <v>0.75</v>
      </c>
      <c r="BD99" s="141">
        <f>IF(AND($D99&lt;&gt;0,BD$1&lt;&gt;0),IF(VLOOKUP($D99,$J$9:$DP$16,2+BD$1,FALSE)&lt;&gt;0,(COUNTIF('Présences, Excuses, et Tx P G'!$P98:BH98,$C99)/VLOOKUP($D99,$J$9:$DP$16,2+BD$1,FALSE)),),)</f>
        <v>0.75862068965517238</v>
      </c>
      <c r="BE99" s="141">
        <f>IF(AND($D99&lt;&gt;0,BE$1&lt;&gt;0),IF(VLOOKUP($D99,$J$9:$DP$16,2+BE$1,FALSE)&lt;&gt;0,(COUNTIF('Présences, Excuses, et Tx P G'!$P98:BI98,$C99)/VLOOKUP($D99,$J$9:$DP$16,2+BE$1,FALSE)),),)</f>
        <v>0.76666666666666672</v>
      </c>
      <c r="BF99" s="141">
        <f>IF(AND($D99&lt;&gt;0,BF$1&lt;&gt;0),IF(VLOOKUP($D99,$J$9:$DP$16,2+BF$1,FALSE)&lt;&gt;0,(COUNTIF('Présences, Excuses, et Tx P G'!$P98:BJ98,$C99)/VLOOKUP($D99,$J$9:$DP$16,2+BF$1,FALSE)),),)</f>
        <v>0.76666666666666672</v>
      </c>
      <c r="BG99" s="141">
        <f>IF(AND($D99&lt;&gt;0,BG$1&lt;&gt;0),IF(VLOOKUP($D99,$J$9:$DP$16,2+BG$1,FALSE)&lt;&gt;0,(COUNTIF('Présences, Excuses, et Tx P G'!$P98:BK98,$C99)/VLOOKUP($D99,$J$9:$DP$16,2+BG$1,FALSE)),),)</f>
        <v>0.77419354838709675</v>
      </c>
      <c r="BH99" s="141">
        <f>IF(AND($D99&lt;&gt;0,BH$1&lt;&gt;0),IF(VLOOKUP($D99,$J$9:$DP$16,2+BH$1,FALSE)&lt;&gt;0,(COUNTIF('Présences, Excuses, et Tx P G'!$P98:BL98,$C99)/VLOOKUP($D99,$J$9:$DP$16,2+BH$1,FALSE)),),)</f>
        <v>0.77419354838709675</v>
      </c>
      <c r="BI99" s="141">
        <f>IF(AND($D99&lt;&gt;0,BI$1&lt;&gt;0),IF(VLOOKUP($D99,$J$9:$DP$16,2+BI$1,FALSE)&lt;&gt;0,(COUNTIF('Présences, Excuses, et Tx P G'!$P98:BM98,$C99)/VLOOKUP($D99,$J$9:$DP$16,2+BI$1,FALSE)),),)</f>
        <v>0.78125</v>
      </c>
      <c r="BJ99" s="141">
        <f>IF(AND($D99&lt;&gt;0,BJ$1&lt;&gt;0),IF(VLOOKUP($D99,$J$9:$DP$16,2+BJ$1,FALSE)&lt;&gt;0,(COUNTIF('Présences, Excuses, et Tx P G'!$P98:BN98,$C99)/VLOOKUP($D99,$J$9:$DP$16,2+BJ$1,FALSE)),),)</f>
        <v>0.78787878787878785</v>
      </c>
      <c r="BK99" s="141">
        <f>IF(AND($D99&lt;&gt;0,BK$1&lt;&gt;0),IF(VLOOKUP($D99,$J$9:$DP$16,2+BK$1,FALSE)&lt;&gt;0,(COUNTIF('Présences, Excuses, et Tx P G'!$P98:BO98,$C99)/VLOOKUP($D99,$J$9:$DP$16,2+BK$1,FALSE)),),)</f>
        <v>0.78787878787878785</v>
      </c>
      <c r="BL99" s="141">
        <f>IF(AND($D99&lt;&gt;0,BL$1&lt;&gt;0),IF(VLOOKUP($D99,$J$9:$DP$16,2+BL$1,FALSE)&lt;&gt;0,(COUNTIF('Présences, Excuses, et Tx P G'!$P98:BP98,$C99)/VLOOKUP($D99,$J$9:$DP$16,2+BL$1,FALSE)),),)</f>
        <v>0.78787878787878785</v>
      </c>
      <c r="BM99" s="141">
        <f>IF(AND($D99&lt;&gt;0,BM$1&lt;&gt;0),IF(VLOOKUP($D99,$J$9:$DP$16,2+BM$1,FALSE)&lt;&gt;0,(COUNTIF('Présences, Excuses, et Tx P G'!$P98:BQ98,$C99)/VLOOKUP($D99,$J$9:$DP$16,2+BM$1,FALSE)),),)</f>
        <v>0.78787878787878785</v>
      </c>
      <c r="BN99" s="141">
        <f>IF(AND($D99&lt;&gt;0,BN$1&lt;&gt;0),IF(VLOOKUP($D99,$J$9:$DP$16,2+BN$1,FALSE)&lt;&gt;0,(COUNTIF('Présences, Excuses, et Tx P G'!$P98:BR98,$C99)/VLOOKUP($D99,$J$9:$DP$16,2+BN$1,FALSE)),),)</f>
        <v>0.79411764705882348</v>
      </c>
      <c r="BO99" s="141">
        <f>IF(AND($D99&lt;&gt;0,BO$1&lt;&gt;0),IF(VLOOKUP($D99,$J$9:$DP$16,2+BO$1,FALSE)&lt;&gt;0,(COUNTIF('Présences, Excuses, et Tx P G'!$P98:BS98,$C99)/VLOOKUP($D99,$J$9:$DP$16,2+BO$1,FALSE)),),)</f>
        <v>0.8</v>
      </c>
      <c r="BP99" s="141">
        <f>IF(AND($D99&lt;&gt;0,BP$1&lt;&gt;0),IF(VLOOKUP($D99,$J$9:$DP$16,2+BP$1,FALSE)&lt;&gt;0,(COUNTIF('Présences, Excuses, et Tx P G'!$P98:BT98,$C99)/VLOOKUP($D99,$J$9:$DP$16,2+BP$1,FALSE)),),)</f>
        <v>0.80555555555555558</v>
      </c>
      <c r="BQ99" s="141">
        <f>IF(AND($D99&lt;&gt;0,BQ$1&lt;&gt;0),IF(VLOOKUP($D99,$J$9:$DP$16,2+BQ$1,FALSE)&lt;&gt;0,(COUNTIF('Présences, Excuses, et Tx P G'!$P98:BU98,$C99)/VLOOKUP($D99,$J$9:$DP$16,2+BQ$1,FALSE)),),)</f>
        <v>0.81081081081081086</v>
      </c>
      <c r="BR99" s="141">
        <f>IF(AND($D99&lt;&gt;0,BR$1&lt;&gt;0),IF(VLOOKUP($D99,$J$9:$DP$16,2+BR$1,FALSE)&lt;&gt;0,(COUNTIF('Présences, Excuses, et Tx P G'!$P98:BV98,$C99)/VLOOKUP($D99,$J$9:$DP$16,2+BR$1,FALSE)),),)</f>
        <v>0.81081081081081086</v>
      </c>
      <c r="BS99" s="141">
        <f>IF(AND($D99&lt;&gt;0,BS$1&lt;&gt;0),IF(VLOOKUP($D99,$J$9:$DP$16,2+BS$1,FALSE)&lt;&gt;0,(COUNTIF('Présences, Excuses, et Tx P G'!$P98:BW98,$C99)/VLOOKUP($D99,$J$9:$DP$16,2+BS$1,FALSE)),),)</f>
        <v>0.81081081081081086</v>
      </c>
      <c r="BT99" s="141">
        <f>IF(AND($D99&lt;&gt;0,BT$1&lt;&gt;0),IF(VLOOKUP($D99,$J$9:$DP$16,2+BT$1,FALSE)&lt;&gt;0,(COUNTIF('Présences, Excuses, et Tx P G'!$P98:BX98,$C99)/VLOOKUP($D99,$J$9:$DP$16,2+BT$1,FALSE)),),)</f>
        <v>0.81081081081081086</v>
      </c>
      <c r="BU99" s="141">
        <f>IF(AND($D99&lt;&gt;0,BU$1&lt;&gt;0),IF(VLOOKUP($D99,$J$9:$DP$16,2+BU$1,FALSE)&lt;&gt;0,(COUNTIF('Présences, Excuses, et Tx P G'!$P98:BY98,$C99)/VLOOKUP($D99,$J$9:$DP$16,2+BU$1,FALSE)),),)</f>
        <v>0.81578947368421051</v>
      </c>
      <c r="BV99" s="141">
        <f>IF(AND($D99&lt;&gt;0,BV$1&lt;&gt;0),IF(VLOOKUP($D99,$J$9:$DP$16,2+BV$1,FALSE)&lt;&gt;0,(COUNTIF('Présences, Excuses, et Tx P G'!$P98:BZ98,$C99)/VLOOKUP($D99,$J$9:$DP$16,2+BV$1,FALSE)),),)</f>
        <v>0.82051282051282048</v>
      </c>
      <c r="BW99" s="141">
        <f>IF(AND($D99&lt;&gt;0,BW$1&lt;&gt;0),IF(VLOOKUP($D99,$J$9:$DP$16,2+BW$1,FALSE)&lt;&gt;0,(COUNTIF('Présences, Excuses, et Tx P G'!$P98:CA98,$C99)/VLOOKUP($D99,$J$9:$DP$16,2+BW$1,FALSE)),),)</f>
        <v>0.82499999999999996</v>
      </c>
      <c r="BX99" s="141">
        <f>IF(AND($D99&lt;&gt;0,BX$1&lt;&gt;0),IF(VLOOKUP($D99,$J$9:$DP$16,2+BX$1,FALSE)&lt;&gt;0,(COUNTIF('Présences, Excuses, et Tx P G'!$P98:CB98,$C99)/VLOOKUP($D99,$J$9:$DP$16,2+BX$1,FALSE)),),)</f>
        <v>0.82926829268292679</v>
      </c>
      <c r="BY99" s="141">
        <f>IF(AND($D99&lt;&gt;0,BY$1&lt;&gt;0),IF(VLOOKUP($D99,$J$9:$DP$16,2+BY$1,FALSE)&lt;&gt;0,(COUNTIF('Présences, Excuses, et Tx P G'!$P98:CC98,$C99)/VLOOKUP($D99,$J$9:$DP$16,2+BY$1,FALSE)),),)</f>
        <v>0.82926829268292679</v>
      </c>
      <c r="BZ99" s="141">
        <f>IF(AND($D99&lt;&gt;0,BZ$1&lt;&gt;0),IF(VLOOKUP($D99,$J$9:$DP$16,2+BZ$1,FALSE)&lt;&gt;0,(COUNTIF('Présences, Excuses, et Tx P G'!$P98:CD98,$C99)/VLOOKUP($D99,$J$9:$DP$16,2+BZ$1,FALSE)),),)</f>
        <v>0.83333333333333337</v>
      </c>
      <c r="CA99" s="141">
        <f>IF(AND($D99&lt;&gt;0,CA$1&lt;&gt;0),IF(VLOOKUP($D99,$J$9:$DP$16,2+CA$1,FALSE)&lt;&gt;0,(COUNTIF('Présences, Excuses, et Tx P G'!$P98:CE98,$C99)/VLOOKUP($D99,$J$9:$DP$16,2+CA$1,FALSE)),),)</f>
        <v>0.81395348837209303</v>
      </c>
      <c r="CB99" s="141">
        <f>IF(AND($D99&lt;&gt;0,CB$1&lt;&gt;0),IF(VLOOKUP($D99,$J$9:$DP$16,2+CB$1,FALSE)&lt;&gt;0,(COUNTIF('Présences, Excuses, et Tx P G'!$P98:CF98,$C99)/VLOOKUP($D99,$J$9:$DP$16,2+CB$1,FALSE)),),)</f>
        <v>0</v>
      </c>
      <c r="CC99" s="141">
        <f>IF(AND($D99&lt;&gt;0,CC$1&lt;&gt;0),IF(VLOOKUP($D99,$J$9:$DP$16,2+CC$1,FALSE)&lt;&gt;0,(COUNTIF('Présences, Excuses, et Tx P G'!$P98:CG98,$C99)/VLOOKUP($D99,$J$9:$DP$16,2+CC$1,FALSE)),),)</f>
        <v>0</v>
      </c>
      <c r="CD99" s="141">
        <f>IF(AND($D99&lt;&gt;0,CD$1&lt;&gt;0),IF(VLOOKUP($D99,$J$9:$DP$16,2+CD$1,FALSE)&lt;&gt;0,(COUNTIF('Présences, Excuses, et Tx P G'!$P98:CH98,$C99)/VLOOKUP($D99,$J$9:$DP$16,2+CD$1,FALSE)),),)</f>
        <v>0</v>
      </c>
      <c r="CE99" s="141">
        <f>IF(AND($D99&lt;&gt;0,CE$1&lt;&gt;0),IF(VLOOKUP($D99,$J$9:$DP$16,2+CE$1,FALSE)&lt;&gt;0,(COUNTIF('Présences, Excuses, et Tx P G'!$P98:CI98,$C99)/VLOOKUP($D99,$J$9:$DP$16,2+CE$1,FALSE)),),)</f>
        <v>0</v>
      </c>
      <c r="CF99" s="141">
        <f>IF(AND($D99&lt;&gt;0,CF$1&lt;&gt;0),IF(VLOOKUP($D99,$J$9:$DP$16,2+CF$1,FALSE)&lt;&gt;0,(COUNTIF('Présences, Excuses, et Tx P G'!$P98:CJ98,$C99)/VLOOKUP($D99,$J$9:$DP$16,2+CF$1,FALSE)),),)</f>
        <v>0</v>
      </c>
      <c r="CG99" s="141">
        <f>IF(AND($D99&lt;&gt;0,CG$1&lt;&gt;0),IF(VLOOKUP($D99,$J$9:$DP$16,2+CG$1,FALSE)&lt;&gt;0,(COUNTIF('Présences, Excuses, et Tx P G'!$P98:CK98,$C99)/VLOOKUP($D99,$J$9:$DP$16,2+CG$1,FALSE)),),)</f>
        <v>0</v>
      </c>
      <c r="CH99" s="141">
        <f>IF(AND($D99&lt;&gt;0,CH$1&lt;&gt;0),IF(VLOOKUP($D99,$J$9:$DP$16,2+CH$1,FALSE)&lt;&gt;0,(COUNTIF('Présences, Excuses, et Tx P G'!$P98:CL98,$C99)/VLOOKUP($D99,$J$9:$DP$16,2+CH$1,FALSE)),),)</f>
        <v>0</v>
      </c>
      <c r="CI99" s="141">
        <f>IF(AND($D99&lt;&gt;0,CI$1&lt;&gt;0),IF(VLOOKUP($D99,$J$9:$DP$16,2+CI$1,FALSE)&lt;&gt;0,(COUNTIF('Présences, Excuses, et Tx P G'!$P98:CM98,$C99)/VLOOKUP($D99,$J$9:$DP$16,2+CI$1,FALSE)),),)</f>
        <v>0</v>
      </c>
      <c r="CJ99" s="141">
        <f>IF(AND($D99&lt;&gt;0,CJ$1&lt;&gt;0),IF(VLOOKUP($D99,$J$9:$DP$16,2+CJ$1,FALSE)&lt;&gt;0,(COUNTIF('Présences, Excuses, et Tx P G'!$P98:CO98,$C99)/VLOOKUP($D99,$J$9:$DP$16,2+CJ$1,FALSE)),),)</f>
        <v>0</v>
      </c>
      <c r="CK99" s="141">
        <f>IF(AND($D99&lt;&gt;0,CK$1&lt;&gt;0),IF(VLOOKUP($D99,$J$9:$DP$16,2+CK$1,FALSE)&lt;&gt;0,(COUNTIF('Présences, Excuses, et Tx P G'!$P98:CP98,$C99)/VLOOKUP($D99,$J$9:$DP$16,2+CK$1,FALSE)),),)</f>
        <v>0</v>
      </c>
      <c r="CL99" s="141">
        <f>IF(AND($D99&lt;&gt;0,CL$1&lt;&gt;0),IF(VLOOKUP($D99,$J$9:$DP$16,2+CL$1,FALSE)&lt;&gt;0,(COUNTIF('Présences, Excuses, et Tx P G'!$P98:CQ98,$C99)/VLOOKUP($D99,$J$9:$DP$16,2+CL$1,FALSE)),),)</f>
        <v>0</v>
      </c>
      <c r="CM99" s="141">
        <f>IF(AND($D99&lt;&gt;0,CM$1&lt;&gt;0),IF(VLOOKUP($D99,$J$9:$DP$16,2+CM$1,FALSE)&lt;&gt;0,(COUNTIF('Présences, Excuses, et Tx P G'!$P98:CR98,$C99)/VLOOKUP($D99,$J$9:$DP$16,2+CM$1,FALSE)),),)</f>
        <v>0</v>
      </c>
      <c r="CN99" s="141">
        <f>IF(AND($D99&lt;&gt;0,CN$1&lt;&gt;0),IF(VLOOKUP($D99,$J$9:$DP$16,2+CN$1,FALSE)&lt;&gt;0,(COUNTIF('Présences, Excuses, et Tx P G'!$P98:CS98,$C99)/VLOOKUP($D99,$J$9:$DP$16,2+CN$1,FALSE)),),)</f>
        <v>0</v>
      </c>
      <c r="CO99" s="141">
        <f>IF(AND($D99&lt;&gt;0,CO$1&lt;&gt;0),IF(VLOOKUP($D99,$J$9:$DP$16,2+CO$1,FALSE)&lt;&gt;0,(COUNTIF('Présences, Excuses, et Tx P G'!$P98:CT98,$C99)/VLOOKUP($D99,$J$9:$DP$16,2+CO$1,FALSE)),),)</f>
        <v>0</v>
      </c>
      <c r="CP99" s="141">
        <f>IF(AND($D99&lt;&gt;0,CP$1&lt;&gt;0),IF(VLOOKUP($D99,$J$9:$DP$16,2+CP$1,FALSE)&lt;&gt;0,(COUNTIF('Présences, Excuses, et Tx P G'!$P98:CU98,$C99)/VLOOKUP($D99,$J$9:$DP$16,2+CP$1,FALSE)),),)</f>
        <v>0</v>
      </c>
      <c r="CQ99" s="141">
        <f>IF(AND($D99&lt;&gt;0,CQ$1&lt;&gt;0),IF(VLOOKUP($D99,$J$9:$DP$16,2+CQ$1,FALSE)&lt;&gt;0,(COUNTIF('Présences, Excuses, et Tx P G'!$P98:CU98,$C99)/VLOOKUP($D99,$J$9:$DP$16,2+CQ$1,FALSE)),),)</f>
        <v>0</v>
      </c>
      <c r="CR99" s="141">
        <f>IF(AND($D99&lt;&gt;0,CR$1&lt;&gt;0),IF(VLOOKUP($D99,$J$9:$DP$16,2+CR$1,FALSE)&lt;&gt;0,(COUNTIF('Présences, Excuses, et Tx P G'!$P98:CV98,$C99)/VLOOKUP($D99,$J$9:$DP$16,2+CR$1,FALSE)),),)</f>
        <v>0</v>
      </c>
      <c r="CS99" s="141">
        <f>IF(AND($D99&lt;&gt;0,CS$1&lt;&gt;0),IF(VLOOKUP($D99,$J$9:$DP$16,2+CS$1,FALSE)&lt;&gt;0,(COUNTIF('Présences, Excuses, et Tx P G'!$P98:CW98,$C99)/VLOOKUP($D99,$J$9:$DP$16,2+CS$1,FALSE)),),)</f>
        <v>0</v>
      </c>
      <c r="CT99" s="141">
        <f>IF(AND($D99&lt;&gt;0,CT$1&lt;&gt;0),IF(VLOOKUP($D99,$J$9:$DP$16,2+CT$1,FALSE)&lt;&gt;0,(COUNTIF('Présences, Excuses, et Tx P G'!$P98:CX98,$C99)/VLOOKUP($D99,$J$9:$DP$16,2+CT$1,FALSE)),),)</f>
        <v>0</v>
      </c>
      <c r="CU99" s="141">
        <f>IF(AND($D99&lt;&gt;0,CU$1&lt;&gt;0),IF(VLOOKUP($D99,$J$9:$DP$16,2+CU$1,FALSE)&lt;&gt;0,(COUNTIF('Présences, Excuses, et Tx P G'!$P98:CY98,$C99)/VLOOKUP($D99,$J$9:$DP$16,2+CU$1,FALSE)),),)</f>
        <v>0</v>
      </c>
      <c r="CV99" s="141">
        <f>IF(AND($D99&lt;&gt;0,CV$1&lt;&gt;0),IF(VLOOKUP($D99,$J$9:$DP$16,2+CV$1,FALSE)&lt;&gt;0,(COUNTIF('Présences, Excuses, et Tx P G'!$P98:CZ98,$C99)/VLOOKUP($D99,$J$9:$DP$16,2+CV$1,FALSE)),),)</f>
        <v>0</v>
      </c>
      <c r="CW99" s="141">
        <f>IF(AND($D99&lt;&gt;0,CW$1&lt;&gt;0),IF(VLOOKUP($D99,$J$9:$DP$16,2+CW$1,FALSE)&lt;&gt;0,(COUNTIF('Présences, Excuses, et Tx P G'!$P98:DA98,$C99)/VLOOKUP($D99,$J$9:$DP$16,2+CW$1,FALSE)),),)</f>
        <v>0</v>
      </c>
      <c r="CX99" s="141">
        <f>IF(AND($D99&lt;&gt;0,CX$1&lt;&gt;0),IF(VLOOKUP($D99,$J$9:$DP$16,2+CX$1,FALSE)&lt;&gt;0,(COUNTIF('Présences, Excuses, et Tx P G'!$P98:DB98,$C99)/VLOOKUP($D99,$J$9:$DP$16,2+CX$1,FALSE)),),)</f>
        <v>0</v>
      </c>
      <c r="CY99" s="141">
        <f>IF(AND($D99&lt;&gt;0,CY$1&lt;&gt;0),IF(VLOOKUP($D99,$J$9:$DP$16,2+CY$1,FALSE)&lt;&gt;0,(COUNTIF('Présences, Excuses, et Tx P G'!$P98:DC98,$C99)/VLOOKUP($D99,$J$9:$DP$16,2+CY$1,FALSE)),),)</f>
        <v>0</v>
      </c>
      <c r="CZ99" s="141">
        <f>IF(AND($D99&lt;&gt;0,CZ$1&lt;&gt;0),IF(VLOOKUP($D99,$J$9:$DP$16,2+CZ$1,FALSE)&lt;&gt;0,(COUNTIF('Présences, Excuses, et Tx P G'!$P98:DD98,$C99)/VLOOKUP($D99,$J$9:$DP$16,2+CZ$1,FALSE)),),)</f>
        <v>0</v>
      </c>
      <c r="DA99" s="141">
        <f>IF(AND($D99&lt;&gt;0,DA$1&lt;&gt;0),IF(VLOOKUP($D99,$J$9:$DP$16,2+DA$1,FALSE)&lt;&gt;0,(COUNTIF('Présences, Excuses, et Tx P G'!$P98:DE98,$C99)/VLOOKUP($D99,$J$9:$DP$16,2+DA$1,FALSE)),),)</f>
        <v>0</v>
      </c>
      <c r="DB99" s="141">
        <f>IF(AND($D99&lt;&gt;0,DB$1&lt;&gt;0),IF(VLOOKUP($D99,$J$9:$DP$16,2+DB$1,FALSE)&lt;&gt;0,(COUNTIF('Présences, Excuses, et Tx P G'!$P98:DF98,$C99)/VLOOKUP($D99,$J$9:$DP$16,2+DB$1,FALSE)),),)</f>
        <v>0</v>
      </c>
      <c r="DC99" s="141">
        <f>IF(AND($D99&lt;&gt;0,DC$1&lt;&gt;0),IF(VLOOKUP($D99,$J$9:$DP$16,2+DC$1,FALSE)&lt;&gt;0,(COUNTIF('Présences, Excuses, et Tx P G'!$P98:DG98,$C99)/VLOOKUP($D99,$J$9:$DP$16,2+DC$1,FALSE)),),)</f>
        <v>0</v>
      </c>
      <c r="DD99" s="141">
        <f>IF(AND($D99&lt;&gt;0,DD$1&lt;&gt;0),IF(VLOOKUP($D99,$J$9:$DP$16,2+DD$1,FALSE)&lt;&gt;0,(COUNTIF('Présences, Excuses, et Tx P G'!$P98:DH98,$C99)/VLOOKUP($D99,$J$9:$DP$16,2+DD$1,FALSE)),),)</f>
        <v>0</v>
      </c>
      <c r="DE99" s="141">
        <f>IF(AND($D99&lt;&gt;0,DE$1&lt;&gt;0),IF(VLOOKUP($D99,$J$9:$DP$16,2+DE$1,FALSE)&lt;&gt;0,(COUNTIF('Présences, Excuses, et Tx P G'!$P98:DI98,$C99)/VLOOKUP($D99,$J$9:$DP$16,2+DE$1,FALSE)),),)</f>
        <v>0</v>
      </c>
      <c r="DF99" s="141">
        <f>IF(AND($D99&lt;&gt;0,DF$1&lt;&gt;0),IF(VLOOKUP($D99,$J$9:$DP$16,2+DF$1,FALSE)&lt;&gt;0,(COUNTIF('Présences, Excuses, et Tx P G'!$P98:DJ98,$C99)/VLOOKUP($D99,$J$9:$DP$16,2+DF$1,FALSE)),),)</f>
        <v>0</v>
      </c>
      <c r="DG99" s="141">
        <f>IF(AND($D99&lt;&gt;0,DG$1&lt;&gt;0),IF(VLOOKUP($D99,$J$9:$DP$16,2+DG$1,FALSE)&lt;&gt;0,(COUNTIF('Présences, Excuses, et Tx P G'!$P98:DK98,$C99)/VLOOKUP($D99,$J$9:$DP$16,2+DG$1,FALSE)),),)</f>
        <v>0</v>
      </c>
      <c r="DH99" s="141">
        <f>IF(AND($D99&lt;&gt;0,DH$1&lt;&gt;0),IF(VLOOKUP($D99,$J$9:$DP$16,2+DH$1,FALSE)&lt;&gt;0,(COUNTIF('Présences, Excuses, et Tx P G'!$P98:DL98,$C99)/VLOOKUP($D99,$J$9:$DP$16,2+DH$1,FALSE)),),)</f>
        <v>0</v>
      </c>
      <c r="DI99" s="141">
        <f>IF(AND($D99&lt;&gt;0,DI$1&lt;&gt;0),IF(VLOOKUP($D99,$J$9:$DP$16,2+DI$1,FALSE)&lt;&gt;0,(COUNTIF('Présences, Excuses, et Tx P G'!$P98:DM98,$C99)/VLOOKUP($D99,$J$9:$DP$16,2+DI$1,FALSE)),),)</f>
        <v>0</v>
      </c>
      <c r="DJ99" s="141">
        <f>IF(AND($D99&lt;&gt;0,DJ$1&lt;&gt;0),IF(VLOOKUP($D99,$J$9:$DP$16,2+DJ$1,FALSE)&lt;&gt;0,(COUNTIF('Présences, Excuses, et Tx P G'!$P98:DN98,$C99)/VLOOKUP($D99,$J$9:$DP$16,2+DJ$1,FALSE)),),)</f>
        <v>0</v>
      </c>
      <c r="DK99" s="141">
        <f>IF(AND($D99&lt;&gt;0,DK$1&lt;&gt;0),IF(VLOOKUP($D99,$J$9:$DP$16,2+DK$1,FALSE)&lt;&gt;0,(COUNTIF('Présences, Excuses, et Tx P G'!$P98:DO98,$C99)/VLOOKUP($D99,$J$9:$DP$16,2+DK$1,FALSE)),),)</f>
        <v>0</v>
      </c>
      <c r="DL99" s="141">
        <f>IF(AND($D99&lt;&gt;0,DL$1&lt;&gt;0),IF(VLOOKUP($D99,$J$9:$DP$16,2+DL$1,FALSE)&lt;&gt;0,(COUNTIF('Présences, Excuses, et Tx P G'!$P98:DP98,$C99)/VLOOKUP($D99,$J$9:$DP$16,2+DL$1,FALSE)),),)</f>
        <v>0</v>
      </c>
      <c r="DM99" s="141">
        <f>IF(AND($D99&lt;&gt;0,DM$1&lt;&gt;0),IF(VLOOKUP($D99,$J$9:$DP$16,2+DM$1,FALSE)&lt;&gt;0,(COUNTIF('Présences, Excuses, et Tx P G'!$P98:DQ98,$C99)/VLOOKUP($D99,$J$9:$DP$16,2+DM$1,FALSE)),),)</f>
        <v>0</v>
      </c>
      <c r="DN99" s="141">
        <f>IF(AND($D99&lt;&gt;0,DN$1&lt;&gt;0),IF(VLOOKUP($D99,$J$9:$DP$16,2+DN$1,FALSE)&lt;&gt;0,(COUNTIF('Présences, Excuses, et Tx P G'!$P98:DR98,$C99)/VLOOKUP($D99,$J$9:$DP$16,2+DN$1,FALSE)),),)</f>
        <v>0</v>
      </c>
      <c r="DO99" s="141">
        <f>IF(AND($D99&lt;&gt;0,DO$1&lt;&gt;0),IF(VLOOKUP($D99,$J$9:$DP$16,2+DO$1,FALSE)&lt;&gt;0,(COUNTIF('Présences, Excuses, et Tx P G'!$P98:DS98,$C99)/VLOOKUP($D99,$J$9:$DP$16,2+DO$1,FALSE)),),)</f>
        <v>0</v>
      </c>
      <c r="DP99" s="141">
        <f>IF(AND($D99&lt;&gt;0,DP$1&lt;&gt;0),IF(VLOOKUP($D99,$J$9:$DP$16,2+DP$1,FALSE)&lt;&gt;0,(COUNTIF('Présences, Excuses, et Tx P G'!$P98:DT98,$C99)/VLOOKUP($D99,$J$9:$DP$16,2+DP$1,FALSE)),),)</f>
        <v>0</v>
      </c>
      <c r="DR99" s="158" t="str">
        <f t="shared" si="39"/>
        <v>SITAUD Pascale</v>
      </c>
      <c r="DS99" s="26" t="str">
        <f t="shared" si="40"/>
        <v>A</v>
      </c>
      <c r="DT99" s="23">
        <f t="shared" si="41"/>
        <v>0.82926829268292679</v>
      </c>
    </row>
    <row r="100" spans="1:124" ht="14.4" customHeight="1">
      <c r="A100" s="17">
        <v>83</v>
      </c>
      <c r="B100" s="158" t="str">
        <f>Choristes!B84</f>
        <v>SULPIE Isabelle</v>
      </c>
      <c r="C100" s="26" t="str">
        <f>Choristes!C84</f>
        <v>S</v>
      </c>
      <c r="D100" s="26" t="str">
        <f>Choristes!G84</f>
        <v>FS</v>
      </c>
      <c r="E100" s="26"/>
      <c r="F100" s="26"/>
      <c r="G100" s="15"/>
      <c r="H100" s="15"/>
      <c r="I100" s="23">
        <f t="shared" si="37"/>
        <v>0.97560975609756095</v>
      </c>
      <c r="J100" s="23" t="str">
        <f t="shared" si="38"/>
        <v>B</v>
      </c>
      <c r="K100" s="61"/>
      <c r="L100" s="141">
        <f>IF(AND($D100&lt;&gt;0,L$1&lt;&gt;0),IF(VLOOKUP($D100,$J$9:$DP$16,2+L$1,FALSE)&lt;&gt;0,(COUNTIF('Présences, Excuses, et Tx P G'!$P99:P99,$C100)/VLOOKUP($D100,$J$9:$DP$16,2+L$1,FALSE)),),)</f>
        <v>1</v>
      </c>
      <c r="M100" s="141">
        <f>IF(AND($D100&lt;&gt;0,M$1&lt;&gt;0),IF(VLOOKUP($D100,$J$9:$DP$16,2+M$1,FALSE)&lt;&gt;0,(COUNTIF('Présences, Excuses, et Tx P G'!$P99:Q99,$C100)/VLOOKUP($D100,$J$9:$DP$16,2+M$1,FALSE)),),)</f>
        <v>1</v>
      </c>
      <c r="N100" s="141">
        <f>IF(AND($D100&lt;&gt;0,N$1&lt;&gt;0),IF(VLOOKUP($D100,$J$9:$DP$16,2+N$1,FALSE)&lt;&gt;0,(COUNTIF('Présences, Excuses, et Tx P G'!$P99:R99,$C100)/VLOOKUP($D100,$J$9:$DP$16,2+N$1,FALSE)),),)</f>
        <v>1</v>
      </c>
      <c r="O100" s="141">
        <f>IF(AND($D100&lt;&gt;0,O$1&lt;&gt;0),IF(VLOOKUP($D100,$J$9:$DP$16,2+O$1,FALSE)&lt;&gt;0,(COUNTIF('Présences, Excuses, et Tx P G'!$P99:S99,$C100)/VLOOKUP($D100,$J$9:$DP$16,2+O$1,FALSE)),),)</f>
        <v>1</v>
      </c>
      <c r="P100" s="141">
        <f>IF(AND($D100&lt;&gt;0,P$1&lt;&gt;0),IF(VLOOKUP($D100,$J$9:$DP$16,2+P$1,FALSE)&lt;&gt;0,(COUNTIF('Présences, Excuses, et Tx P G'!$P99:T99,$C100)/VLOOKUP($D100,$J$9:$DP$16,2+P$1,FALSE)),),)</f>
        <v>1</v>
      </c>
      <c r="Q100" s="141">
        <f>IF(AND($D100&lt;&gt;0,Q$1&lt;&gt;0),IF(VLOOKUP($D100,$J$9:$DP$16,2+Q$1,FALSE)&lt;&gt;0,(COUNTIF('Présences, Excuses, et Tx P G'!$P99:U99,$C100)/VLOOKUP($D100,$J$9:$DP$16,2+Q$1,FALSE)),),)</f>
        <v>1</v>
      </c>
      <c r="R100" s="141">
        <f>IF(AND($D100&lt;&gt;0,R$1&lt;&gt;0),IF(VLOOKUP($D100,$J$9:$DP$16,2+R$1,FALSE)&lt;&gt;0,(COUNTIF('Présences, Excuses, et Tx P G'!$P99:V99,$C100)/VLOOKUP($D100,$J$9:$DP$16,2+R$1,FALSE)),),)</f>
        <v>1</v>
      </c>
      <c r="S100" s="141">
        <f>IF(AND($D100&lt;&gt;0,S$1&lt;&gt;0),IF(VLOOKUP($D100,$J$9:$DP$16,2+S$1,FALSE)&lt;&gt;0,(COUNTIF('Présences, Excuses, et Tx P G'!$P99:W99,$C100)/VLOOKUP($D100,$J$9:$DP$16,2+S$1,FALSE)),),)</f>
        <v>1</v>
      </c>
      <c r="T100" s="141">
        <f>IF(AND($D100&lt;&gt;0,T$1&lt;&gt;0),IF(VLOOKUP($D100,$J$9:$DP$16,2+T$1,FALSE)&lt;&gt;0,(COUNTIF('Présences, Excuses, et Tx P G'!$P99:X99,$C100)/VLOOKUP($D100,$J$9:$DP$16,2+T$1,FALSE)),),)</f>
        <v>1</v>
      </c>
      <c r="U100" s="141">
        <f>IF(AND($D100&lt;&gt;0,U$1&lt;&gt;0),IF(VLOOKUP($D100,$J$9:$DP$16,2+U$1,FALSE)&lt;&gt;0,(COUNTIF('Présences, Excuses, et Tx P G'!$P99:Y99,$C100)/VLOOKUP($D100,$J$9:$DP$16,2+U$1,FALSE)),),)</f>
        <v>1</v>
      </c>
      <c r="V100" s="141">
        <f>IF(AND($D100&lt;&gt;0,V$1&lt;&gt;0),IF(VLOOKUP($D100,$J$9:$DP$16,2+V$1,FALSE)&lt;&gt;0,(COUNTIF('Présences, Excuses, et Tx P G'!$P99:Z99,$C100)/VLOOKUP($D100,$J$9:$DP$16,2+V$1,FALSE)),),)</f>
        <v>1</v>
      </c>
      <c r="W100" s="141">
        <f>IF(AND($D100&lt;&gt;0,W$1&lt;&gt;0),IF(VLOOKUP($D100,$J$9:$DP$16,2+W$1,FALSE)&lt;&gt;0,(COUNTIF('Présences, Excuses, et Tx P G'!$P99:AA99,$C100)/VLOOKUP($D100,$J$9:$DP$16,2+W$1,FALSE)),),)</f>
        <v>1</v>
      </c>
      <c r="X100" s="141">
        <f>IF(AND($D100&lt;&gt;0,X$1&lt;&gt;0),IF(VLOOKUP($D100,$J$9:$DP$16,2+X$1,FALSE)&lt;&gt;0,(COUNTIF('Présences, Excuses, et Tx P G'!$P99:AB99,$C100)/VLOOKUP($D100,$J$9:$DP$16,2+X$1,FALSE)),),)</f>
        <v>1</v>
      </c>
      <c r="Y100" s="141">
        <f>IF(AND($D100&lt;&gt;0,Y$1&lt;&gt;0),IF(VLOOKUP($D100,$J$9:$DP$16,2+Y$1,FALSE)&lt;&gt;0,(COUNTIF('Présences, Excuses, et Tx P G'!$P99:AC99,$C100)/VLOOKUP($D100,$J$9:$DP$16,2+Y$1,FALSE)),),)</f>
        <v>1</v>
      </c>
      <c r="Z100" s="141">
        <f>IF(AND($D100&lt;&gt;0,Z$1&lt;&gt;0),IF(VLOOKUP($D100,$J$9:$DP$16,2+Z$1,FALSE)&lt;&gt;0,(COUNTIF('Présences, Excuses, et Tx P G'!$P99:AD99,$C100)/VLOOKUP($D100,$J$9:$DP$16,2+Z$1,FALSE)),),)</f>
        <v>1</v>
      </c>
      <c r="AA100" s="141">
        <f>IF(AND($D100&lt;&gt;0,AA$1&lt;&gt;0),IF(VLOOKUP($D100,$J$9:$DP$16,2+AA$1,FALSE)&lt;&gt;0,(COUNTIF('Présences, Excuses, et Tx P G'!$P99:AE99,$C100)/VLOOKUP($D100,$J$9:$DP$16,2+AA$1,FALSE)),),)</f>
        <v>1</v>
      </c>
      <c r="AB100" s="141">
        <f>IF(AND($D100&lt;&gt;0,AB$1&lt;&gt;0),IF(VLOOKUP($D100,$J$9:$DP$16,2+AB$1,FALSE)&lt;&gt;0,(COUNTIF('Présences, Excuses, et Tx P G'!$P99:AF99,$C100)/VLOOKUP($D100,$J$9:$DP$16,2+AB$1,FALSE)),),)</f>
        <v>1</v>
      </c>
      <c r="AC100" s="141">
        <f>IF(AND($D100&lt;&gt;0,AC$1&lt;&gt;0),IF(VLOOKUP($D100,$J$9:$DP$16,2+AC$1,FALSE)&lt;&gt;0,(COUNTIF('Présences, Excuses, et Tx P G'!$P99:AG99,$C100)/VLOOKUP($D100,$J$9:$DP$16,2+AC$1,FALSE)),),)</f>
        <v>1</v>
      </c>
      <c r="AD100" s="141">
        <f>IF(AND($D100&lt;&gt;0,AD$1&lt;&gt;0),IF(VLOOKUP($D100,$J$9:$DP$16,2+AD$1,FALSE)&lt;&gt;0,(COUNTIF('Présences, Excuses, et Tx P G'!$P99:AH99,$C100)/VLOOKUP($D100,$J$9:$DP$16,2+AD$1,FALSE)),),)</f>
        <v>1</v>
      </c>
      <c r="AE100" s="141">
        <f>IF(AND($D100&lt;&gt;0,AE$1&lt;&gt;0),IF(VLOOKUP($D100,$J$9:$DP$16,2+AE$1,FALSE)&lt;&gt;0,(COUNTIF('Présences, Excuses, et Tx P G'!$P99:AI99,$C100)/VLOOKUP($D100,$J$9:$DP$16,2+AE$1,FALSE)),),)</f>
        <v>1</v>
      </c>
      <c r="AF100" s="141">
        <f>IF(AND($D100&lt;&gt;0,AF$1&lt;&gt;0),IF(VLOOKUP($D100,$J$9:$DP$16,2+AF$1,FALSE)&lt;&gt;0,(COUNTIF('Présences, Excuses, et Tx P G'!$P99:AJ99,$C100)/VLOOKUP($D100,$J$9:$DP$16,2+AF$1,FALSE)),),)</f>
        <v>1</v>
      </c>
      <c r="AG100" s="141">
        <f>IF(AND($D100&lt;&gt;0,AG$1&lt;&gt;0),IF(VLOOKUP($D100,$J$9:$DP$16,2+AG$1,FALSE)&lt;&gt;0,(COUNTIF('Présences, Excuses, et Tx P G'!$P99:AK99,$C100)/VLOOKUP($D100,$J$9:$DP$16,2+AG$1,FALSE)),),)</f>
        <v>1</v>
      </c>
      <c r="AH100" s="141">
        <f>IF(AND($D100&lt;&gt;0,AH$1&lt;&gt;0),IF(VLOOKUP($D100,$J$9:$DP$16,2+AH$1,FALSE)&lt;&gt;0,(COUNTIF('Présences, Excuses, et Tx P G'!$P99:AL99,$C100)/VLOOKUP($D100,$J$9:$DP$16,2+AH$1,FALSE)),),)</f>
        <v>1</v>
      </c>
      <c r="AI100" s="141">
        <f>IF(AND($D100&lt;&gt;0,AI$1&lt;&gt;0),IF(VLOOKUP($D100,$J$9:$DP$16,2+AI$1,FALSE)&lt;&gt;0,(COUNTIF('Présences, Excuses, et Tx P G'!$P99:AM99,$C100)/VLOOKUP($D100,$J$9:$DP$16,2+AI$1,FALSE)),),)</f>
        <v>1</v>
      </c>
      <c r="AJ100" s="141">
        <f>IF(AND($D100&lt;&gt;0,AJ$1&lt;&gt;0),IF(VLOOKUP($D100,$J$9:$DP$16,2+AJ$1,FALSE)&lt;&gt;0,(COUNTIF('Présences, Excuses, et Tx P G'!$P99:AN99,$C100)/VLOOKUP($D100,$J$9:$DP$16,2+AJ$1,FALSE)),),)</f>
        <v>1</v>
      </c>
      <c r="AK100" s="141">
        <f>IF(AND($D100&lt;&gt;0,AK$1&lt;&gt;0),IF(VLOOKUP($D100,$J$9:$DP$16,2+AK$1,FALSE)&lt;&gt;0,(COUNTIF('Présences, Excuses, et Tx P G'!$P99:AO99,$C100)/VLOOKUP($D100,$J$9:$DP$16,2+AK$1,FALSE)),),)</f>
        <v>1</v>
      </c>
      <c r="AL100" s="141">
        <f>IF(AND($D100&lt;&gt;0,AL$1&lt;&gt;0),IF(VLOOKUP($D100,$J$9:$DP$16,2+AL$1,FALSE)&lt;&gt;0,(COUNTIF('Présences, Excuses, et Tx P G'!$P99:AP99,$C100)/VLOOKUP($D100,$J$9:$DP$16,2+AL$1,FALSE)),),)</f>
        <v>1</v>
      </c>
      <c r="AM100" s="141">
        <f>IF(AND($D100&lt;&gt;0,AM$1&lt;&gt;0),IF(VLOOKUP($D100,$J$9:$DP$16,2+AM$1,FALSE)&lt;&gt;0,(COUNTIF('Présences, Excuses, et Tx P G'!$P99:AQ99,$C100)/VLOOKUP($D100,$J$9:$DP$16,2+AM$1,FALSE)),),)</f>
        <v>1</v>
      </c>
      <c r="AN100" s="141">
        <f>IF(AND($D100&lt;&gt;0,AN$1&lt;&gt;0),IF(VLOOKUP($D100,$J$9:$DP$16,2+AN$1,FALSE)&lt;&gt;0,(COUNTIF('Présences, Excuses, et Tx P G'!$P99:AR99,$C100)/VLOOKUP($D100,$J$9:$DP$16,2+AN$1,FALSE)),),)</f>
        <v>1</v>
      </c>
      <c r="AO100" s="141">
        <f>IF(AND($D100&lt;&gt;0,AO$1&lt;&gt;0),IF(VLOOKUP($D100,$J$9:$DP$16,2+AO$1,FALSE)&lt;&gt;0,(COUNTIF('Présences, Excuses, et Tx P G'!$P99:AS99,$C100)/VLOOKUP($D100,$J$9:$DP$16,2+AO$1,FALSE)),),)</f>
        <v>1</v>
      </c>
      <c r="AP100" s="141">
        <f>IF(AND($D100&lt;&gt;0,AP$1&lt;&gt;0),IF(VLOOKUP($D100,$J$9:$DP$16,2+AP$1,FALSE)&lt;&gt;0,(COUNTIF('Présences, Excuses, et Tx P G'!$P99:AT99,$C100)/VLOOKUP($D100,$J$9:$DP$16,2+AP$1,FALSE)),),)</f>
        <v>1</v>
      </c>
      <c r="AQ100" s="141">
        <f>IF(AND($D100&lt;&gt;0,AQ$1&lt;&gt;0),IF(VLOOKUP($D100,$J$9:$DP$16,2+AQ$1,FALSE)&lt;&gt;0,(COUNTIF('Présences, Excuses, et Tx P G'!$P99:AU99,$C100)/VLOOKUP($D100,$J$9:$DP$16,2+AQ$1,FALSE)),),)</f>
        <v>1</v>
      </c>
      <c r="AR100" s="141">
        <f>IF(AND($D100&lt;&gt;0,AR$1&lt;&gt;0),IF(VLOOKUP($D100,$J$9:$DP$16,2+AR$1,FALSE)&lt;&gt;0,(COUNTIF('Présences, Excuses, et Tx P G'!$P99:AV99,$C100)/VLOOKUP($D100,$J$9:$DP$16,2+AR$1,FALSE)),),)</f>
        <v>1</v>
      </c>
      <c r="AS100" s="141">
        <f>IF(AND($D100&lt;&gt;0,AS$1&lt;&gt;0),IF(VLOOKUP($D100,$J$9:$DP$16,2+AS$1,FALSE)&lt;&gt;0,(COUNTIF('Présences, Excuses, et Tx P G'!$P99:AW99,$C100)/VLOOKUP($D100,$J$9:$DP$16,2+AS$1,FALSE)),),)</f>
        <v>1</v>
      </c>
      <c r="AT100" s="141">
        <f>IF(AND($D100&lt;&gt;0,AT$1&lt;&gt;0),IF(VLOOKUP($D100,$J$9:$DP$16,2+AT$1,FALSE)&lt;&gt;0,(COUNTIF('Présences, Excuses, et Tx P G'!$P99:AX99,$C100)/VLOOKUP($D100,$J$9:$DP$16,2+AT$1,FALSE)),),)</f>
        <v>1</v>
      </c>
      <c r="AU100" s="141">
        <f>IF(AND($D100&lt;&gt;0,AU$1&lt;&gt;0),IF(VLOOKUP($D100,$J$9:$DP$16,2+AU$1,FALSE)&lt;&gt;0,(COUNTIF('Présences, Excuses, et Tx P G'!$P99:AY99,$C100)/VLOOKUP($D100,$J$9:$DP$16,2+AU$1,FALSE)),),)</f>
        <v>1</v>
      </c>
      <c r="AV100" s="141">
        <f>IF(AND($D100&lt;&gt;0,AV$1&lt;&gt;0),IF(VLOOKUP($D100,$J$9:$DP$16,2+AV$1,FALSE)&lt;&gt;0,(COUNTIF('Présences, Excuses, et Tx P G'!$P99:AZ99,$C100)/VLOOKUP($D100,$J$9:$DP$16,2+AV$1,FALSE)),),)</f>
        <v>1</v>
      </c>
      <c r="AW100" s="141">
        <f>IF(AND($D100&lt;&gt;0,AW$1&lt;&gt;0),IF(VLOOKUP($D100,$J$9:$DP$16,2+AW$1,FALSE)&lt;&gt;0,(COUNTIF('Présences, Excuses, et Tx P G'!$P99:BA99,$C100)/VLOOKUP($D100,$J$9:$DP$16,2+AW$1,FALSE)),),)</f>
        <v>1</v>
      </c>
      <c r="AX100" s="141">
        <f>IF(AND($D100&lt;&gt;0,AX$1&lt;&gt;0),IF(VLOOKUP($D100,$J$9:$DP$16,2+AX$1,FALSE)&lt;&gt;0,(COUNTIF('Présences, Excuses, et Tx P G'!$P99:BB99,$C100)/VLOOKUP($D100,$J$9:$DP$16,2+AX$1,FALSE)),),)</f>
        <v>1</v>
      </c>
      <c r="AY100" s="141">
        <f>IF(AND($D100&lt;&gt;0,AY$1&lt;&gt;0),IF(VLOOKUP($D100,$J$9:$DP$16,2+AY$1,FALSE)&lt;&gt;0,(COUNTIF('Présences, Excuses, et Tx P G'!$P99:BC99,$C100)/VLOOKUP($D100,$J$9:$DP$16,2+AY$1,FALSE)),),)</f>
        <v>0.96</v>
      </c>
      <c r="AZ100" s="141">
        <f>IF(AND($D100&lt;&gt;0,AZ$1&lt;&gt;0),IF(VLOOKUP($D100,$J$9:$DP$16,2+AZ$1,FALSE)&lt;&gt;0,(COUNTIF('Présences, Excuses, et Tx P G'!$P99:BD99,$C100)/VLOOKUP($D100,$J$9:$DP$16,2+AZ$1,FALSE)),),)</f>
        <v>0.96</v>
      </c>
      <c r="BA100" s="141">
        <f>IF(AND($D100&lt;&gt;0,BA$1&lt;&gt;0),IF(VLOOKUP($D100,$J$9:$DP$16,2+BA$1,FALSE)&lt;&gt;0,(COUNTIF('Présences, Excuses, et Tx P G'!$P99:BE99,$C100)/VLOOKUP($D100,$J$9:$DP$16,2+BA$1,FALSE)),),)</f>
        <v>0.96153846153846156</v>
      </c>
      <c r="BB100" s="141">
        <f>IF(AND($D100&lt;&gt;0,BB$1&lt;&gt;0),IF(VLOOKUP($D100,$J$9:$DP$16,2+BB$1,FALSE)&lt;&gt;0,(COUNTIF('Présences, Excuses, et Tx P G'!$P99:BF99,$C100)/VLOOKUP($D100,$J$9:$DP$16,2+BB$1,FALSE)),),)</f>
        <v>0.96296296296296291</v>
      </c>
      <c r="BC100" s="141">
        <f>IF(AND($D100&lt;&gt;0,BC$1&lt;&gt;0),IF(VLOOKUP($D100,$J$9:$DP$16,2+BC$1,FALSE)&lt;&gt;0,(COUNTIF('Présences, Excuses, et Tx P G'!$P99:BG99,$C100)/VLOOKUP($D100,$J$9:$DP$16,2+BC$1,FALSE)),),)</f>
        <v>0.9642857142857143</v>
      </c>
      <c r="BD100" s="141">
        <f>IF(AND($D100&lt;&gt;0,BD$1&lt;&gt;0),IF(VLOOKUP($D100,$J$9:$DP$16,2+BD$1,FALSE)&lt;&gt;0,(COUNTIF('Présences, Excuses, et Tx P G'!$P99:BH99,$C100)/VLOOKUP($D100,$J$9:$DP$16,2+BD$1,FALSE)),),)</f>
        <v>0.96551724137931039</v>
      </c>
      <c r="BE100" s="141">
        <f>IF(AND($D100&lt;&gt;0,BE$1&lt;&gt;0),IF(VLOOKUP($D100,$J$9:$DP$16,2+BE$1,FALSE)&lt;&gt;0,(COUNTIF('Présences, Excuses, et Tx P G'!$P99:BI99,$C100)/VLOOKUP($D100,$J$9:$DP$16,2+BE$1,FALSE)),),)</f>
        <v>0.96666666666666667</v>
      </c>
      <c r="BF100" s="141">
        <f>IF(AND($D100&lt;&gt;0,BF$1&lt;&gt;0),IF(VLOOKUP($D100,$J$9:$DP$16,2+BF$1,FALSE)&lt;&gt;0,(COUNTIF('Présences, Excuses, et Tx P G'!$P99:BJ99,$C100)/VLOOKUP($D100,$J$9:$DP$16,2+BF$1,FALSE)),),)</f>
        <v>0.96666666666666667</v>
      </c>
      <c r="BG100" s="141">
        <f>IF(AND($D100&lt;&gt;0,BG$1&lt;&gt;0),IF(VLOOKUP($D100,$J$9:$DP$16,2+BG$1,FALSE)&lt;&gt;0,(COUNTIF('Présences, Excuses, et Tx P G'!$P99:BK99,$C100)/VLOOKUP($D100,$J$9:$DP$16,2+BG$1,FALSE)),),)</f>
        <v>0.96666666666666667</v>
      </c>
      <c r="BH100" s="141">
        <f>IF(AND($D100&lt;&gt;0,BH$1&lt;&gt;0),IF(VLOOKUP($D100,$J$9:$DP$16,2+BH$1,FALSE)&lt;&gt;0,(COUNTIF('Présences, Excuses, et Tx P G'!$P99:BL99,$C100)/VLOOKUP($D100,$J$9:$DP$16,2+BH$1,FALSE)),),)</f>
        <v>0.967741935483871</v>
      </c>
      <c r="BI100" s="141">
        <f>IF(AND($D100&lt;&gt;0,BI$1&lt;&gt;0),IF(VLOOKUP($D100,$J$9:$DP$16,2+BI$1,FALSE)&lt;&gt;0,(COUNTIF('Présences, Excuses, et Tx P G'!$P99:BM99,$C100)/VLOOKUP($D100,$J$9:$DP$16,2+BI$1,FALSE)),),)</f>
        <v>0.96875</v>
      </c>
      <c r="BJ100" s="141">
        <f>IF(AND($D100&lt;&gt;0,BJ$1&lt;&gt;0),IF(VLOOKUP($D100,$J$9:$DP$16,2+BJ$1,FALSE)&lt;&gt;0,(COUNTIF('Présences, Excuses, et Tx P G'!$P99:BN99,$C100)/VLOOKUP($D100,$J$9:$DP$16,2+BJ$1,FALSE)),),)</f>
        <v>0.96875</v>
      </c>
      <c r="BK100" s="141">
        <f>IF(AND($D100&lt;&gt;0,BK$1&lt;&gt;0),IF(VLOOKUP($D100,$J$9:$DP$16,2+BK$1,FALSE)&lt;&gt;0,(COUNTIF('Présences, Excuses, et Tx P G'!$P99:BO99,$C100)/VLOOKUP($D100,$J$9:$DP$16,2+BK$1,FALSE)),),)</f>
        <v>0.96969696969696972</v>
      </c>
      <c r="BL100" s="141">
        <f>IF(AND($D100&lt;&gt;0,BL$1&lt;&gt;0),IF(VLOOKUP($D100,$J$9:$DP$16,2+BL$1,FALSE)&lt;&gt;0,(COUNTIF('Présences, Excuses, et Tx P G'!$P99:BP99,$C100)/VLOOKUP($D100,$J$9:$DP$16,2+BL$1,FALSE)),),)</f>
        <v>0.96969696969696972</v>
      </c>
      <c r="BM100" s="141">
        <f>IF(AND($D100&lt;&gt;0,BM$1&lt;&gt;0),IF(VLOOKUP($D100,$J$9:$DP$16,2+BM$1,FALSE)&lt;&gt;0,(COUNTIF('Présences, Excuses, et Tx P G'!$P99:BQ99,$C100)/VLOOKUP($D100,$J$9:$DP$16,2+BM$1,FALSE)),),)</f>
        <v>0.96969696969696972</v>
      </c>
      <c r="BN100" s="141">
        <f>IF(AND($D100&lt;&gt;0,BN$1&lt;&gt;0),IF(VLOOKUP($D100,$J$9:$DP$16,2+BN$1,FALSE)&lt;&gt;0,(COUNTIF('Présences, Excuses, et Tx P G'!$P99:BR99,$C100)/VLOOKUP($D100,$J$9:$DP$16,2+BN$1,FALSE)),),)</f>
        <v>0.97058823529411764</v>
      </c>
      <c r="BO100" s="141">
        <f>IF(AND($D100&lt;&gt;0,BO$1&lt;&gt;0),IF(VLOOKUP($D100,$J$9:$DP$16,2+BO$1,FALSE)&lt;&gt;0,(COUNTIF('Présences, Excuses, et Tx P G'!$P99:BS99,$C100)/VLOOKUP($D100,$J$9:$DP$16,2+BO$1,FALSE)),),)</f>
        <v>0.97142857142857142</v>
      </c>
      <c r="BP100" s="141">
        <f>IF(AND($D100&lt;&gt;0,BP$1&lt;&gt;0),IF(VLOOKUP($D100,$J$9:$DP$16,2+BP$1,FALSE)&lt;&gt;0,(COUNTIF('Présences, Excuses, et Tx P G'!$P99:BT99,$C100)/VLOOKUP($D100,$J$9:$DP$16,2+BP$1,FALSE)),),)</f>
        <v>0.97222222222222221</v>
      </c>
      <c r="BQ100" s="141">
        <f>IF(AND($D100&lt;&gt;0,BQ$1&lt;&gt;0),IF(VLOOKUP($D100,$J$9:$DP$16,2+BQ$1,FALSE)&lt;&gt;0,(COUNTIF('Présences, Excuses, et Tx P G'!$P99:BU99,$C100)/VLOOKUP($D100,$J$9:$DP$16,2+BQ$1,FALSE)),),)</f>
        <v>0.97222222222222221</v>
      </c>
      <c r="BR100" s="141">
        <f>IF(AND($D100&lt;&gt;0,BR$1&lt;&gt;0),IF(VLOOKUP($D100,$J$9:$DP$16,2+BR$1,FALSE)&lt;&gt;0,(COUNTIF('Présences, Excuses, et Tx P G'!$P99:BV99,$C100)/VLOOKUP($D100,$J$9:$DP$16,2+BR$1,FALSE)),),)</f>
        <v>0.97297297297297303</v>
      </c>
      <c r="BS100" s="141">
        <f>IF(AND($D100&lt;&gt;0,BS$1&lt;&gt;0),IF(VLOOKUP($D100,$J$9:$DP$16,2+BS$1,FALSE)&lt;&gt;0,(COUNTIF('Présences, Excuses, et Tx P G'!$P99:BW99,$C100)/VLOOKUP($D100,$J$9:$DP$16,2+BS$1,FALSE)),),)</f>
        <v>0.97297297297297303</v>
      </c>
      <c r="BT100" s="141">
        <f>IF(AND($D100&lt;&gt;0,BT$1&lt;&gt;0),IF(VLOOKUP($D100,$J$9:$DP$16,2+BT$1,FALSE)&lt;&gt;0,(COUNTIF('Présences, Excuses, et Tx P G'!$P99:BX99,$C100)/VLOOKUP($D100,$J$9:$DP$16,2+BT$1,FALSE)),),)</f>
        <v>0.97297297297297303</v>
      </c>
      <c r="BU100" s="141">
        <f>IF(AND($D100&lt;&gt;0,BU$1&lt;&gt;0),IF(VLOOKUP($D100,$J$9:$DP$16,2+BU$1,FALSE)&lt;&gt;0,(COUNTIF('Présences, Excuses, et Tx P G'!$P99:BY99,$C100)/VLOOKUP($D100,$J$9:$DP$16,2+BU$1,FALSE)),),)</f>
        <v>0.97368421052631582</v>
      </c>
      <c r="BV100" s="141">
        <f>IF(AND($D100&lt;&gt;0,BV$1&lt;&gt;0),IF(VLOOKUP($D100,$J$9:$DP$16,2+BV$1,FALSE)&lt;&gt;0,(COUNTIF('Présences, Excuses, et Tx P G'!$P99:BZ99,$C100)/VLOOKUP($D100,$J$9:$DP$16,2+BV$1,FALSE)),),)</f>
        <v>0.97435897435897434</v>
      </c>
      <c r="BW100" s="141">
        <f>IF(AND($D100&lt;&gt;0,BW$1&lt;&gt;0),IF(VLOOKUP($D100,$J$9:$DP$16,2+BW$1,FALSE)&lt;&gt;0,(COUNTIF('Présences, Excuses, et Tx P G'!$P99:CA99,$C100)/VLOOKUP($D100,$J$9:$DP$16,2+BW$1,FALSE)),),)</f>
        <v>0.97499999999999998</v>
      </c>
      <c r="BX100" s="141">
        <f>IF(AND($D100&lt;&gt;0,BX$1&lt;&gt;0),IF(VLOOKUP($D100,$J$9:$DP$16,2+BX$1,FALSE)&lt;&gt;0,(COUNTIF('Présences, Excuses, et Tx P G'!$P99:CB99,$C100)/VLOOKUP($D100,$J$9:$DP$16,2+BX$1,FALSE)),),)</f>
        <v>0.97499999999999998</v>
      </c>
      <c r="BY100" s="141">
        <f>IF(AND($D100&lt;&gt;0,BY$1&lt;&gt;0),IF(VLOOKUP($D100,$J$9:$DP$16,2+BY$1,FALSE)&lt;&gt;0,(COUNTIF('Présences, Excuses, et Tx P G'!$P99:CC99,$C100)/VLOOKUP($D100,$J$9:$DP$16,2+BY$1,FALSE)),),)</f>
        <v>0.97560975609756095</v>
      </c>
      <c r="BZ100" s="141">
        <f>IF(AND($D100&lt;&gt;0,BZ$1&lt;&gt;0),IF(VLOOKUP($D100,$J$9:$DP$16,2+BZ$1,FALSE)&lt;&gt;0,(COUNTIF('Présences, Excuses, et Tx P G'!$P99:CD99,$C100)/VLOOKUP($D100,$J$9:$DP$16,2+BZ$1,FALSE)),),)</f>
        <v>0.97619047619047616</v>
      </c>
      <c r="CA100" s="141">
        <f>IF(AND($D100&lt;&gt;0,CA$1&lt;&gt;0),IF(VLOOKUP($D100,$J$9:$DP$16,2+CA$1,FALSE)&lt;&gt;0,(COUNTIF('Présences, Excuses, et Tx P G'!$P99:CE99,$C100)/VLOOKUP($D100,$J$9:$DP$16,2+CA$1,FALSE)),),)</f>
        <v>0.95348837209302328</v>
      </c>
      <c r="CB100" s="141">
        <f>IF(AND($D100&lt;&gt;0,CB$1&lt;&gt;0),IF(VLOOKUP($D100,$J$9:$DP$16,2+CB$1,FALSE)&lt;&gt;0,(COUNTIF('Présences, Excuses, et Tx P G'!$P99:CF99,$C100)/VLOOKUP($D100,$J$9:$DP$16,2+CB$1,FALSE)),),)</f>
        <v>0</v>
      </c>
      <c r="CC100" s="141">
        <f>IF(AND($D100&lt;&gt;0,CC$1&lt;&gt;0),IF(VLOOKUP($D100,$J$9:$DP$16,2+CC$1,FALSE)&lt;&gt;0,(COUNTIF('Présences, Excuses, et Tx P G'!$P99:CG99,$C100)/VLOOKUP($D100,$J$9:$DP$16,2+CC$1,FALSE)),),)</f>
        <v>0</v>
      </c>
      <c r="CD100" s="141">
        <f>IF(AND($D100&lt;&gt;0,CD$1&lt;&gt;0),IF(VLOOKUP($D100,$J$9:$DP$16,2+CD$1,FALSE)&lt;&gt;0,(COUNTIF('Présences, Excuses, et Tx P G'!$P99:CH99,$C100)/VLOOKUP($D100,$J$9:$DP$16,2+CD$1,FALSE)),),)</f>
        <v>0</v>
      </c>
      <c r="CE100" s="141">
        <f>IF(AND($D100&lt;&gt;0,CE$1&lt;&gt;0),IF(VLOOKUP($D100,$J$9:$DP$16,2+CE$1,FALSE)&lt;&gt;0,(COUNTIF('Présences, Excuses, et Tx P G'!$P99:CI99,$C100)/VLOOKUP($D100,$J$9:$DP$16,2+CE$1,FALSE)),),)</f>
        <v>0</v>
      </c>
      <c r="CF100" s="141">
        <f>IF(AND($D100&lt;&gt;0,CF$1&lt;&gt;0),IF(VLOOKUP($D100,$J$9:$DP$16,2+CF$1,FALSE)&lt;&gt;0,(COUNTIF('Présences, Excuses, et Tx P G'!$P99:CJ99,$C100)/VLOOKUP($D100,$J$9:$DP$16,2+CF$1,FALSE)),),)</f>
        <v>0</v>
      </c>
      <c r="CG100" s="141">
        <f>IF(AND($D100&lt;&gt;0,CG$1&lt;&gt;0),IF(VLOOKUP($D100,$J$9:$DP$16,2+CG$1,FALSE)&lt;&gt;0,(COUNTIF('Présences, Excuses, et Tx P G'!$P99:CK99,$C100)/VLOOKUP($D100,$J$9:$DP$16,2+CG$1,FALSE)),),)</f>
        <v>0</v>
      </c>
      <c r="CH100" s="141">
        <f>IF(AND($D100&lt;&gt;0,CH$1&lt;&gt;0),IF(VLOOKUP($D100,$J$9:$DP$16,2+CH$1,FALSE)&lt;&gt;0,(COUNTIF('Présences, Excuses, et Tx P G'!$P99:CL99,$C100)/VLOOKUP($D100,$J$9:$DP$16,2+CH$1,FALSE)),),)</f>
        <v>0</v>
      </c>
      <c r="CI100" s="141">
        <f>IF(AND($D100&lt;&gt;0,CI$1&lt;&gt;0),IF(VLOOKUP($D100,$J$9:$DP$16,2+CI$1,FALSE)&lt;&gt;0,(COUNTIF('Présences, Excuses, et Tx P G'!$P99:CM99,$C100)/VLOOKUP($D100,$J$9:$DP$16,2+CI$1,FALSE)),),)</f>
        <v>0</v>
      </c>
      <c r="CJ100" s="141">
        <f>IF(AND($D100&lt;&gt;0,CJ$1&lt;&gt;0),IF(VLOOKUP($D100,$J$9:$DP$16,2+CJ$1,FALSE)&lt;&gt;0,(COUNTIF('Présences, Excuses, et Tx P G'!$P99:CO99,$C100)/VLOOKUP($D100,$J$9:$DP$16,2+CJ$1,FALSE)),),)</f>
        <v>0</v>
      </c>
      <c r="CK100" s="141">
        <f>IF(AND($D100&lt;&gt;0,CK$1&lt;&gt;0),IF(VLOOKUP($D100,$J$9:$DP$16,2+CK$1,FALSE)&lt;&gt;0,(COUNTIF('Présences, Excuses, et Tx P G'!$P99:CP99,$C100)/VLOOKUP($D100,$J$9:$DP$16,2+CK$1,FALSE)),),)</f>
        <v>0</v>
      </c>
      <c r="CL100" s="141">
        <f>IF(AND($D100&lt;&gt;0,CL$1&lt;&gt;0),IF(VLOOKUP($D100,$J$9:$DP$16,2+CL$1,FALSE)&lt;&gt;0,(COUNTIF('Présences, Excuses, et Tx P G'!$P99:CQ99,$C100)/VLOOKUP($D100,$J$9:$DP$16,2+CL$1,FALSE)),),)</f>
        <v>0</v>
      </c>
      <c r="CM100" s="141">
        <f>IF(AND($D100&lt;&gt;0,CM$1&lt;&gt;0),IF(VLOOKUP($D100,$J$9:$DP$16,2+CM$1,FALSE)&lt;&gt;0,(COUNTIF('Présences, Excuses, et Tx P G'!$P99:CR99,$C100)/VLOOKUP($D100,$J$9:$DP$16,2+CM$1,FALSE)),),)</f>
        <v>0</v>
      </c>
      <c r="CN100" s="141">
        <f>IF(AND($D100&lt;&gt;0,CN$1&lt;&gt;0),IF(VLOOKUP($D100,$J$9:$DP$16,2+CN$1,FALSE)&lt;&gt;0,(COUNTIF('Présences, Excuses, et Tx P G'!$P99:CS99,$C100)/VLOOKUP($D100,$J$9:$DP$16,2+CN$1,FALSE)),),)</f>
        <v>0</v>
      </c>
      <c r="CO100" s="141">
        <f>IF(AND($D100&lt;&gt;0,CO$1&lt;&gt;0),IF(VLOOKUP($D100,$J$9:$DP$16,2+CO$1,FALSE)&lt;&gt;0,(COUNTIF('Présences, Excuses, et Tx P G'!$P99:CT99,$C100)/VLOOKUP($D100,$J$9:$DP$16,2+CO$1,FALSE)),),)</f>
        <v>0</v>
      </c>
      <c r="CP100" s="141">
        <f>IF(AND($D100&lt;&gt;0,CP$1&lt;&gt;0),IF(VLOOKUP($D100,$J$9:$DP$16,2+CP$1,FALSE)&lt;&gt;0,(COUNTIF('Présences, Excuses, et Tx P G'!$P99:CU99,$C100)/VLOOKUP($D100,$J$9:$DP$16,2+CP$1,FALSE)),),)</f>
        <v>0</v>
      </c>
      <c r="CQ100" s="141">
        <f>IF(AND($D100&lt;&gt;0,CQ$1&lt;&gt;0),IF(VLOOKUP($D100,$J$9:$DP$16,2+CQ$1,FALSE)&lt;&gt;0,(COUNTIF('Présences, Excuses, et Tx P G'!$P99:CU99,$C100)/VLOOKUP($D100,$J$9:$DP$16,2+CQ$1,FALSE)),),)</f>
        <v>0</v>
      </c>
      <c r="CR100" s="141">
        <f>IF(AND($D100&lt;&gt;0,CR$1&lt;&gt;0),IF(VLOOKUP($D100,$J$9:$DP$16,2+CR$1,FALSE)&lt;&gt;0,(COUNTIF('Présences, Excuses, et Tx P G'!$P99:CV99,$C100)/VLOOKUP($D100,$J$9:$DP$16,2+CR$1,FALSE)),),)</f>
        <v>0</v>
      </c>
      <c r="CS100" s="141">
        <f>IF(AND($D100&lt;&gt;0,CS$1&lt;&gt;0),IF(VLOOKUP($D100,$J$9:$DP$16,2+CS$1,FALSE)&lt;&gt;0,(COUNTIF('Présences, Excuses, et Tx P G'!$P99:CW99,$C100)/VLOOKUP($D100,$J$9:$DP$16,2+CS$1,FALSE)),),)</f>
        <v>0</v>
      </c>
      <c r="CT100" s="141">
        <f>IF(AND($D100&lt;&gt;0,CT$1&lt;&gt;0),IF(VLOOKUP($D100,$J$9:$DP$16,2+CT$1,FALSE)&lt;&gt;0,(COUNTIF('Présences, Excuses, et Tx P G'!$P99:CX99,$C100)/VLOOKUP($D100,$J$9:$DP$16,2+CT$1,FALSE)),),)</f>
        <v>0</v>
      </c>
      <c r="CU100" s="141">
        <f>IF(AND($D100&lt;&gt;0,CU$1&lt;&gt;0),IF(VLOOKUP($D100,$J$9:$DP$16,2+CU$1,FALSE)&lt;&gt;0,(COUNTIF('Présences, Excuses, et Tx P G'!$P99:CY99,$C100)/VLOOKUP($D100,$J$9:$DP$16,2+CU$1,FALSE)),),)</f>
        <v>0</v>
      </c>
      <c r="CV100" s="141">
        <f>IF(AND($D100&lt;&gt;0,CV$1&lt;&gt;0),IF(VLOOKUP($D100,$J$9:$DP$16,2+CV$1,FALSE)&lt;&gt;0,(COUNTIF('Présences, Excuses, et Tx P G'!$P99:CZ99,$C100)/VLOOKUP($D100,$J$9:$DP$16,2+CV$1,FALSE)),),)</f>
        <v>0</v>
      </c>
      <c r="CW100" s="141">
        <f>IF(AND($D100&lt;&gt;0,CW$1&lt;&gt;0),IF(VLOOKUP($D100,$J$9:$DP$16,2+CW$1,FALSE)&lt;&gt;0,(COUNTIF('Présences, Excuses, et Tx P G'!$P99:DA99,$C100)/VLOOKUP($D100,$J$9:$DP$16,2+CW$1,FALSE)),),)</f>
        <v>0</v>
      </c>
      <c r="CX100" s="141">
        <f>IF(AND($D100&lt;&gt;0,CX$1&lt;&gt;0),IF(VLOOKUP($D100,$J$9:$DP$16,2+CX$1,FALSE)&lt;&gt;0,(COUNTIF('Présences, Excuses, et Tx P G'!$P99:DB99,$C100)/VLOOKUP($D100,$J$9:$DP$16,2+CX$1,FALSE)),),)</f>
        <v>0</v>
      </c>
      <c r="CY100" s="141">
        <f>IF(AND($D100&lt;&gt;0,CY$1&lt;&gt;0),IF(VLOOKUP($D100,$J$9:$DP$16,2+CY$1,FALSE)&lt;&gt;0,(COUNTIF('Présences, Excuses, et Tx P G'!$P99:DC99,$C100)/VLOOKUP($D100,$J$9:$DP$16,2+CY$1,FALSE)),),)</f>
        <v>0</v>
      </c>
      <c r="CZ100" s="141">
        <f>IF(AND($D100&lt;&gt;0,CZ$1&lt;&gt;0),IF(VLOOKUP($D100,$J$9:$DP$16,2+CZ$1,FALSE)&lt;&gt;0,(COUNTIF('Présences, Excuses, et Tx P G'!$P99:DD99,$C100)/VLOOKUP($D100,$J$9:$DP$16,2+CZ$1,FALSE)),),)</f>
        <v>0</v>
      </c>
      <c r="DA100" s="141">
        <f>IF(AND($D100&lt;&gt;0,DA$1&lt;&gt;0),IF(VLOOKUP($D100,$J$9:$DP$16,2+DA$1,FALSE)&lt;&gt;0,(COUNTIF('Présences, Excuses, et Tx P G'!$P99:DE99,$C100)/VLOOKUP($D100,$J$9:$DP$16,2+DA$1,FALSE)),),)</f>
        <v>0</v>
      </c>
      <c r="DB100" s="141">
        <f>IF(AND($D100&lt;&gt;0,DB$1&lt;&gt;0),IF(VLOOKUP($D100,$J$9:$DP$16,2+DB$1,FALSE)&lt;&gt;0,(COUNTIF('Présences, Excuses, et Tx P G'!$P99:DF99,$C100)/VLOOKUP($D100,$J$9:$DP$16,2+DB$1,FALSE)),),)</f>
        <v>0</v>
      </c>
      <c r="DC100" s="141">
        <f>IF(AND($D100&lt;&gt;0,DC$1&lt;&gt;0),IF(VLOOKUP($D100,$J$9:$DP$16,2+DC$1,FALSE)&lt;&gt;0,(COUNTIF('Présences, Excuses, et Tx P G'!$P99:DG99,$C100)/VLOOKUP($D100,$J$9:$DP$16,2+DC$1,FALSE)),),)</f>
        <v>0</v>
      </c>
      <c r="DD100" s="141">
        <f>IF(AND($D100&lt;&gt;0,DD$1&lt;&gt;0),IF(VLOOKUP($D100,$J$9:$DP$16,2+DD$1,FALSE)&lt;&gt;0,(COUNTIF('Présences, Excuses, et Tx P G'!$P99:DH99,$C100)/VLOOKUP($D100,$J$9:$DP$16,2+DD$1,FALSE)),),)</f>
        <v>0</v>
      </c>
      <c r="DE100" s="141">
        <f>IF(AND($D100&lt;&gt;0,DE$1&lt;&gt;0),IF(VLOOKUP($D100,$J$9:$DP$16,2+DE$1,FALSE)&lt;&gt;0,(COUNTIF('Présences, Excuses, et Tx P G'!$P99:DI99,$C100)/VLOOKUP($D100,$J$9:$DP$16,2+DE$1,FALSE)),),)</f>
        <v>0</v>
      </c>
      <c r="DF100" s="141">
        <f>IF(AND($D100&lt;&gt;0,DF$1&lt;&gt;0),IF(VLOOKUP($D100,$J$9:$DP$16,2+DF$1,FALSE)&lt;&gt;0,(COUNTIF('Présences, Excuses, et Tx P G'!$P99:DJ99,$C100)/VLOOKUP($D100,$J$9:$DP$16,2+DF$1,FALSE)),),)</f>
        <v>0</v>
      </c>
      <c r="DG100" s="141">
        <f>IF(AND($D100&lt;&gt;0,DG$1&lt;&gt;0),IF(VLOOKUP($D100,$J$9:$DP$16,2+DG$1,FALSE)&lt;&gt;0,(COUNTIF('Présences, Excuses, et Tx P G'!$P99:DK99,$C100)/VLOOKUP($D100,$J$9:$DP$16,2+DG$1,FALSE)),),)</f>
        <v>0</v>
      </c>
      <c r="DH100" s="141">
        <f>IF(AND($D100&lt;&gt;0,DH$1&lt;&gt;0),IF(VLOOKUP($D100,$J$9:$DP$16,2+DH$1,FALSE)&lt;&gt;0,(COUNTIF('Présences, Excuses, et Tx P G'!$P99:DL99,$C100)/VLOOKUP($D100,$J$9:$DP$16,2+DH$1,FALSE)),),)</f>
        <v>0</v>
      </c>
      <c r="DI100" s="141">
        <f>IF(AND($D100&lt;&gt;0,DI$1&lt;&gt;0),IF(VLOOKUP($D100,$J$9:$DP$16,2+DI$1,FALSE)&lt;&gt;0,(COUNTIF('Présences, Excuses, et Tx P G'!$P99:DM99,$C100)/VLOOKUP($D100,$J$9:$DP$16,2+DI$1,FALSE)),),)</f>
        <v>0</v>
      </c>
      <c r="DJ100" s="141">
        <f>IF(AND($D100&lt;&gt;0,DJ$1&lt;&gt;0),IF(VLOOKUP($D100,$J$9:$DP$16,2+DJ$1,FALSE)&lt;&gt;0,(COUNTIF('Présences, Excuses, et Tx P G'!$P99:DN99,$C100)/VLOOKUP($D100,$J$9:$DP$16,2+DJ$1,FALSE)),),)</f>
        <v>0</v>
      </c>
      <c r="DK100" s="141">
        <f>IF(AND($D100&lt;&gt;0,DK$1&lt;&gt;0),IF(VLOOKUP($D100,$J$9:$DP$16,2+DK$1,FALSE)&lt;&gt;0,(COUNTIF('Présences, Excuses, et Tx P G'!$P99:DO99,$C100)/VLOOKUP($D100,$J$9:$DP$16,2+DK$1,FALSE)),),)</f>
        <v>0</v>
      </c>
      <c r="DL100" s="141">
        <f>IF(AND($D100&lt;&gt;0,DL$1&lt;&gt;0),IF(VLOOKUP($D100,$J$9:$DP$16,2+DL$1,FALSE)&lt;&gt;0,(COUNTIF('Présences, Excuses, et Tx P G'!$P99:DP99,$C100)/VLOOKUP($D100,$J$9:$DP$16,2+DL$1,FALSE)),),)</f>
        <v>0</v>
      </c>
      <c r="DM100" s="141">
        <f>IF(AND($D100&lt;&gt;0,DM$1&lt;&gt;0),IF(VLOOKUP($D100,$J$9:$DP$16,2+DM$1,FALSE)&lt;&gt;0,(COUNTIF('Présences, Excuses, et Tx P G'!$P99:DQ99,$C100)/VLOOKUP($D100,$J$9:$DP$16,2+DM$1,FALSE)),),)</f>
        <v>0</v>
      </c>
      <c r="DN100" s="141">
        <f>IF(AND($D100&lt;&gt;0,DN$1&lt;&gt;0),IF(VLOOKUP($D100,$J$9:$DP$16,2+DN$1,FALSE)&lt;&gt;0,(COUNTIF('Présences, Excuses, et Tx P G'!$P99:DR99,$C100)/VLOOKUP($D100,$J$9:$DP$16,2+DN$1,FALSE)),),)</f>
        <v>0</v>
      </c>
      <c r="DO100" s="141">
        <f>IF(AND($D100&lt;&gt;0,DO$1&lt;&gt;0),IF(VLOOKUP($D100,$J$9:$DP$16,2+DO$1,FALSE)&lt;&gt;0,(COUNTIF('Présences, Excuses, et Tx P G'!$P99:DS99,$C100)/VLOOKUP($D100,$J$9:$DP$16,2+DO$1,FALSE)),),)</f>
        <v>0</v>
      </c>
      <c r="DP100" s="141">
        <f>IF(AND($D100&lt;&gt;0,DP$1&lt;&gt;0),IF(VLOOKUP($D100,$J$9:$DP$16,2+DP$1,FALSE)&lt;&gt;0,(COUNTIF('Présences, Excuses, et Tx P G'!$P99:DT99,$C100)/VLOOKUP($D100,$J$9:$DP$16,2+DP$1,FALSE)),),)</f>
        <v>0</v>
      </c>
      <c r="DR100" s="80" t="str">
        <f t="shared" si="39"/>
        <v>SULPIE Isabelle</v>
      </c>
      <c r="DS100" s="26" t="str">
        <f t="shared" si="40"/>
        <v>S</v>
      </c>
      <c r="DT100" s="23">
        <f t="shared" si="41"/>
        <v>0.97560975609756095</v>
      </c>
    </row>
    <row r="101" spans="1:124" ht="14.4" customHeight="1">
      <c r="A101" s="17">
        <v>84</v>
      </c>
      <c r="B101" s="158" t="str">
        <f>Choristes!B85</f>
        <v>SULPIE Jean-Luc</v>
      </c>
      <c r="C101" s="26" t="str">
        <f>Choristes!C85</f>
        <v>T</v>
      </c>
      <c r="D101" s="26" t="str">
        <f>Choristes!G85</f>
        <v>HS</v>
      </c>
      <c r="E101" s="26"/>
      <c r="F101" s="26"/>
      <c r="G101" s="15"/>
      <c r="H101" s="15"/>
      <c r="I101" s="23">
        <f t="shared" si="37"/>
        <v>0.95348837209302328</v>
      </c>
      <c r="J101" s="23" t="str">
        <f t="shared" si="38"/>
        <v>B</v>
      </c>
      <c r="K101" s="61"/>
      <c r="L101" s="141">
        <f>IF(AND($D101&lt;&gt;0,L$1&lt;&gt;0),IF(VLOOKUP($D101,$J$9:$DP$16,2+L$1,FALSE)&lt;&gt;0,(COUNTIF('Présences, Excuses, et Tx P G'!$P100:P100,$C101)/VLOOKUP($D101,$J$9:$DP$16,2+L$1,FALSE)),),)</f>
        <v>1</v>
      </c>
      <c r="M101" s="141">
        <f>IF(AND($D101&lt;&gt;0,M$1&lt;&gt;0),IF(VLOOKUP($D101,$J$9:$DP$16,2+M$1,FALSE)&lt;&gt;0,(COUNTIF('Présences, Excuses, et Tx P G'!$P100:Q100,$C101)/VLOOKUP($D101,$J$9:$DP$16,2+M$1,FALSE)),),)</f>
        <v>1</v>
      </c>
      <c r="N101" s="141">
        <f>IF(AND($D101&lt;&gt;0,N$1&lt;&gt;0),IF(VLOOKUP($D101,$J$9:$DP$16,2+N$1,FALSE)&lt;&gt;0,(COUNTIF('Présences, Excuses, et Tx P G'!$P100:R100,$C101)/VLOOKUP($D101,$J$9:$DP$16,2+N$1,FALSE)),),)</f>
        <v>1</v>
      </c>
      <c r="O101" s="141">
        <f>IF(AND($D101&lt;&gt;0,O$1&lt;&gt;0),IF(VLOOKUP($D101,$J$9:$DP$16,2+O$1,FALSE)&lt;&gt;0,(COUNTIF('Présences, Excuses, et Tx P G'!$P100:S100,$C101)/VLOOKUP($D101,$J$9:$DP$16,2+O$1,FALSE)),),)</f>
        <v>1</v>
      </c>
      <c r="P101" s="141">
        <f>IF(AND($D101&lt;&gt;0,P$1&lt;&gt;0),IF(VLOOKUP($D101,$J$9:$DP$16,2+P$1,FALSE)&lt;&gt;0,(COUNTIF('Présences, Excuses, et Tx P G'!$P100:T100,$C101)/VLOOKUP($D101,$J$9:$DP$16,2+P$1,FALSE)),),)</f>
        <v>1</v>
      </c>
      <c r="Q101" s="141">
        <f>IF(AND($D101&lt;&gt;0,Q$1&lt;&gt;0),IF(VLOOKUP($D101,$J$9:$DP$16,2+Q$1,FALSE)&lt;&gt;0,(COUNTIF('Présences, Excuses, et Tx P G'!$P100:U100,$C101)/VLOOKUP($D101,$J$9:$DP$16,2+Q$1,FALSE)),),)</f>
        <v>1</v>
      </c>
      <c r="R101" s="141">
        <f>IF(AND($D101&lt;&gt;0,R$1&lt;&gt;0),IF(VLOOKUP($D101,$J$9:$DP$16,2+R$1,FALSE)&lt;&gt;0,(COUNTIF('Présences, Excuses, et Tx P G'!$P100:V100,$C101)/VLOOKUP($D101,$J$9:$DP$16,2+R$1,FALSE)),),)</f>
        <v>1</v>
      </c>
      <c r="S101" s="141">
        <f>IF(AND($D101&lt;&gt;0,S$1&lt;&gt;0),IF(VLOOKUP($D101,$J$9:$DP$16,2+S$1,FALSE)&lt;&gt;0,(COUNTIF('Présences, Excuses, et Tx P G'!$P100:W100,$C101)/VLOOKUP($D101,$J$9:$DP$16,2+S$1,FALSE)),),)</f>
        <v>1</v>
      </c>
      <c r="T101" s="141">
        <f>IF(AND($D101&lt;&gt;0,T$1&lt;&gt;0),IF(VLOOKUP($D101,$J$9:$DP$16,2+T$1,FALSE)&lt;&gt;0,(COUNTIF('Présences, Excuses, et Tx P G'!$P100:X100,$C101)/VLOOKUP($D101,$J$9:$DP$16,2+T$1,FALSE)),),)</f>
        <v>1</v>
      </c>
      <c r="U101" s="141">
        <f>IF(AND($D101&lt;&gt;0,U$1&lt;&gt;0),IF(VLOOKUP($D101,$J$9:$DP$16,2+U$1,FALSE)&lt;&gt;0,(COUNTIF('Présences, Excuses, et Tx P G'!$P100:Y100,$C101)/VLOOKUP($D101,$J$9:$DP$16,2+U$1,FALSE)),),)</f>
        <v>1</v>
      </c>
      <c r="V101" s="141">
        <f>IF(AND($D101&lt;&gt;0,V$1&lt;&gt;0),IF(VLOOKUP($D101,$J$9:$DP$16,2+V$1,FALSE)&lt;&gt;0,(COUNTIF('Présences, Excuses, et Tx P G'!$P100:Z100,$C101)/VLOOKUP($D101,$J$9:$DP$16,2+V$1,FALSE)),),)</f>
        <v>1</v>
      </c>
      <c r="W101" s="141">
        <f>IF(AND($D101&lt;&gt;0,W$1&lt;&gt;0),IF(VLOOKUP($D101,$J$9:$DP$16,2+W$1,FALSE)&lt;&gt;0,(COUNTIF('Présences, Excuses, et Tx P G'!$P100:AA100,$C101)/VLOOKUP($D101,$J$9:$DP$16,2+W$1,FALSE)),),)</f>
        <v>1</v>
      </c>
      <c r="X101" s="141">
        <f>IF(AND($D101&lt;&gt;0,X$1&lt;&gt;0),IF(VLOOKUP($D101,$J$9:$DP$16,2+X$1,FALSE)&lt;&gt;0,(COUNTIF('Présences, Excuses, et Tx P G'!$P100:AB100,$C101)/VLOOKUP($D101,$J$9:$DP$16,2+X$1,FALSE)),),)</f>
        <v>1</v>
      </c>
      <c r="Y101" s="141">
        <f>IF(AND($D101&lt;&gt;0,Y$1&lt;&gt;0),IF(VLOOKUP($D101,$J$9:$DP$16,2+Y$1,FALSE)&lt;&gt;0,(COUNTIF('Présences, Excuses, et Tx P G'!$P100:AC100,$C101)/VLOOKUP($D101,$J$9:$DP$16,2+Y$1,FALSE)),),)</f>
        <v>1</v>
      </c>
      <c r="Z101" s="141">
        <f>IF(AND($D101&lt;&gt;0,Z$1&lt;&gt;0),IF(VLOOKUP($D101,$J$9:$DP$16,2+Z$1,FALSE)&lt;&gt;0,(COUNTIF('Présences, Excuses, et Tx P G'!$P100:AD100,$C101)/VLOOKUP($D101,$J$9:$DP$16,2+Z$1,FALSE)),),)</f>
        <v>1</v>
      </c>
      <c r="AA101" s="141">
        <f>IF(AND($D101&lt;&gt;0,AA$1&lt;&gt;0),IF(VLOOKUP($D101,$J$9:$DP$16,2+AA$1,FALSE)&lt;&gt;0,(COUNTIF('Présences, Excuses, et Tx P G'!$P100:AE100,$C101)/VLOOKUP($D101,$J$9:$DP$16,2+AA$1,FALSE)),),)</f>
        <v>1</v>
      </c>
      <c r="AB101" s="141">
        <f>IF(AND($D101&lt;&gt;0,AB$1&lt;&gt;0),IF(VLOOKUP($D101,$J$9:$DP$16,2+AB$1,FALSE)&lt;&gt;0,(COUNTIF('Présences, Excuses, et Tx P G'!$P100:AF100,$C101)/VLOOKUP($D101,$J$9:$DP$16,2+AB$1,FALSE)),),)</f>
        <v>1</v>
      </c>
      <c r="AC101" s="141">
        <f>IF(AND($D101&lt;&gt;0,AC$1&lt;&gt;0),IF(VLOOKUP($D101,$J$9:$DP$16,2+AC$1,FALSE)&lt;&gt;0,(COUNTIF('Présences, Excuses, et Tx P G'!$P100:AG100,$C101)/VLOOKUP($D101,$J$9:$DP$16,2+AC$1,FALSE)),),)</f>
        <v>1</v>
      </c>
      <c r="AD101" s="141">
        <f>IF(AND($D101&lt;&gt;0,AD$1&lt;&gt;0),IF(VLOOKUP($D101,$J$9:$DP$16,2+AD$1,FALSE)&lt;&gt;0,(COUNTIF('Présences, Excuses, et Tx P G'!$P100:AH100,$C101)/VLOOKUP($D101,$J$9:$DP$16,2+AD$1,FALSE)),),)</f>
        <v>1</v>
      </c>
      <c r="AE101" s="141">
        <f>IF(AND($D101&lt;&gt;0,AE$1&lt;&gt;0),IF(VLOOKUP($D101,$J$9:$DP$16,2+AE$1,FALSE)&lt;&gt;0,(COUNTIF('Présences, Excuses, et Tx P G'!$P100:AI100,$C101)/VLOOKUP($D101,$J$9:$DP$16,2+AE$1,FALSE)),),)</f>
        <v>1</v>
      </c>
      <c r="AF101" s="141">
        <f>IF(AND($D101&lt;&gt;0,AF$1&lt;&gt;0),IF(VLOOKUP($D101,$J$9:$DP$16,2+AF$1,FALSE)&lt;&gt;0,(COUNTIF('Présences, Excuses, et Tx P G'!$P100:AJ100,$C101)/VLOOKUP($D101,$J$9:$DP$16,2+AF$1,FALSE)),),)</f>
        <v>1</v>
      </c>
      <c r="AG101" s="141">
        <f>IF(AND($D101&lt;&gt;0,AG$1&lt;&gt;0),IF(VLOOKUP($D101,$J$9:$DP$16,2+AG$1,FALSE)&lt;&gt;0,(COUNTIF('Présences, Excuses, et Tx P G'!$P100:AK100,$C101)/VLOOKUP($D101,$J$9:$DP$16,2+AG$1,FALSE)),),)</f>
        <v>1</v>
      </c>
      <c r="AH101" s="141">
        <f>IF(AND($D101&lt;&gt;0,AH$1&lt;&gt;0),IF(VLOOKUP($D101,$J$9:$DP$16,2+AH$1,FALSE)&lt;&gt;0,(COUNTIF('Présences, Excuses, et Tx P G'!$P100:AL100,$C101)/VLOOKUP($D101,$J$9:$DP$16,2+AH$1,FALSE)),),)</f>
        <v>1</v>
      </c>
      <c r="AI101" s="141">
        <f>IF(AND($D101&lt;&gt;0,AI$1&lt;&gt;0),IF(VLOOKUP($D101,$J$9:$DP$16,2+AI$1,FALSE)&lt;&gt;0,(COUNTIF('Présences, Excuses, et Tx P G'!$P100:AM100,$C101)/VLOOKUP($D101,$J$9:$DP$16,2+AI$1,FALSE)),),)</f>
        <v>1</v>
      </c>
      <c r="AJ101" s="141">
        <f>IF(AND($D101&lt;&gt;0,AJ$1&lt;&gt;0),IF(VLOOKUP($D101,$J$9:$DP$16,2+AJ$1,FALSE)&lt;&gt;0,(COUNTIF('Présences, Excuses, et Tx P G'!$P100:AN100,$C101)/VLOOKUP($D101,$J$9:$DP$16,2+AJ$1,FALSE)),),)</f>
        <v>1</v>
      </c>
      <c r="AK101" s="141">
        <f>IF(AND($D101&lt;&gt;0,AK$1&lt;&gt;0),IF(VLOOKUP($D101,$J$9:$DP$16,2+AK$1,FALSE)&lt;&gt;0,(COUNTIF('Présences, Excuses, et Tx P G'!$P100:AO100,$C101)/VLOOKUP($D101,$J$9:$DP$16,2+AK$1,FALSE)),),)</f>
        <v>1</v>
      </c>
      <c r="AL101" s="141">
        <f>IF(AND($D101&lt;&gt;0,AL$1&lt;&gt;0),IF(VLOOKUP($D101,$J$9:$DP$16,2+AL$1,FALSE)&lt;&gt;0,(COUNTIF('Présences, Excuses, et Tx P G'!$P100:AP100,$C101)/VLOOKUP($D101,$J$9:$DP$16,2+AL$1,FALSE)),),)</f>
        <v>1</v>
      </c>
      <c r="AM101" s="141">
        <f>IF(AND($D101&lt;&gt;0,AM$1&lt;&gt;0),IF(VLOOKUP($D101,$J$9:$DP$16,2+AM$1,FALSE)&lt;&gt;0,(COUNTIF('Présences, Excuses, et Tx P G'!$P100:AQ100,$C101)/VLOOKUP($D101,$J$9:$DP$16,2+AM$1,FALSE)),),)</f>
        <v>1</v>
      </c>
      <c r="AN101" s="141">
        <f>IF(AND($D101&lt;&gt;0,AN$1&lt;&gt;0),IF(VLOOKUP($D101,$J$9:$DP$16,2+AN$1,FALSE)&lt;&gt;0,(COUNTIF('Présences, Excuses, et Tx P G'!$P100:AR100,$C101)/VLOOKUP($D101,$J$9:$DP$16,2+AN$1,FALSE)),),)</f>
        <v>1</v>
      </c>
      <c r="AO101" s="141">
        <f>IF(AND($D101&lt;&gt;0,AO$1&lt;&gt;0),IF(VLOOKUP($D101,$J$9:$DP$16,2+AO$1,FALSE)&lt;&gt;0,(COUNTIF('Présences, Excuses, et Tx P G'!$P100:AS100,$C101)/VLOOKUP($D101,$J$9:$DP$16,2+AO$1,FALSE)),),)</f>
        <v>1</v>
      </c>
      <c r="AP101" s="141">
        <f>IF(AND($D101&lt;&gt;0,AP$1&lt;&gt;0),IF(VLOOKUP($D101,$J$9:$DP$16,2+AP$1,FALSE)&lt;&gt;0,(COUNTIF('Présences, Excuses, et Tx P G'!$P100:AT100,$C101)/VLOOKUP($D101,$J$9:$DP$16,2+AP$1,FALSE)),),)</f>
        <v>1</v>
      </c>
      <c r="AQ101" s="141">
        <f>IF(AND($D101&lt;&gt;0,AQ$1&lt;&gt;0),IF(VLOOKUP($D101,$J$9:$DP$16,2+AQ$1,FALSE)&lt;&gt;0,(COUNTIF('Présences, Excuses, et Tx P G'!$P100:AU100,$C101)/VLOOKUP($D101,$J$9:$DP$16,2+AQ$1,FALSE)),),)</f>
        <v>1</v>
      </c>
      <c r="AR101" s="141">
        <f>IF(AND($D101&lt;&gt;0,AR$1&lt;&gt;0),IF(VLOOKUP($D101,$J$9:$DP$16,2+AR$1,FALSE)&lt;&gt;0,(COUNTIF('Présences, Excuses, et Tx P G'!$P100:AV100,$C101)/VLOOKUP($D101,$J$9:$DP$16,2+AR$1,FALSE)),),)</f>
        <v>1</v>
      </c>
      <c r="AS101" s="141">
        <f>IF(AND($D101&lt;&gt;0,AS$1&lt;&gt;0),IF(VLOOKUP($D101,$J$9:$DP$16,2+AS$1,FALSE)&lt;&gt;0,(COUNTIF('Présences, Excuses, et Tx P G'!$P100:AW100,$C101)/VLOOKUP($D101,$J$9:$DP$16,2+AS$1,FALSE)),),)</f>
        <v>1</v>
      </c>
      <c r="AT101" s="141">
        <f>IF(AND($D101&lt;&gt;0,AT$1&lt;&gt;0),IF(VLOOKUP($D101,$J$9:$DP$16,2+AT$1,FALSE)&lt;&gt;0,(COUNTIF('Présences, Excuses, et Tx P G'!$P100:AX100,$C101)/VLOOKUP($D101,$J$9:$DP$16,2+AT$1,FALSE)),),)</f>
        <v>1</v>
      </c>
      <c r="AU101" s="141">
        <f>IF(AND($D101&lt;&gt;0,AU$1&lt;&gt;0),IF(VLOOKUP($D101,$J$9:$DP$16,2+AU$1,FALSE)&lt;&gt;0,(COUNTIF('Présences, Excuses, et Tx P G'!$P100:AY100,$C101)/VLOOKUP($D101,$J$9:$DP$16,2+AU$1,FALSE)),),)</f>
        <v>1</v>
      </c>
      <c r="AV101" s="141">
        <f>IF(AND($D101&lt;&gt;0,AV$1&lt;&gt;0),IF(VLOOKUP($D101,$J$9:$DP$16,2+AV$1,FALSE)&lt;&gt;0,(COUNTIF('Présences, Excuses, et Tx P G'!$P100:AZ100,$C101)/VLOOKUP($D101,$J$9:$DP$16,2+AV$1,FALSE)),),)</f>
        <v>1</v>
      </c>
      <c r="AW101" s="141">
        <f>IF(AND($D101&lt;&gt;0,AW$1&lt;&gt;0),IF(VLOOKUP($D101,$J$9:$DP$16,2+AW$1,FALSE)&lt;&gt;0,(COUNTIF('Présences, Excuses, et Tx P G'!$P100:BA100,$C101)/VLOOKUP($D101,$J$9:$DP$16,2+AW$1,FALSE)),),)</f>
        <v>1</v>
      </c>
      <c r="AX101" s="141">
        <f>IF(AND($D101&lt;&gt;0,AX$1&lt;&gt;0),IF(VLOOKUP($D101,$J$9:$DP$16,2+AX$1,FALSE)&lt;&gt;0,(COUNTIF('Présences, Excuses, et Tx P G'!$P100:BB100,$C101)/VLOOKUP($D101,$J$9:$DP$16,2+AX$1,FALSE)),),)</f>
        <v>1</v>
      </c>
      <c r="AY101" s="141">
        <f>IF(AND($D101&lt;&gt;0,AY$1&lt;&gt;0),IF(VLOOKUP($D101,$J$9:$DP$16,2+AY$1,FALSE)&lt;&gt;0,(COUNTIF('Présences, Excuses, et Tx P G'!$P100:BC100,$C101)/VLOOKUP($D101,$J$9:$DP$16,2+AY$1,FALSE)),),)</f>
        <v>0.96296296296296291</v>
      </c>
      <c r="AZ101" s="141">
        <f>IF(AND($D101&lt;&gt;0,AZ$1&lt;&gt;0),IF(VLOOKUP($D101,$J$9:$DP$16,2+AZ$1,FALSE)&lt;&gt;0,(COUNTIF('Présences, Excuses, et Tx P G'!$P100:BD100,$C101)/VLOOKUP($D101,$J$9:$DP$16,2+AZ$1,FALSE)),),)</f>
        <v>0.96296296296296291</v>
      </c>
      <c r="BA101" s="141">
        <f>IF(AND($D101&lt;&gt;0,BA$1&lt;&gt;0),IF(VLOOKUP($D101,$J$9:$DP$16,2+BA$1,FALSE)&lt;&gt;0,(COUNTIF('Présences, Excuses, et Tx P G'!$P100:BE100,$C101)/VLOOKUP($D101,$J$9:$DP$16,2+BA$1,FALSE)),),)</f>
        <v>0.9642857142857143</v>
      </c>
      <c r="BB101" s="141">
        <f>IF(AND($D101&lt;&gt;0,BB$1&lt;&gt;0),IF(VLOOKUP($D101,$J$9:$DP$16,2+BB$1,FALSE)&lt;&gt;0,(COUNTIF('Présences, Excuses, et Tx P G'!$P100:BF100,$C101)/VLOOKUP($D101,$J$9:$DP$16,2+BB$1,FALSE)),),)</f>
        <v>0.96551724137931039</v>
      </c>
      <c r="BC101" s="141">
        <f>IF(AND($D101&lt;&gt;0,BC$1&lt;&gt;0),IF(VLOOKUP($D101,$J$9:$DP$16,2+BC$1,FALSE)&lt;&gt;0,(COUNTIF('Présences, Excuses, et Tx P G'!$P100:BG100,$C101)/VLOOKUP($D101,$J$9:$DP$16,2+BC$1,FALSE)),),)</f>
        <v>0.96666666666666667</v>
      </c>
      <c r="BD101" s="141">
        <f>IF(AND($D101&lt;&gt;0,BD$1&lt;&gt;0),IF(VLOOKUP($D101,$J$9:$DP$16,2+BD$1,FALSE)&lt;&gt;0,(COUNTIF('Présences, Excuses, et Tx P G'!$P100:BH100,$C101)/VLOOKUP($D101,$J$9:$DP$16,2+BD$1,FALSE)),),)</f>
        <v>0.93548387096774188</v>
      </c>
      <c r="BE101" s="141">
        <f>IF(AND($D101&lt;&gt;0,BE$1&lt;&gt;0),IF(VLOOKUP($D101,$J$9:$DP$16,2+BE$1,FALSE)&lt;&gt;0,(COUNTIF('Présences, Excuses, et Tx P G'!$P100:BI100,$C101)/VLOOKUP($D101,$J$9:$DP$16,2+BE$1,FALSE)),),)</f>
        <v>0.9375</v>
      </c>
      <c r="BF101" s="141">
        <f>IF(AND($D101&lt;&gt;0,BF$1&lt;&gt;0),IF(VLOOKUP($D101,$J$9:$DP$16,2+BF$1,FALSE)&lt;&gt;0,(COUNTIF('Présences, Excuses, et Tx P G'!$P100:BJ100,$C101)/VLOOKUP($D101,$J$9:$DP$16,2+BF$1,FALSE)),),)</f>
        <v>0.9375</v>
      </c>
      <c r="BG101" s="141">
        <f>IF(AND($D101&lt;&gt;0,BG$1&lt;&gt;0),IF(VLOOKUP($D101,$J$9:$DP$16,2+BG$1,FALSE)&lt;&gt;0,(COUNTIF('Présences, Excuses, et Tx P G'!$P100:BK100,$C101)/VLOOKUP($D101,$J$9:$DP$16,2+BG$1,FALSE)),),)</f>
        <v>0.9375</v>
      </c>
      <c r="BH101" s="141">
        <f>IF(AND($D101&lt;&gt;0,BH$1&lt;&gt;0),IF(VLOOKUP($D101,$J$9:$DP$16,2+BH$1,FALSE)&lt;&gt;0,(COUNTIF('Présences, Excuses, et Tx P G'!$P100:BL100,$C101)/VLOOKUP($D101,$J$9:$DP$16,2+BH$1,FALSE)),),)</f>
        <v>0.93939393939393945</v>
      </c>
      <c r="BI101" s="141">
        <f>IF(AND($D101&lt;&gt;0,BI$1&lt;&gt;0),IF(VLOOKUP($D101,$J$9:$DP$16,2+BI$1,FALSE)&lt;&gt;0,(COUNTIF('Présences, Excuses, et Tx P G'!$P100:BM100,$C101)/VLOOKUP($D101,$J$9:$DP$16,2+BI$1,FALSE)),),)</f>
        <v>0.94117647058823528</v>
      </c>
      <c r="BJ101" s="141">
        <f>IF(AND($D101&lt;&gt;0,BJ$1&lt;&gt;0),IF(VLOOKUP($D101,$J$9:$DP$16,2+BJ$1,FALSE)&lt;&gt;0,(COUNTIF('Présences, Excuses, et Tx P G'!$P100:BN100,$C101)/VLOOKUP($D101,$J$9:$DP$16,2+BJ$1,FALSE)),),)</f>
        <v>0.94117647058823528</v>
      </c>
      <c r="BK101" s="141">
        <f>IF(AND($D101&lt;&gt;0,BK$1&lt;&gt;0),IF(VLOOKUP($D101,$J$9:$DP$16,2+BK$1,FALSE)&lt;&gt;0,(COUNTIF('Présences, Excuses, et Tx P G'!$P100:BO100,$C101)/VLOOKUP($D101,$J$9:$DP$16,2+BK$1,FALSE)),),)</f>
        <v>0.94285714285714284</v>
      </c>
      <c r="BL101" s="141">
        <f>IF(AND($D101&lt;&gt;0,BL$1&lt;&gt;0),IF(VLOOKUP($D101,$J$9:$DP$16,2+BL$1,FALSE)&lt;&gt;0,(COUNTIF('Présences, Excuses, et Tx P G'!$P100:BP100,$C101)/VLOOKUP($D101,$J$9:$DP$16,2+BL$1,FALSE)),),)</f>
        <v>0.94285714285714284</v>
      </c>
      <c r="BM101" s="141">
        <f>IF(AND($D101&lt;&gt;0,BM$1&lt;&gt;0),IF(VLOOKUP($D101,$J$9:$DP$16,2+BM$1,FALSE)&lt;&gt;0,(COUNTIF('Présences, Excuses, et Tx P G'!$P100:BQ100,$C101)/VLOOKUP($D101,$J$9:$DP$16,2+BM$1,FALSE)),),)</f>
        <v>0.94285714285714284</v>
      </c>
      <c r="BN101" s="141">
        <f>IF(AND($D101&lt;&gt;0,BN$1&lt;&gt;0),IF(VLOOKUP($D101,$J$9:$DP$16,2+BN$1,FALSE)&lt;&gt;0,(COUNTIF('Présences, Excuses, et Tx P G'!$P100:BR100,$C101)/VLOOKUP($D101,$J$9:$DP$16,2+BN$1,FALSE)),),)</f>
        <v>0.94444444444444442</v>
      </c>
      <c r="BO101" s="141">
        <f>IF(AND($D101&lt;&gt;0,BO$1&lt;&gt;0),IF(VLOOKUP($D101,$J$9:$DP$16,2+BO$1,FALSE)&lt;&gt;0,(COUNTIF('Présences, Excuses, et Tx P G'!$P100:BS100,$C101)/VLOOKUP($D101,$J$9:$DP$16,2+BO$1,FALSE)),),)</f>
        <v>0.94594594594594594</v>
      </c>
      <c r="BP101" s="141">
        <f>IF(AND($D101&lt;&gt;0,BP$1&lt;&gt;0),IF(VLOOKUP($D101,$J$9:$DP$16,2+BP$1,FALSE)&lt;&gt;0,(COUNTIF('Présences, Excuses, et Tx P G'!$P100:BT100,$C101)/VLOOKUP($D101,$J$9:$DP$16,2+BP$1,FALSE)),),)</f>
        <v>0.94736842105263153</v>
      </c>
      <c r="BQ101" s="141">
        <f>IF(AND($D101&lt;&gt;0,BQ$1&lt;&gt;0),IF(VLOOKUP($D101,$J$9:$DP$16,2+BQ$1,FALSE)&lt;&gt;0,(COUNTIF('Présences, Excuses, et Tx P G'!$P100:BU100,$C101)/VLOOKUP($D101,$J$9:$DP$16,2+BQ$1,FALSE)),),)</f>
        <v>0.94736842105263153</v>
      </c>
      <c r="BR101" s="141">
        <f>IF(AND($D101&lt;&gt;0,BR$1&lt;&gt;0),IF(VLOOKUP($D101,$J$9:$DP$16,2+BR$1,FALSE)&lt;&gt;0,(COUNTIF('Présences, Excuses, et Tx P G'!$P100:BV100,$C101)/VLOOKUP($D101,$J$9:$DP$16,2+BR$1,FALSE)),),)</f>
        <v>0.94871794871794868</v>
      </c>
      <c r="BS101" s="141">
        <f>IF(AND($D101&lt;&gt;0,BS$1&lt;&gt;0),IF(VLOOKUP($D101,$J$9:$DP$16,2+BS$1,FALSE)&lt;&gt;0,(COUNTIF('Présences, Excuses, et Tx P G'!$P100:BW100,$C101)/VLOOKUP($D101,$J$9:$DP$16,2+BS$1,FALSE)),),)</f>
        <v>0.94871794871794868</v>
      </c>
      <c r="BT101" s="141">
        <f>IF(AND($D101&lt;&gt;0,BT$1&lt;&gt;0),IF(VLOOKUP($D101,$J$9:$DP$16,2+BT$1,FALSE)&lt;&gt;0,(COUNTIF('Présences, Excuses, et Tx P G'!$P100:BX100,$C101)/VLOOKUP($D101,$J$9:$DP$16,2+BT$1,FALSE)),),)</f>
        <v>0.94871794871794868</v>
      </c>
      <c r="BU101" s="141">
        <f>IF(AND($D101&lt;&gt;0,BU$1&lt;&gt;0),IF(VLOOKUP($D101,$J$9:$DP$16,2+BU$1,FALSE)&lt;&gt;0,(COUNTIF('Présences, Excuses, et Tx P G'!$P100:BY100,$C101)/VLOOKUP($D101,$J$9:$DP$16,2+BU$1,FALSE)),),)</f>
        <v>0.95</v>
      </c>
      <c r="BV101" s="141">
        <f>IF(AND($D101&lt;&gt;0,BV$1&lt;&gt;0),IF(VLOOKUP($D101,$J$9:$DP$16,2+BV$1,FALSE)&lt;&gt;0,(COUNTIF('Présences, Excuses, et Tx P G'!$P100:BZ100,$C101)/VLOOKUP($D101,$J$9:$DP$16,2+BV$1,FALSE)),),)</f>
        <v>0.95121951219512191</v>
      </c>
      <c r="BW101" s="141">
        <f>IF(AND($D101&lt;&gt;0,BW$1&lt;&gt;0),IF(VLOOKUP($D101,$J$9:$DP$16,2+BW$1,FALSE)&lt;&gt;0,(COUNTIF('Présences, Excuses, et Tx P G'!$P100:CA100,$C101)/VLOOKUP($D101,$J$9:$DP$16,2+BW$1,FALSE)),),)</f>
        <v>0.95238095238095233</v>
      </c>
      <c r="BX101" s="141">
        <f>IF(AND($D101&lt;&gt;0,BX$1&lt;&gt;0),IF(VLOOKUP($D101,$J$9:$DP$16,2+BX$1,FALSE)&lt;&gt;0,(COUNTIF('Présences, Excuses, et Tx P G'!$P100:CB100,$C101)/VLOOKUP($D101,$J$9:$DP$16,2+BX$1,FALSE)),),)</f>
        <v>0.95238095238095233</v>
      </c>
      <c r="BY101" s="141">
        <f>IF(AND($D101&lt;&gt;0,BY$1&lt;&gt;0),IF(VLOOKUP($D101,$J$9:$DP$16,2+BY$1,FALSE)&lt;&gt;0,(COUNTIF('Présences, Excuses, et Tx P G'!$P100:CC100,$C101)/VLOOKUP($D101,$J$9:$DP$16,2+BY$1,FALSE)),),)</f>
        <v>0.95348837209302328</v>
      </c>
      <c r="BZ101" s="141">
        <f>IF(AND($D101&lt;&gt;0,BZ$1&lt;&gt;0),IF(VLOOKUP($D101,$J$9:$DP$16,2+BZ$1,FALSE)&lt;&gt;0,(COUNTIF('Présences, Excuses, et Tx P G'!$P100:CD100,$C101)/VLOOKUP($D101,$J$9:$DP$16,2+BZ$1,FALSE)),),)</f>
        <v>0.95454545454545459</v>
      </c>
      <c r="CA101" s="141">
        <f>IF(AND($D101&lt;&gt;0,CA$1&lt;&gt;0),IF(VLOOKUP($D101,$J$9:$DP$16,2+CA$1,FALSE)&lt;&gt;0,(COUNTIF('Présences, Excuses, et Tx P G'!$P100:CE100,$C101)/VLOOKUP($D101,$J$9:$DP$16,2+CA$1,FALSE)),),)</f>
        <v>0.93333333333333335</v>
      </c>
      <c r="CB101" s="141">
        <f>IF(AND($D101&lt;&gt;0,CB$1&lt;&gt;0),IF(VLOOKUP($D101,$J$9:$DP$16,2+CB$1,FALSE)&lt;&gt;0,(COUNTIF('Présences, Excuses, et Tx P G'!$P100:CF100,$C101)/VLOOKUP($D101,$J$9:$DP$16,2+CB$1,FALSE)),),)</f>
        <v>0</v>
      </c>
      <c r="CC101" s="141">
        <f>IF(AND($D101&lt;&gt;0,CC$1&lt;&gt;0),IF(VLOOKUP($D101,$J$9:$DP$16,2+CC$1,FALSE)&lt;&gt;0,(COUNTIF('Présences, Excuses, et Tx P G'!$P100:CG100,$C101)/VLOOKUP($D101,$J$9:$DP$16,2+CC$1,FALSE)),),)</f>
        <v>0</v>
      </c>
      <c r="CD101" s="141">
        <f>IF(AND($D101&lt;&gt;0,CD$1&lt;&gt;0),IF(VLOOKUP($D101,$J$9:$DP$16,2+CD$1,FALSE)&lt;&gt;0,(COUNTIF('Présences, Excuses, et Tx P G'!$P100:CH100,$C101)/VLOOKUP($D101,$J$9:$DP$16,2+CD$1,FALSE)),),)</f>
        <v>0</v>
      </c>
      <c r="CE101" s="141">
        <f>IF(AND($D101&lt;&gt;0,CE$1&lt;&gt;0),IF(VLOOKUP($D101,$J$9:$DP$16,2+CE$1,FALSE)&lt;&gt;0,(COUNTIF('Présences, Excuses, et Tx P G'!$P100:CI100,$C101)/VLOOKUP($D101,$J$9:$DP$16,2+CE$1,FALSE)),),)</f>
        <v>0</v>
      </c>
      <c r="CF101" s="141">
        <f>IF(AND($D101&lt;&gt;0,CF$1&lt;&gt;0),IF(VLOOKUP($D101,$J$9:$DP$16,2+CF$1,FALSE)&lt;&gt;0,(COUNTIF('Présences, Excuses, et Tx P G'!$P100:CJ100,$C101)/VLOOKUP($D101,$J$9:$DP$16,2+CF$1,FALSE)),),)</f>
        <v>0</v>
      </c>
      <c r="CG101" s="141">
        <f>IF(AND($D101&lt;&gt;0,CG$1&lt;&gt;0),IF(VLOOKUP($D101,$J$9:$DP$16,2+CG$1,FALSE)&lt;&gt;0,(COUNTIF('Présences, Excuses, et Tx P G'!$P100:CK100,$C101)/VLOOKUP($D101,$J$9:$DP$16,2+CG$1,FALSE)),),)</f>
        <v>0</v>
      </c>
      <c r="CH101" s="141">
        <f>IF(AND($D101&lt;&gt;0,CH$1&lt;&gt;0),IF(VLOOKUP($D101,$J$9:$DP$16,2+CH$1,FALSE)&lt;&gt;0,(COUNTIF('Présences, Excuses, et Tx P G'!$P100:CL100,$C101)/VLOOKUP($D101,$J$9:$DP$16,2+CH$1,FALSE)),),)</f>
        <v>0</v>
      </c>
      <c r="CI101" s="141">
        <f>IF(AND($D101&lt;&gt;0,CI$1&lt;&gt;0),IF(VLOOKUP($D101,$J$9:$DP$16,2+CI$1,FALSE)&lt;&gt;0,(COUNTIF('Présences, Excuses, et Tx P G'!$P100:CM100,$C101)/VLOOKUP($D101,$J$9:$DP$16,2+CI$1,FALSE)),),)</f>
        <v>0</v>
      </c>
      <c r="CJ101" s="141">
        <f>IF(AND($D101&lt;&gt;0,CJ$1&lt;&gt;0),IF(VLOOKUP($D101,$J$9:$DP$16,2+CJ$1,FALSE)&lt;&gt;0,(COUNTIF('Présences, Excuses, et Tx P G'!$P100:CO100,$C101)/VLOOKUP($D101,$J$9:$DP$16,2+CJ$1,FALSE)),),)</f>
        <v>0</v>
      </c>
      <c r="CK101" s="141">
        <f>IF(AND($D101&lt;&gt;0,CK$1&lt;&gt;0),IF(VLOOKUP($D101,$J$9:$DP$16,2+CK$1,FALSE)&lt;&gt;0,(COUNTIF('Présences, Excuses, et Tx P G'!$P100:CP100,$C101)/VLOOKUP($D101,$J$9:$DP$16,2+CK$1,FALSE)),),)</f>
        <v>0</v>
      </c>
      <c r="CL101" s="141">
        <f>IF(AND($D101&lt;&gt;0,CL$1&lt;&gt;0),IF(VLOOKUP($D101,$J$9:$DP$16,2+CL$1,FALSE)&lt;&gt;0,(COUNTIF('Présences, Excuses, et Tx P G'!$P100:CQ100,$C101)/VLOOKUP($D101,$J$9:$DP$16,2+CL$1,FALSE)),),)</f>
        <v>0</v>
      </c>
      <c r="CM101" s="141">
        <f>IF(AND($D101&lt;&gt;0,CM$1&lt;&gt;0),IF(VLOOKUP($D101,$J$9:$DP$16,2+CM$1,FALSE)&lt;&gt;0,(COUNTIF('Présences, Excuses, et Tx P G'!$P100:CR100,$C101)/VLOOKUP($D101,$J$9:$DP$16,2+CM$1,FALSE)),),)</f>
        <v>0</v>
      </c>
      <c r="CN101" s="141">
        <f>IF(AND($D101&lt;&gt;0,CN$1&lt;&gt;0),IF(VLOOKUP($D101,$J$9:$DP$16,2+CN$1,FALSE)&lt;&gt;0,(COUNTIF('Présences, Excuses, et Tx P G'!$P100:CS100,$C101)/VLOOKUP($D101,$J$9:$DP$16,2+CN$1,FALSE)),),)</f>
        <v>0</v>
      </c>
      <c r="CO101" s="141">
        <f>IF(AND($D101&lt;&gt;0,CO$1&lt;&gt;0),IF(VLOOKUP($D101,$J$9:$DP$16,2+CO$1,FALSE)&lt;&gt;0,(COUNTIF('Présences, Excuses, et Tx P G'!$P100:CT100,$C101)/VLOOKUP($D101,$J$9:$DP$16,2+CO$1,FALSE)),),)</f>
        <v>0</v>
      </c>
      <c r="CP101" s="141">
        <f>IF(AND($D101&lt;&gt;0,CP$1&lt;&gt;0),IF(VLOOKUP($D101,$J$9:$DP$16,2+CP$1,FALSE)&lt;&gt;0,(COUNTIF('Présences, Excuses, et Tx P G'!$P100:CU100,$C101)/VLOOKUP($D101,$J$9:$DP$16,2+CP$1,FALSE)),),)</f>
        <v>0</v>
      </c>
      <c r="CQ101" s="141">
        <f>IF(AND($D101&lt;&gt;0,CQ$1&lt;&gt;0),IF(VLOOKUP($D101,$J$9:$DP$16,2+CQ$1,FALSE)&lt;&gt;0,(COUNTIF('Présences, Excuses, et Tx P G'!$P100:CU100,$C101)/VLOOKUP($D101,$J$9:$DP$16,2+CQ$1,FALSE)),),)</f>
        <v>0</v>
      </c>
      <c r="CR101" s="141">
        <f>IF(AND($D101&lt;&gt;0,CR$1&lt;&gt;0),IF(VLOOKUP($D101,$J$9:$DP$16,2+CR$1,FALSE)&lt;&gt;0,(COUNTIF('Présences, Excuses, et Tx P G'!$P100:CV100,$C101)/VLOOKUP($D101,$J$9:$DP$16,2+CR$1,FALSE)),),)</f>
        <v>0</v>
      </c>
      <c r="CS101" s="141">
        <f>IF(AND($D101&lt;&gt;0,CS$1&lt;&gt;0),IF(VLOOKUP($D101,$J$9:$DP$16,2+CS$1,FALSE)&lt;&gt;0,(COUNTIF('Présences, Excuses, et Tx P G'!$P100:CW100,$C101)/VLOOKUP($D101,$J$9:$DP$16,2+CS$1,FALSE)),),)</f>
        <v>0</v>
      </c>
      <c r="CT101" s="141">
        <f>IF(AND($D101&lt;&gt;0,CT$1&lt;&gt;0),IF(VLOOKUP($D101,$J$9:$DP$16,2+CT$1,FALSE)&lt;&gt;0,(COUNTIF('Présences, Excuses, et Tx P G'!$P100:CX100,$C101)/VLOOKUP($D101,$J$9:$DP$16,2+CT$1,FALSE)),),)</f>
        <v>0</v>
      </c>
      <c r="CU101" s="141">
        <f>IF(AND($D101&lt;&gt;0,CU$1&lt;&gt;0),IF(VLOOKUP($D101,$J$9:$DP$16,2+CU$1,FALSE)&lt;&gt;0,(COUNTIF('Présences, Excuses, et Tx P G'!$P100:CY100,$C101)/VLOOKUP($D101,$J$9:$DP$16,2+CU$1,FALSE)),),)</f>
        <v>0</v>
      </c>
      <c r="CV101" s="141">
        <f>IF(AND($D101&lt;&gt;0,CV$1&lt;&gt;0),IF(VLOOKUP($D101,$J$9:$DP$16,2+CV$1,FALSE)&lt;&gt;0,(COUNTIF('Présences, Excuses, et Tx P G'!$P100:CZ100,$C101)/VLOOKUP($D101,$J$9:$DP$16,2+CV$1,FALSE)),),)</f>
        <v>0</v>
      </c>
      <c r="CW101" s="141">
        <f>IF(AND($D101&lt;&gt;0,CW$1&lt;&gt;0),IF(VLOOKUP($D101,$J$9:$DP$16,2+CW$1,FALSE)&lt;&gt;0,(COUNTIF('Présences, Excuses, et Tx P G'!$P100:DA100,$C101)/VLOOKUP($D101,$J$9:$DP$16,2+CW$1,FALSE)),),)</f>
        <v>0</v>
      </c>
      <c r="CX101" s="141">
        <f>IF(AND($D101&lt;&gt;0,CX$1&lt;&gt;0),IF(VLOOKUP($D101,$J$9:$DP$16,2+CX$1,FALSE)&lt;&gt;0,(COUNTIF('Présences, Excuses, et Tx P G'!$P100:DB100,$C101)/VLOOKUP($D101,$J$9:$DP$16,2+CX$1,FALSE)),),)</f>
        <v>0</v>
      </c>
      <c r="CY101" s="141">
        <f>IF(AND($D101&lt;&gt;0,CY$1&lt;&gt;0),IF(VLOOKUP($D101,$J$9:$DP$16,2+CY$1,FALSE)&lt;&gt;0,(COUNTIF('Présences, Excuses, et Tx P G'!$P100:DC100,$C101)/VLOOKUP($D101,$J$9:$DP$16,2+CY$1,FALSE)),),)</f>
        <v>0</v>
      </c>
      <c r="CZ101" s="141">
        <f>IF(AND($D101&lt;&gt;0,CZ$1&lt;&gt;0),IF(VLOOKUP($D101,$J$9:$DP$16,2+CZ$1,FALSE)&lt;&gt;0,(COUNTIF('Présences, Excuses, et Tx P G'!$P100:DD100,$C101)/VLOOKUP($D101,$J$9:$DP$16,2+CZ$1,FALSE)),),)</f>
        <v>0</v>
      </c>
      <c r="DA101" s="141">
        <f>IF(AND($D101&lt;&gt;0,DA$1&lt;&gt;0),IF(VLOOKUP($D101,$J$9:$DP$16,2+DA$1,FALSE)&lt;&gt;0,(COUNTIF('Présences, Excuses, et Tx P G'!$P100:DE100,$C101)/VLOOKUP($D101,$J$9:$DP$16,2+DA$1,FALSE)),),)</f>
        <v>0</v>
      </c>
      <c r="DB101" s="141">
        <f>IF(AND($D101&lt;&gt;0,DB$1&lt;&gt;0),IF(VLOOKUP($D101,$J$9:$DP$16,2+DB$1,FALSE)&lt;&gt;0,(COUNTIF('Présences, Excuses, et Tx P G'!$P100:DF100,$C101)/VLOOKUP($D101,$J$9:$DP$16,2+DB$1,FALSE)),),)</f>
        <v>0</v>
      </c>
      <c r="DC101" s="141">
        <f>IF(AND($D101&lt;&gt;0,DC$1&lt;&gt;0),IF(VLOOKUP($D101,$J$9:$DP$16,2+DC$1,FALSE)&lt;&gt;0,(COUNTIF('Présences, Excuses, et Tx P G'!$P100:DG100,$C101)/VLOOKUP($D101,$J$9:$DP$16,2+DC$1,FALSE)),),)</f>
        <v>0</v>
      </c>
      <c r="DD101" s="141">
        <f>IF(AND($D101&lt;&gt;0,DD$1&lt;&gt;0),IF(VLOOKUP($D101,$J$9:$DP$16,2+DD$1,FALSE)&lt;&gt;0,(COUNTIF('Présences, Excuses, et Tx P G'!$P100:DH100,$C101)/VLOOKUP($D101,$J$9:$DP$16,2+DD$1,FALSE)),),)</f>
        <v>0</v>
      </c>
      <c r="DE101" s="141">
        <f>IF(AND($D101&lt;&gt;0,DE$1&lt;&gt;0),IF(VLOOKUP($D101,$J$9:$DP$16,2+DE$1,FALSE)&lt;&gt;0,(COUNTIF('Présences, Excuses, et Tx P G'!$P100:DI100,$C101)/VLOOKUP($D101,$J$9:$DP$16,2+DE$1,FALSE)),),)</f>
        <v>0</v>
      </c>
      <c r="DF101" s="141">
        <f>IF(AND($D101&lt;&gt;0,DF$1&lt;&gt;0),IF(VLOOKUP($D101,$J$9:$DP$16,2+DF$1,FALSE)&lt;&gt;0,(COUNTIF('Présences, Excuses, et Tx P G'!$P100:DJ100,$C101)/VLOOKUP($D101,$J$9:$DP$16,2+DF$1,FALSE)),),)</f>
        <v>0</v>
      </c>
      <c r="DG101" s="141">
        <f>IF(AND($D101&lt;&gt;0,DG$1&lt;&gt;0),IF(VLOOKUP($D101,$J$9:$DP$16,2+DG$1,FALSE)&lt;&gt;0,(COUNTIF('Présences, Excuses, et Tx P G'!$P100:DK100,$C101)/VLOOKUP($D101,$J$9:$DP$16,2+DG$1,FALSE)),),)</f>
        <v>0</v>
      </c>
      <c r="DH101" s="141">
        <f>IF(AND($D101&lt;&gt;0,DH$1&lt;&gt;0),IF(VLOOKUP($D101,$J$9:$DP$16,2+DH$1,FALSE)&lt;&gt;0,(COUNTIF('Présences, Excuses, et Tx P G'!$P100:DL100,$C101)/VLOOKUP($D101,$J$9:$DP$16,2+DH$1,FALSE)),),)</f>
        <v>0</v>
      </c>
      <c r="DI101" s="141">
        <f>IF(AND($D101&lt;&gt;0,DI$1&lt;&gt;0),IF(VLOOKUP($D101,$J$9:$DP$16,2+DI$1,FALSE)&lt;&gt;0,(COUNTIF('Présences, Excuses, et Tx P G'!$P100:DM100,$C101)/VLOOKUP($D101,$J$9:$DP$16,2+DI$1,FALSE)),),)</f>
        <v>0</v>
      </c>
      <c r="DJ101" s="141">
        <f>IF(AND($D101&lt;&gt;0,DJ$1&lt;&gt;0),IF(VLOOKUP($D101,$J$9:$DP$16,2+DJ$1,FALSE)&lt;&gt;0,(COUNTIF('Présences, Excuses, et Tx P G'!$P100:DN100,$C101)/VLOOKUP($D101,$J$9:$DP$16,2+DJ$1,FALSE)),),)</f>
        <v>0</v>
      </c>
      <c r="DK101" s="141">
        <f>IF(AND($D101&lt;&gt;0,DK$1&lt;&gt;0),IF(VLOOKUP($D101,$J$9:$DP$16,2+DK$1,FALSE)&lt;&gt;0,(COUNTIF('Présences, Excuses, et Tx P G'!$P100:DO100,$C101)/VLOOKUP($D101,$J$9:$DP$16,2+DK$1,FALSE)),),)</f>
        <v>0</v>
      </c>
      <c r="DL101" s="141">
        <f>IF(AND($D101&lt;&gt;0,DL$1&lt;&gt;0),IF(VLOOKUP($D101,$J$9:$DP$16,2+DL$1,FALSE)&lt;&gt;0,(COUNTIF('Présences, Excuses, et Tx P G'!$P100:DP100,$C101)/VLOOKUP($D101,$J$9:$DP$16,2+DL$1,FALSE)),),)</f>
        <v>0</v>
      </c>
      <c r="DM101" s="141">
        <f>IF(AND($D101&lt;&gt;0,DM$1&lt;&gt;0),IF(VLOOKUP($D101,$J$9:$DP$16,2+DM$1,FALSE)&lt;&gt;0,(COUNTIF('Présences, Excuses, et Tx P G'!$P100:DQ100,$C101)/VLOOKUP($D101,$J$9:$DP$16,2+DM$1,FALSE)),),)</f>
        <v>0</v>
      </c>
      <c r="DN101" s="141">
        <f>IF(AND($D101&lt;&gt;0,DN$1&lt;&gt;0),IF(VLOOKUP($D101,$J$9:$DP$16,2+DN$1,FALSE)&lt;&gt;0,(COUNTIF('Présences, Excuses, et Tx P G'!$P100:DR100,$C101)/VLOOKUP($D101,$J$9:$DP$16,2+DN$1,FALSE)),),)</f>
        <v>0</v>
      </c>
      <c r="DO101" s="141">
        <f>IF(AND($D101&lt;&gt;0,DO$1&lt;&gt;0),IF(VLOOKUP($D101,$J$9:$DP$16,2+DO$1,FALSE)&lt;&gt;0,(COUNTIF('Présences, Excuses, et Tx P G'!$P100:DS100,$C101)/VLOOKUP($D101,$J$9:$DP$16,2+DO$1,FALSE)),),)</f>
        <v>0</v>
      </c>
      <c r="DP101" s="141">
        <f>IF(AND($D101&lt;&gt;0,DP$1&lt;&gt;0),IF(VLOOKUP($D101,$J$9:$DP$16,2+DP$1,FALSE)&lt;&gt;0,(COUNTIF('Présences, Excuses, et Tx P G'!$P100:DT100,$C101)/VLOOKUP($D101,$J$9:$DP$16,2+DP$1,FALSE)),),)</f>
        <v>0</v>
      </c>
      <c r="DR101" s="22" t="str">
        <f t="shared" si="39"/>
        <v>SULPIE Jean-Luc</v>
      </c>
      <c r="DS101" s="26" t="str">
        <f t="shared" si="40"/>
        <v>T</v>
      </c>
      <c r="DT101" s="23">
        <f t="shared" si="41"/>
        <v>0.95348837209302328</v>
      </c>
    </row>
    <row r="102" spans="1:124" ht="14.4" customHeight="1">
      <c r="A102" s="17">
        <v>85</v>
      </c>
      <c r="B102" s="158">
        <f>Choristes!B86</f>
        <v>0</v>
      </c>
      <c r="C102" s="26">
        <f>Choristes!C86</f>
        <v>0</v>
      </c>
      <c r="D102" s="26">
        <f>Choristes!G86</f>
        <v>0</v>
      </c>
      <c r="E102" s="26"/>
      <c r="F102" s="26"/>
      <c r="G102" s="15"/>
      <c r="H102" s="15"/>
      <c r="I102" s="23">
        <f t="shared" si="37"/>
        <v>0</v>
      </c>
      <c r="J102" s="23">
        <f t="shared" si="38"/>
        <v>0</v>
      </c>
      <c r="K102" s="61"/>
      <c r="L102" s="141">
        <f>IF(AND($D102&lt;&gt;0,L$1&lt;&gt;0),IF(VLOOKUP($D102,$J$9:$DP$16,2+L$1,FALSE)&lt;&gt;0,(COUNTIF('Présences, Excuses, et Tx P G'!$P101:P101,$C102)/VLOOKUP($D102,$J$9:$DP$16,2+L$1,FALSE)),),)</f>
        <v>0</v>
      </c>
      <c r="M102" s="141">
        <f>IF(AND($D102&lt;&gt;0,M$1&lt;&gt;0),IF(VLOOKUP($D102,$J$9:$DP$16,2+M$1,FALSE)&lt;&gt;0,(COUNTIF('Présences, Excuses, et Tx P G'!$P101:Q101,$C102)/VLOOKUP($D102,$J$9:$DP$16,2+M$1,FALSE)),),)</f>
        <v>0</v>
      </c>
      <c r="N102" s="141">
        <f>IF(AND($D102&lt;&gt;0,N$1&lt;&gt;0),IF(VLOOKUP($D102,$J$9:$DP$16,2+N$1,FALSE)&lt;&gt;0,(COUNTIF('Présences, Excuses, et Tx P G'!$P101:R101,$C102)/VLOOKUP($D102,$J$9:$DP$16,2+N$1,FALSE)),),)</f>
        <v>0</v>
      </c>
      <c r="O102" s="141">
        <f>IF(AND($D102&lt;&gt;0,O$1&lt;&gt;0),IF(VLOOKUP($D102,$J$9:$DP$16,2+O$1,FALSE)&lt;&gt;0,(COUNTIF('Présences, Excuses, et Tx P G'!$P101:S101,$C102)/VLOOKUP($D102,$J$9:$DP$16,2+O$1,FALSE)),),)</f>
        <v>0</v>
      </c>
      <c r="P102" s="141">
        <f>IF(AND($D102&lt;&gt;0,P$1&lt;&gt;0),IF(VLOOKUP($D102,$J$9:$DP$16,2+P$1,FALSE)&lt;&gt;0,(COUNTIF('Présences, Excuses, et Tx P G'!$P101:T101,$C102)/VLOOKUP($D102,$J$9:$DP$16,2+P$1,FALSE)),),)</f>
        <v>0</v>
      </c>
      <c r="Q102" s="141">
        <f>IF(AND($D102&lt;&gt;0,Q$1&lt;&gt;0),IF(VLOOKUP($D102,$J$9:$DP$16,2+Q$1,FALSE)&lt;&gt;0,(COUNTIF('Présences, Excuses, et Tx P G'!$P101:U101,$C102)/VLOOKUP($D102,$J$9:$DP$16,2+Q$1,FALSE)),),)</f>
        <v>0</v>
      </c>
      <c r="R102" s="141">
        <f>IF(AND($D102&lt;&gt;0,R$1&lt;&gt;0),IF(VLOOKUP($D102,$J$9:$DP$16,2+R$1,FALSE)&lt;&gt;0,(COUNTIF('Présences, Excuses, et Tx P G'!$P101:V101,$C102)/VLOOKUP($D102,$J$9:$DP$16,2+R$1,FALSE)),),)</f>
        <v>0</v>
      </c>
      <c r="S102" s="141">
        <f>IF(AND($D102&lt;&gt;0,S$1&lt;&gt;0),IF(VLOOKUP($D102,$J$9:$DP$16,2+S$1,FALSE)&lt;&gt;0,(COUNTIF('Présences, Excuses, et Tx P G'!$P101:W101,$C102)/VLOOKUP($D102,$J$9:$DP$16,2+S$1,FALSE)),),)</f>
        <v>0</v>
      </c>
      <c r="T102" s="141">
        <f>IF(AND($D102&lt;&gt;0,T$1&lt;&gt;0),IF(VLOOKUP($D102,$J$9:$DP$16,2+T$1,FALSE)&lt;&gt;0,(COUNTIF('Présences, Excuses, et Tx P G'!$P101:X101,$C102)/VLOOKUP($D102,$J$9:$DP$16,2+T$1,FALSE)),),)</f>
        <v>0</v>
      </c>
      <c r="U102" s="141">
        <f>IF(AND($D102&lt;&gt;0,U$1&lt;&gt;0),IF(VLOOKUP($D102,$J$9:$DP$16,2+U$1,FALSE)&lt;&gt;0,(COUNTIF('Présences, Excuses, et Tx P G'!$P101:Y101,$C102)/VLOOKUP($D102,$J$9:$DP$16,2+U$1,FALSE)),),)</f>
        <v>0</v>
      </c>
      <c r="V102" s="141">
        <f>IF(AND($D102&lt;&gt;0,V$1&lt;&gt;0),IF(VLOOKUP($D102,$J$9:$DP$16,2+V$1,FALSE)&lt;&gt;0,(COUNTIF('Présences, Excuses, et Tx P G'!$P101:Z101,$C102)/VLOOKUP($D102,$J$9:$DP$16,2+V$1,FALSE)),),)</f>
        <v>0</v>
      </c>
      <c r="W102" s="141">
        <f>IF(AND($D102&lt;&gt;0,W$1&lt;&gt;0),IF(VLOOKUP($D102,$J$9:$DP$16,2+W$1,FALSE)&lt;&gt;0,(COUNTIF('Présences, Excuses, et Tx P G'!$P101:AA101,$C102)/VLOOKUP($D102,$J$9:$DP$16,2+W$1,FALSE)),),)</f>
        <v>0</v>
      </c>
      <c r="X102" s="141">
        <f>IF(AND($D102&lt;&gt;0,X$1&lt;&gt;0),IF(VLOOKUP($D102,$J$9:$DP$16,2+X$1,FALSE)&lt;&gt;0,(COUNTIF('Présences, Excuses, et Tx P G'!$P101:AB101,$C102)/VLOOKUP($D102,$J$9:$DP$16,2+X$1,FALSE)),),)</f>
        <v>0</v>
      </c>
      <c r="Y102" s="141">
        <f>IF(AND($D102&lt;&gt;0,Y$1&lt;&gt;0),IF(VLOOKUP($D102,$J$9:$DP$16,2+Y$1,FALSE)&lt;&gt;0,(COUNTIF('Présences, Excuses, et Tx P G'!$P101:AC101,$C102)/VLOOKUP($D102,$J$9:$DP$16,2+Y$1,FALSE)),),)</f>
        <v>0</v>
      </c>
      <c r="Z102" s="141">
        <f>IF(AND($D102&lt;&gt;0,Z$1&lt;&gt;0),IF(VLOOKUP($D102,$J$9:$DP$16,2+Z$1,FALSE)&lt;&gt;0,(COUNTIF('Présences, Excuses, et Tx P G'!$P101:AD101,$C102)/VLOOKUP($D102,$J$9:$DP$16,2+Z$1,FALSE)),),)</f>
        <v>0</v>
      </c>
      <c r="AA102" s="141">
        <f>IF(AND($D102&lt;&gt;0,AA$1&lt;&gt;0),IF(VLOOKUP($D102,$J$9:$DP$16,2+AA$1,FALSE)&lt;&gt;0,(COUNTIF('Présences, Excuses, et Tx P G'!$P101:AE101,$C102)/VLOOKUP($D102,$J$9:$DP$16,2+AA$1,FALSE)),),)</f>
        <v>0</v>
      </c>
      <c r="AB102" s="141">
        <f>IF(AND($D102&lt;&gt;0,AB$1&lt;&gt;0),IF(VLOOKUP($D102,$J$9:$DP$16,2+AB$1,FALSE)&lt;&gt;0,(COUNTIF('Présences, Excuses, et Tx P G'!$P101:AF101,$C102)/VLOOKUP($D102,$J$9:$DP$16,2+AB$1,FALSE)),),)</f>
        <v>0</v>
      </c>
      <c r="AC102" s="141">
        <f>IF(AND($D102&lt;&gt;0,AC$1&lt;&gt;0),IF(VLOOKUP($D102,$J$9:$DP$16,2+AC$1,FALSE)&lt;&gt;0,(COUNTIF('Présences, Excuses, et Tx P G'!$P101:AG101,$C102)/VLOOKUP($D102,$J$9:$DP$16,2+AC$1,FALSE)),),)</f>
        <v>0</v>
      </c>
      <c r="AD102" s="141">
        <f>IF(AND($D102&lt;&gt;0,AD$1&lt;&gt;0),IF(VLOOKUP($D102,$J$9:$DP$16,2+AD$1,FALSE)&lt;&gt;0,(COUNTIF('Présences, Excuses, et Tx P G'!$P101:AH101,$C102)/VLOOKUP($D102,$J$9:$DP$16,2+AD$1,FALSE)),),)</f>
        <v>0</v>
      </c>
      <c r="AE102" s="141">
        <f>IF(AND($D102&lt;&gt;0,AE$1&lt;&gt;0),IF(VLOOKUP($D102,$J$9:$DP$16,2+AE$1,FALSE)&lt;&gt;0,(COUNTIF('Présences, Excuses, et Tx P G'!$P101:AI101,$C102)/VLOOKUP($D102,$J$9:$DP$16,2+AE$1,FALSE)),),)</f>
        <v>0</v>
      </c>
      <c r="AF102" s="141">
        <f>IF(AND($D102&lt;&gt;0,AF$1&lt;&gt;0),IF(VLOOKUP($D102,$J$9:$DP$16,2+AF$1,FALSE)&lt;&gt;0,(COUNTIF('Présences, Excuses, et Tx P G'!$P101:AJ101,$C102)/VLOOKUP($D102,$J$9:$DP$16,2+AF$1,FALSE)),),)</f>
        <v>0</v>
      </c>
      <c r="AG102" s="141">
        <f>IF(AND($D102&lt;&gt;0,AG$1&lt;&gt;0),IF(VLOOKUP($D102,$J$9:$DP$16,2+AG$1,FALSE)&lt;&gt;0,(COUNTIF('Présences, Excuses, et Tx P G'!$P101:AK101,$C102)/VLOOKUP($D102,$J$9:$DP$16,2+AG$1,FALSE)),),)</f>
        <v>0</v>
      </c>
      <c r="AH102" s="141">
        <f>IF(AND($D102&lt;&gt;0,AH$1&lt;&gt;0),IF(VLOOKUP($D102,$J$9:$DP$16,2+AH$1,FALSE)&lt;&gt;0,(COUNTIF('Présences, Excuses, et Tx P G'!$P101:AL101,$C102)/VLOOKUP($D102,$J$9:$DP$16,2+AH$1,FALSE)),),)</f>
        <v>0</v>
      </c>
      <c r="AI102" s="141">
        <f>IF(AND($D102&lt;&gt;0,AI$1&lt;&gt;0),IF(VLOOKUP($D102,$J$9:$DP$16,2+AI$1,FALSE)&lt;&gt;0,(COUNTIF('Présences, Excuses, et Tx P G'!$P101:AM101,$C102)/VLOOKUP($D102,$J$9:$DP$16,2+AI$1,FALSE)),),)</f>
        <v>0</v>
      </c>
      <c r="AJ102" s="141">
        <f>IF(AND($D102&lt;&gt;0,AJ$1&lt;&gt;0),IF(VLOOKUP($D102,$J$9:$DP$16,2+AJ$1,FALSE)&lt;&gt;0,(COUNTIF('Présences, Excuses, et Tx P G'!$P101:AN101,$C102)/VLOOKUP($D102,$J$9:$DP$16,2+AJ$1,FALSE)),),)</f>
        <v>0</v>
      </c>
      <c r="AK102" s="141">
        <f>IF(AND($D102&lt;&gt;0,AK$1&lt;&gt;0),IF(VLOOKUP($D102,$J$9:$DP$16,2+AK$1,FALSE)&lt;&gt;0,(COUNTIF('Présences, Excuses, et Tx P G'!$P101:AO101,$C102)/VLOOKUP($D102,$J$9:$DP$16,2+AK$1,FALSE)),),)</f>
        <v>0</v>
      </c>
      <c r="AL102" s="141">
        <f>IF(AND($D102&lt;&gt;0,AL$1&lt;&gt;0),IF(VLOOKUP($D102,$J$9:$DP$16,2+AL$1,FALSE)&lt;&gt;0,(COUNTIF('Présences, Excuses, et Tx P G'!$P101:AP101,$C102)/VLOOKUP($D102,$J$9:$DP$16,2+AL$1,FALSE)),),)</f>
        <v>0</v>
      </c>
      <c r="AM102" s="141">
        <f>IF(AND($D102&lt;&gt;0,AM$1&lt;&gt;0),IF(VLOOKUP($D102,$J$9:$DP$16,2+AM$1,FALSE)&lt;&gt;0,(COUNTIF('Présences, Excuses, et Tx P G'!$P101:AQ101,$C102)/VLOOKUP($D102,$J$9:$DP$16,2+AM$1,FALSE)),),)</f>
        <v>0</v>
      </c>
      <c r="AN102" s="141">
        <f>IF(AND($D102&lt;&gt;0,AN$1&lt;&gt;0),IF(VLOOKUP($D102,$J$9:$DP$16,2+AN$1,FALSE)&lt;&gt;0,(COUNTIF('Présences, Excuses, et Tx P G'!$P101:AR101,$C102)/VLOOKUP($D102,$J$9:$DP$16,2+AN$1,FALSE)),),)</f>
        <v>0</v>
      </c>
      <c r="AO102" s="141">
        <f>IF(AND($D102&lt;&gt;0,AO$1&lt;&gt;0),IF(VLOOKUP($D102,$J$9:$DP$16,2+AO$1,FALSE)&lt;&gt;0,(COUNTIF('Présences, Excuses, et Tx P G'!$P101:AS101,$C102)/VLOOKUP($D102,$J$9:$DP$16,2+AO$1,FALSE)),),)</f>
        <v>0</v>
      </c>
      <c r="AP102" s="141">
        <f>IF(AND($D102&lt;&gt;0,AP$1&lt;&gt;0),IF(VLOOKUP($D102,$J$9:$DP$16,2+AP$1,FALSE)&lt;&gt;0,(COUNTIF('Présences, Excuses, et Tx P G'!$P101:AT101,$C102)/VLOOKUP($D102,$J$9:$DP$16,2+AP$1,FALSE)),),)</f>
        <v>0</v>
      </c>
      <c r="AQ102" s="141">
        <f>IF(AND($D102&lt;&gt;0,AQ$1&lt;&gt;0),IF(VLOOKUP($D102,$J$9:$DP$16,2+AQ$1,FALSE)&lt;&gt;0,(COUNTIF('Présences, Excuses, et Tx P G'!$P101:AU101,$C102)/VLOOKUP($D102,$J$9:$DP$16,2+AQ$1,FALSE)),),)</f>
        <v>0</v>
      </c>
      <c r="AR102" s="141">
        <f>IF(AND($D102&lt;&gt;0,AR$1&lt;&gt;0),IF(VLOOKUP($D102,$J$9:$DP$16,2+AR$1,FALSE)&lt;&gt;0,(COUNTIF('Présences, Excuses, et Tx P G'!$P101:AV101,$C102)/VLOOKUP($D102,$J$9:$DP$16,2+AR$1,FALSE)),),)</f>
        <v>0</v>
      </c>
      <c r="AS102" s="141">
        <f>IF(AND($D102&lt;&gt;0,AS$1&lt;&gt;0),IF(VLOOKUP($D102,$J$9:$DP$16,2+AS$1,FALSE)&lt;&gt;0,(COUNTIF('Présences, Excuses, et Tx P G'!$P101:AW101,$C102)/VLOOKUP($D102,$J$9:$DP$16,2+AS$1,FALSE)),),)</f>
        <v>0</v>
      </c>
      <c r="AT102" s="141">
        <f>IF(AND($D102&lt;&gt;0,AT$1&lt;&gt;0),IF(VLOOKUP($D102,$J$9:$DP$16,2+AT$1,FALSE)&lt;&gt;0,(COUNTIF('Présences, Excuses, et Tx P G'!$P101:AX101,$C102)/VLOOKUP($D102,$J$9:$DP$16,2+AT$1,FALSE)),),)</f>
        <v>0</v>
      </c>
      <c r="AU102" s="141">
        <f>IF(AND($D102&lt;&gt;0,AU$1&lt;&gt;0),IF(VLOOKUP($D102,$J$9:$DP$16,2+AU$1,FALSE)&lt;&gt;0,(COUNTIF('Présences, Excuses, et Tx P G'!$P101:AY101,$C102)/VLOOKUP($D102,$J$9:$DP$16,2+AU$1,FALSE)),),)</f>
        <v>0</v>
      </c>
      <c r="AV102" s="141">
        <f>IF(AND($D102&lt;&gt;0,AV$1&lt;&gt;0),IF(VLOOKUP($D102,$J$9:$DP$16,2+AV$1,FALSE)&lt;&gt;0,(COUNTIF('Présences, Excuses, et Tx P G'!$P101:AZ101,$C102)/VLOOKUP($D102,$J$9:$DP$16,2+AV$1,FALSE)),),)</f>
        <v>0</v>
      </c>
      <c r="AW102" s="141">
        <f>IF(AND($D102&lt;&gt;0,AW$1&lt;&gt;0),IF(VLOOKUP($D102,$J$9:$DP$16,2+AW$1,FALSE)&lt;&gt;0,(COUNTIF('Présences, Excuses, et Tx P G'!$P101:BA101,$C102)/VLOOKUP($D102,$J$9:$DP$16,2+AW$1,FALSE)),),)</f>
        <v>0</v>
      </c>
      <c r="AX102" s="141">
        <f>IF(AND($D102&lt;&gt;0,AX$1&lt;&gt;0),IF(VLOOKUP($D102,$J$9:$DP$16,2+AX$1,FALSE)&lt;&gt;0,(COUNTIF('Présences, Excuses, et Tx P G'!$P101:BB101,$C102)/VLOOKUP($D102,$J$9:$DP$16,2+AX$1,FALSE)),),)</f>
        <v>0</v>
      </c>
      <c r="AY102" s="141">
        <f>IF(AND($D102&lt;&gt;0,AY$1&lt;&gt;0),IF(VLOOKUP($D102,$J$9:$DP$16,2+AY$1,FALSE)&lt;&gt;0,(COUNTIF('Présences, Excuses, et Tx P G'!$P101:BC101,$C102)/VLOOKUP($D102,$J$9:$DP$16,2+AY$1,FALSE)),),)</f>
        <v>0</v>
      </c>
      <c r="AZ102" s="141">
        <f>IF(AND($D102&lt;&gt;0,AZ$1&lt;&gt;0),IF(VLOOKUP($D102,$J$9:$DP$16,2+AZ$1,FALSE)&lt;&gt;0,(COUNTIF('Présences, Excuses, et Tx P G'!$P101:BD101,$C102)/VLOOKUP($D102,$J$9:$DP$16,2+AZ$1,FALSE)),),)</f>
        <v>0</v>
      </c>
      <c r="BA102" s="141">
        <f>IF(AND($D102&lt;&gt;0,BA$1&lt;&gt;0),IF(VLOOKUP($D102,$J$9:$DP$16,2+BA$1,FALSE)&lt;&gt;0,(COUNTIF('Présences, Excuses, et Tx P G'!$P101:BE101,$C102)/VLOOKUP($D102,$J$9:$DP$16,2+BA$1,FALSE)),),)</f>
        <v>0</v>
      </c>
      <c r="BB102" s="141">
        <f>IF(AND($D102&lt;&gt;0,BB$1&lt;&gt;0),IF(VLOOKUP($D102,$J$9:$DP$16,2+BB$1,FALSE)&lt;&gt;0,(COUNTIF('Présences, Excuses, et Tx P G'!$P101:BF101,$C102)/VLOOKUP($D102,$J$9:$DP$16,2+BB$1,FALSE)),),)</f>
        <v>0</v>
      </c>
      <c r="BC102" s="141">
        <f>IF(AND($D102&lt;&gt;0,BC$1&lt;&gt;0),IF(VLOOKUP($D102,$J$9:$DP$16,2+BC$1,FALSE)&lt;&gt;0,(COUNTIF('Présences, Excuses, et Tx P G'!$P101:BG101,$C102)/VLOOKUP($D102,$J$9:$DP$16,2+BC$1,FALSE)),),)</f>
        <v>0</v>
      </c>
      <c r="BD102" s="141">
        <f>IF(AND($D102&lt;&gt;0,BD$1&lt;&gt;0),IF(VLOOKUP($D102,$J$9:$DP$16,2+BD$1,FALSE)&lt;&gt;0,(COUNTIF('Présences, Excuses, et Tx P G'!$P101:BH101,$C102)/VLOOKUP($D102,$J$9:$DP$16,2+BD$1,FALSE)),),)</f>
        <v>0</v>
      </c>
      <c r="BE102" s="141">
        <f>IF(AND($D102&lt;&gt;0,BE$1&lt;&gt;0),IF(VLOOKUP($D102,$J$9:$DP$16,2+BE$1,FALSE)&lt;&gt;0,(COUNTIF('Présences, Excuses, et Tx P G'!$P101:BI101,$C102)/VLOOKUP($D102,$J$9:$DP$16,2+BE$1,FALSE)),),)</f>
        <v>0</v>
      </c>
      <c r="BF102" s="141">
        <f>IF(AND($D102&lt;&gt;0,BF$1&lt;&gt;0),IF(VLOOKUP($D102,$J$9:$DP$16,2+BF$1,FALSE)&lt;&gt;0,(COUNTIF('Présences, Excuses, et Tx P G'!$P101:BJ101,$C102)/VLOOKUP($D102,$J$9:$DP$16,2+BF$1,FALSE)),),)</f>
        <v>0</v>
      </c>
      <c r="BG102" s="141">
        <f>IF(AND($D102&lt;&gt;0,BG$1&lt;&gt;0),IF(VLOOKUP($D102,$J$9:$DP$16,2+BG$1,FALSE)&lt;&gt;0,(COUNTIF('Présences, Excuses, et Tx P G'!$P101:BK101,$C102)/VLOOKUP($D102,$J$9:$DP$16,2+BG$1,FALSE)),),)</f>
        <v>0</v>
      </c>
      <c r="BH102" s="141">
        <f>IF(AND($D102&lt;&gt;0,BH$1&lt;&gt;0),IF(VLOOKUP($D102,$J$9:$DP$16,2+BH$1,FALSE)&lt;&gt;0,(COUNTIF('Présences, Excuses, et Tx P G'!$P101:BL101,$C102)/VLOOKUP($D102,$J$9:$DP$16,2+BH$1,FALSE)),),)</f>
        <v>0</v>
      </c>
      <c r="BI102" s="141">
        <f>IF(AND($D102&lt;&gt;0,BI$1&lt;&gt;0),IF(VLOOKUP($D102,$J$9:$DP$16,2+BI$1,FALSE)&lt;&gt;0,(COUNTIF('Présences, Excuses, et Tx P G'!$P101:BM101,$C102)/VLOOKUP($D102,$J$9:$DP$16,2+BI$1,FALSE)),),)</f>
        <v>0</v>
      </c>
      <c r="BJ102" s="141">
        <f>IF(AND($D102&lt;&gt;0,BJ$1&lt;&gt;0),IF(VLOOKUP($D102,$J$9:$DP$16,2+BJ$1,FALSE)&lt;&gt;0,(COUNTIF('Présences, Excuses, et Tx P G'!$P101:BN101,$C102)/VLOOKUP($D102,$J$9:$DP$16,2+BJ$1,FALSE)),),)</f>
        <v>0</v>
      </c>
      <c r="BK102" s="141">
        <f>IF(AND($D102&lt;&gt;0,BK$1&lt;&gt;0),IF(VLOOKUP($D102,$J$9:$DP$16,2+BK$1,FALSE)&lt;&gt;0,(COUNTIF('Présences, Excuses, et Tx P G'!$P101:BO101,$C102)/VLOOKUP($D102,$J$9:$DP$16,2+BK$1,FALSE)),),)</f>
        <v>0</v>
      </c>
      <c r="BL102" s="141">
        <f>IF(AND($D102&lt;&gt;0,BL$1&lt;&gt;0),IF(VLOOKUP($D102,$J$9:$DP$16,2+BL$1,FALSE)&lt;&gt;0,(COUNTIF('Présences, Excuses, et Tx P G'!$P101:BP101,$C102)/VLOOKUP($D102,$J$9:$DP$16,2+BL$1,FALSE)),),)</f>
        <v>0</v>
      </c>
      <c r="BM102" s="141">
        <f>IF(AND($D102&lt;&gt;0,BM$1&lt;&gt;0),IF(VLOOKUP($D102,$J$9:$DP$16,2+BM$1,FALSE)&lt;&gt;0,(COUNTIF('Présences, Excuses, et Tx P G'!$P101:BQ101,$C102)/VLOOKUP($D102,$J$9:$DP$16,2+BM$1,FALSE)),),)</f>
        <v>0</v>
      </c>
      <c r="BN102" s="141">
        <f>IF(AND($D102&lt;&gt;0,BN$1&lt;&gt;0),IF(VLOOKUP($D102,$J$9:$DP$16,2+BN$1,FALSE)&lt;&gt;0,(COUNTIF('Présences, Excuses, et Tx P G'!$P101:BR101,$C102)/VLOOKUP($D102,$J$9:$DP$16,2+BN$1,FALSE)),),)</f>
        <v>0</v>
      </c>
      <c r="BO102" s="141">
        <f>IF(AND($D102&lt;&gt;0,BO$1&lt;&gt;0),IF(VLOOKUP($D102,$J$9:$DP$16,2+BO$1,FALSE)&lt;&gt;0,(COUNTIF('Présences, Excuses, et Tx P G'!$P101:BS101,$C102)/VLOOKUP($D102,$J$9:$DP$16,2+BO$1,FALSE)),),)</f>
        <v>0</v>
      </c>
      <c r="BP102" s="141">
        <f>IF(AND($D102&lt;&gt;0,BP$1&lt;&gt;0),IF(VLOOKUP($D102,$J$9:$DP$16,2+BP$1,FALSE)&lt;&gt;0,(COUNTIF('Présences, Excuses, et Tx P G'!$P101:BT101,$C102)/VLOOKUP($D102,$J$9:$DP$16,2+BP$1,FALSE)),),)</f>
        <v>0</v>
      </c>
      <c r="BQ102" s="141">
        <f>IF(AND($D102&lt;&gt;0,BQ$1&lt;&gt;0),IF(VLOOKUP($D102,$J$9:$DP$16,2+BQ$1,FALSE)&lt;&gt;0,(COUNTIF('Présences, Excuses, et Tx P G'!$P101:BU101,$C102)/VLOOKUP($D102,$J$9:$DP$16,2+BQ$1,FALSE)),),)</f>
        <v>0</v>
      </c>
      <c r="BR102" s="141">
        <f>IF(AND($D102&lt;&gt;0,BR$1&lt;&gt;0),IF(VLOOKUP($D102,$J$9:$DP$16,2+BR$1,FALSE)&lt;&gt;0,(COUNTIF('Présences, Excuses, et Tx P G'!$P101:BV101,$C102)/VLOOKUP($D102,$J$9:$DP$16,2+BR$1,FALSE)),),)</f>
        <v>0</v>
      </c>
      <c r="BS102" s="141">
        <f>IF(AND($D102&lt;&gt;0,BS$1&lt;&gt;0),IF(VLOOKUP($D102,$J$9:$DP$16,2+BS$1,FALSE)&lt;&gt;0,(COUNTIF('Présences, Excuses, et Tx P G'!$P101:BW101,$C102)/VLOOKUP($D102,$J$9:$DP$16,2+BS$1,FALSE)),),)</f>
        <v>0</v>
      </c>
      <c r="BT102" s="141">
        <f>IF(AND($D102&lt;&gt;0,BT$1&lt;&gt;0),IF(VLOOKUP($D102,$J$9:$DP$16,2+BT$1,FALSE)&lt;&gt;0,(COUNTIF('Présences, Excuses, et Tx P G'!$P101:BX101,$C102)/VLOOKUP($D102,$J$9:$DP$16,2+BT$1,FALSE)),),)</f>
        <v>0</v>
      </c>
      <c r="BU102" s="141">
        <f>IF(AND($D102&lt;&gt;0,BU$1&lt;&gt;0),IF(VLOOKUP($D102,$J$9:$DP$16,2+BU$1,FALSE)&lt;&gt;0,(COUNTIF('Présences, Excuses, et Tx P G'!$P101:BY101,$C102)/VLOOKUP($D102,$J$9:$DP$16,2+BU$1,FALSE)),),)</f>
        <v>0</v>
      </c>
      <c r="BV102" s="141">
        <f>IF(AND($D102&lt;&gt;0,BV$1&lt;&gt;0),IF(VLOOKUP($D102,$J$9:$DP$16,2+BV$1,FALSE)&lt;&gt;0,(COUNTIF('Présences, Excuses, et Tx P G'!$P101:BZ101,$C102)/VLOOKUP($D102,$J$9:$DP$16,2+BV$1,FALSE)),),)</f>
        <v>0</v>
      </c>
      <c r="BW102" s="141">
        <f>IF(AND($D102&lt;&gt;0,BW$1&lt;&gt;0),IF(VLOOKUP($D102,$J$9:$DP$16,2+BW$1,FALSE)&lt;&gt;0,(COUNTIF('Présences, Excuses, et Tx P G'!$P101:CA101,$C102)/VLOOKUP($D102,$J$9:$DP$16,2+BW$1,FALSE)),),)</f>
        <v>0</v>
      </c>
      <c r="BX102" s="141">
        <f>IF(AND($D102&lt;&gt;0,BX$1&lt;&gt;0),IF(VLOOKUP($D102,$J$9:$DP$16,2+BX$1,FALSE)&lt;&gt;0,(COUNTIF('Présences, Excuses, et Tx P G'!$P101:CB101,$C102)/VLOOKUP($D102,$J$9:$DP$16,2+BX$1,FALSE)),),)</f>
        <v>0</v>
      </c>
      <c r="BY102" s="141">
        <f>IF(AND($D102&lt;&gt;0,BY$1&lt;&gt;0),IF(VLOOKUP($D102,$J$9:$DP$16,2+BY$1,FALSE)&lt;&gt;0,(COUNTIF('Présences, Excuses, et Tx P G'!$P101:CC101,$C102)/VLOOKUP($D102,$J$9:$DP$16,2+BY$1,FALSE)),),)</f>
        <v>0</v>
      </c>
      <c r="BZ102" s="141">
        <f>IF(AND($D102&lt;&gt;0,BZ$1&lt;&gt;0),IF(VLOOKUP($D102,$J$9:$DP$16,2+BZ$1,FALSE)&lt;&gt;0,(COUNTIF('Présences, Excuses, et Tx P G'!$P101:CD101,$C102)/VLOOKUP($D102,$J$9:$DP$16,2+BZ$1,FALSE)),),)</f>
        <v>0</v>
      </c>
      <c r="CA102" s="141">
        <f>IF(AND($D102&lt;&gt;0,CA$1&lt;&gt;0),IF(VLOOKUP($D102,$J$9:$DP$16,2+CA$1,FALSE)&lt;&gt;0,(COUNTIF('Présences, Excuses, et Tx P G'!$P101:CE101,$C102)/VLOOKUP($D102,$J$9:$DP$16,2+CA$1,FALSE)),),)</f>
        <v>0</v>
      </c>
      <c r="CB102" s="141">
        <f>IF(AND($D102&lt;&gt;0,CB$1&lt;&gt;0),IF(VLOOKUP($D102,$J$9:$DP$16,2+CB$1,FALSE)&lt;&gt;0,(COUNTIF('Présences, Excuses, et Tx P G'!$P101:CF101,$C102)/VLOOKUP($D102,$J$9:$DP$16,2+CB$1,FALSE)),),)</f>
        <v>0</v>
      </c>
      <c r="CC102" s="141">
        <f>IF(AND($D102&lt;&gt;0,CC$1&lt;&gt;0),IF(VLOOKUP($D102,$J$9:$DP$16,2+CC$1,FALSE)&lt;&gt;0,(COUNTIF('Présences, Excuses, et Tx P G'!$P101:CG101,$C102)/VLOOKUP($D102,$J$9:$DP$16,2+CC$1,FALSE)),),)</f>
        <v>0</v>
      </c>
      <c r="CD102" s="141">
        <f>IF(AND($D102&lt;&gt;0,CD$1&lt;&gt;0),IF(VLOOKUP($D102,$J$9:$DP$16,2+CD$1,FALSE)&lt;&gt;0,(COUNTIF('Présences, Excuses, et Tx P G'!$P101:CH101,$C102)/VLOOKUP($D102,$J$9:$DP$16,2+CD$1,FALSE)),),)</f>
        <v>0</v>
      </c>
      <c r="CE102" s="141">
        <f>IF(AND($D102&lt;&gt;0,CE$1&lt;&gt;0),IF(VLOOKUP($D102,$J$9:$DP$16,2+CE$1,FALSE)&lt;&gt;0,(COUNTIF('Présences, Excuses, et Tx P G'!$P101:CI101,$C102)/VLOOKUP($D102,$J$9:$DP$16,2+CE$1,FALSE)),),)</f>
        <v>0</v>
      </c>
      <c r="CF102" s="141">
        <f>IF(AND($D102&lt;&gt;0,CF$1&lt;&gt;0),IF(VLOOKUP($D102,$J$9:$DP$16,2+CF$1,FALSE)&lt;&gt;0,(COUNTIF('Présences, Excuses, et Tx P G'!$P101:CJ101,$C102)/VLOOKUP($D102,$J$9:$DP$16,2+CF$1,FALSE)),),)</f>
        <v>0</v>
      </c>
      <c r="CG102" s="141">
        <f>IF(AND($D102&lt;&gt;0,CG$1&lt;&gt;0),IF(VLOOKUP($D102,$J$9:$DP$16,2+CG$1,FALSE)&lt;&gt;0,(COUNTIF('Présences, Excuses, et Tx P G'!$P101:CK101,$C102)/VLOOKUP($D102,$J$9:$DP$16,2+CG$1,FALSE)),),)</f>
        <v>0</v>
      </c>
      <c r="CH102" s="141">
        <f>IF(AND($D102&lt;&gt;0,CH$1&lt;&gt;0),IF(VLOOKUP($D102,$J$9:$DP$16,2+CH$1,FALSE)&lt;&gt;0,(COUNTIF('Présences, Excuses, et Tx P G'!$P101:CL101,$C102)/VLOOKUP($D102,$J$9:$DP$16,2+CH$1,FALSE)),),)</f>
        <v>0</v>
      </c>
      <c r="CI102" s="141">
        <f>IF(AND($D102&lt;&gt;0,CI$1&lt;&gt;0),IF(VLOOKUP($D102,$J$9:$DP$16,2+CI$1,FALSE)&lt;&gt;0,(COUNTIF('Présences, Excuses, et Tx P G'!$P101:CM101,$C102)/VLOOKUP($D102,$J$9:$DP$16,2+CI$1,FALSE)),),)</f>
        <v>0</v>
      </c>
      <c r="CJ102" s="141">
        <f>IF(AND($D102&lt;&gt;0,CJ$1&lt;&gt;0),IF(VLOOKUP($D102,$J$9:$DP$16,2+CJ$1,FALSE)&lt;&gt;0,(COUNTIF('Présences, Excuses, et Tx P G'!$P101:CO101,$C102)/VLOOKUP($D102,$J$9:$DP$16,2+CJ$1,FALSE)),),)</f>
        <v>0</v>
      </c>
      <c r="CK102" s="141">
        <f>IF(AND($D102&lt;&gt;0,CK$1&lt;&gt;0),IF(VLOOKUP($D102,$J$9:$DP$16,2+CK$1,FALSE)&lt;&gt;0,(COUNTIF('Présences, Excuses, et Tx P G'!$P101:CP101,$C102)/VLOOKUP($D102,$J$9:$DP$16,2+CK$1,FALSE)),),)</f>
        <v>0</v>
      </c>
      <c r="CL102" s="141">
        <f>IF(AND($D102&lt;&gt;0,CL$1&lt;&gt;0),IF(VLOOKUP($D102,$J$9:$DP$16,2+CL$1,FALSE)&lt;&gt;0,(COUNTIF('Présences, Excuses, et Tx P G'!$P101:CQ101,$C102)/VLOOKUP($D102,$J$9:$DP$16,2+CL$1,FALSE)),),)</f>
        <v>0</v>
      </c>
      <c r="CM102" s="141">
        <f>IF(AND($D102&lt;&gt;0,CM$1&lt;&gt;0),IF(VLOOKUP($D102,$J$9:$DP$16,2+CM$1,FALSE)&lt;&gt;0,(COUNTIF('Présences, Excuses, et Tx P G'!$P101:CR101,$C102)/VLOOKUP($D102,$J$9:$DP$16,2+CM$1,FALSE)),),)</f>
        <v>0</v>
      </c>
      <c r="CN102" s="141">
        <f>IF(AND($D102&lt;&gt;0,CN$1&lt;&gt;0),IF(VLOOKUP($D102,$J$9:$DP$16,2+CN$1,FALSE)&lt;&gt;0,(COUNTIF('Présences, Excuses, et Tx P G'!$P101:CS101,$C102)/VLOOKUP($D102,$J$9:$DP$16,2+CN$1,FALSE)),),)</f>
        <v>0</v>
      </c>
      <c r="CO102" s="141">
        <f>IF(AND($D102&lt;&gt;0,CO$1&lt;&gt;0),IF(VLOOKUP($D102,$J$9:$DP$16,2+CO$1,FALSE)&lt;&gt;0,(COUNTIF('Présences, Excuses, et Tx P G'!$P101:CT101,$C102)/VLOOKUP($D102,$J$9:$DP$16,2+CO$1,FALSE)),),)</f>
        <v>0</v>
      </c>
      <c r="CP102" s="141">
        <f>IF(AND($D102&lt;&gt;0,CP$1&lt;&gt;0),IF(VLOOKUP($D102,$J$9:$DP$16,2+CP$1,FALSE)&lt;&gt;0,(COUNTIF('Présences, Excuses, et Tx P G'!$P101:CU101,$C102)/VLOOKUP($D102,$J$9:$DP$16,2+CP$1,FALSE)),),)</f>
        <v>0</v>
      </c>
      <c r="CQ102" s="141">
        <f>IF(AND($D102&lt;&gt;0,CQ$1&lt;&gt;0),IF(VLOOKUP($D102,$J$9:$DP$16,2+CQ$1,FALSE)&lt;&gt;0,(COUNTIF('Présences, Excuses, et Tx P G'!$P101:CU101,$C102)/VLOOKUP($D102,$J$9:$DP$16,2+CQ$1,FALSE)),),)</f>
        <v>0</v>
      </c>
      <c r="CR102" s="141">
        <f>IF(AND($D102&lt;&gt;0,CR$1&lt;&gt;0),IF(VLOOKUP($D102,$J$9:$DP$16,2+CR$1,FALSE)&lt;&gt;0,(COUNTIF('Présences, Excuses, et Tx P G'!$P101:CV101,$C102)/VLOOKUP($D102,$J$9:$DP$16,2+CR$1,FALSE)),),)</f>
        <v>0</v>
      </c>
      <c r="CS102" s="141">
        <f>IF(AND($D102&lt;&gt;0,CS$1&lt;&gt;0),IF(VLOOKUP($D102,$J$9:$DP$16,2+CS$1,FALSE)&lt;&gt;0,(COUNTIF('Présences, Excuses, et Tx P G'!$P101:CW101,$C102)/VLOOKUP($D102,$J$9:$DP$16,2+CS$1,FALSE)),),)</f>
        <v>0</v>
      </c>
      <c r="CT102" s="141">
        <f>IF(AND($D102&lt;&gt;0,CT$1&lt;&gt;0),IF(VLOOKUP($D102,$J$9:$DP$16,2+CT$1,FALSE)&lt;&gt;0,(COUNTIF('Présences, Excuses, et Tx P G'!$P101:CX101,$C102)/VLOOKUP($D102,$J$9:$DP$16,2+CT$1,FALSE)),),)</f>
        <v>0</v>
      </c>
      <c r="CU102" s="141">
        <f>IF(AND($D102&lt;&gt;0,CU$1&lt;&gt;0),IF(VLOOKUP($D102,$J$9:$DP$16,2+CU$1,FALSE)&lt;&gt;0,(COUNTIF('Présences, Excuses, et Tx P G'!$P101:CY101,$C102)/VLOOKUP($D102,$J$9:$DP$16,2+CU$1,FALSE)),),)</f>
        <v>0</v>
      </c>
      <c r="CV102" s="141">
        <f>IF(AND($D102&lt;&gt;0,CV$1&lt;&gt;0),IF(VLOOKUP($D102,$J$9:$DP$16,2+CV$1,FALSE)&lt;&gt;0,(COUNTIF('Présences, Excuses, et Tx P G'!$P101:CZ101,$C102)/VLOOKUP($D102,$J$9:$DP$16,2+CV$1,FALSE)),),)</f>
        <v>0</v>
      </c>
      <c r="CW102" s="141">
        <f>IF(AND($D102&lt;&gt;0,CW$1&lt;&gt;0),IF(VLOOKUP($D102,$J$9:$DP$16,2+CW$1,FALSE)&lt;&gt;0,(COUNTIF('Présences, Excuses, et Tx P G'!$P101:DA101,$C102)/VLOOKUP($D102,$J$9:$DP$16,2+CW$1,FALSE)),),)</f>
        <v>0</v>
      </c>
      <c r="CX102" s="141">
        <f>IF(AND($D102&lt;&gt;0,CX$1&lt;&gt;0),IF(VLOOKUP($D102,$J$9:$DP$16,2+CX$1,FALSE)&lt;&gt;0,(COUNTIF('Présences, Excuses, et Tx P G'!$P101:DB101,$C102)/VLOOKUP($D102,$J$9:$DP$16,2+CX$1,FALSE)),),)</f>
        <v>0</v>
      </c>
      <c r="CY102" s="141">
        <f>IF(AND($D102&lt;&gt;0,CY$1&lt;&gt;0),IF(VLOOKUP($D102,$J$9:$DP$16,2+CY$1,FALSE)&lt;&gt;0,(COUNTIF('Présences, Excuses, et Tx P G'!$P101:DC101,$C102)/VLOOKUP($D102,$J$9:$DP$16,2+CY$1,FALSE)),),)</f>
        <v>0</v>
      </c>
      <c r="CZ102" s="141">
        <f>IF(AND($D102&lt;&gt;0,CZ$1&lt;&gt;0),IF(VLOOKUP($D102,$J$9:$DP$16,2+CZ$1,FALSE)&lt;&gt;0,(COUNTIF('Présences, Excuses, et Tx P G'!$P101:DD101,$C102)/VLOOKUP($D102,$J$9:$DP$16,2+CZ$1,FALSE)),),)</f>
        <v>0</v>
      </c>
      <c r="DA102" s="141">
        <f>IF(AND($D102&lt;&gt;0,DA$1&lt;&gt;0),IF(VLOOKUP($D102,$J$9:$DP$16,2+DA$1,FALSE)&lt;&gt;0,(COUNTIF('Présences, Excuses, et Tx P G'!$P101:DE101,$C102)/VLOOKUP($D102,$J$9:$DP$16,2+DA$1,FALSE)),),)</f>
        <v>0</v>
      </c>
      <c r="DB102" s="141">
        <f>IF(AND($D102&lt;&gt;0,DB$1&lt;&gt;0),IF(VLOOKUP($D102,$J$9:$DP$16,2+DB$1,FALSE)&lt;&gt;0,(COUNTIF('Présences, Excuses, et Tx P G'!$P101:DF101,$C102)/VLOOKUP($D102,$J$9:$DP$16,2+DB$1,FALSE)),),)</f>
        <v>0</v>
      </c>
      <c r="DC102" s="141">
        <f>IF(AND($D102&lt;&gt;0,DC$1&lt;&gt;0),IF(VLOOKUP($D102,$J$9:$DP$16,2+DC$1,FALSE)&lt;&gt;0,(COUNTIF('Présences, Excuses, et Tx P G'!$P101:DG101,$C102)/VLOOKUP($D102,$J$9:$DP$16,2+DC$1,FALSE)),),)</f>
        <v>0</v>
      </c>
      <c r="DD102" s="141">
        <f>IF(AND($D102&lt;&gt;0,DD$1&lt;&gt;0),IF(VLOOKUP($D102,$J$9:$DP$16,2+DD$1,FALSE)&lt;&gt;0,(COUNTIF('Présences, Excuses, et Tx P G'!$P101:DH101,$C102)/VLOOKUP($D102,$J$9:$DP$16,2+DD$1,FALSE)),),)</f>
        <v>0</v>
      </c>
      <c r="DE102" s="141">
        <f>IF(AND($D102&lt;&gt;0,DE$1&lt;&gt;0),IF(VLOOKUP($D102,$J$9:$DP$16,2+DE$1,FALSE)&lt;&gt;0,(COUNTIF('Présences, Excuses, et Tx P G'!$P101:DI101,$C102)/VLOOKUP($D102,$J$9:$DP$16,2+DE$1,FALSE)),),)</f>
        <v>0</v>
      </c>
      <c r="DF102" s="141">
        <f>IF(AND($D102&lt;&gt;0,DF$1&lt;&gt;0),IF(VLOOKUP($D102,$J$9:$DP$16,2+DF$1,FALSE)&lt;&gt;0,(COUNTIF('Présences, Excuses, et Tx P G'!$P101:DJ101,$C102)/VLOOKUP($D102,$J$9:$DP$16,2+DF$1,FALSE)),),)</f>
        <v>0</v>
      </c>
      <c r="DG102" s="141">
        <f>IF(AND($D102&lt;&gt;0,DG$1&lt;&gt;0),IF(VLOOKUP($D102,$J$9:$DP$16,2+DG$1,FALSE)&lt;&gt;0,(COUNTIF('Présences, Excuses, et Tx P G'!$P101:DK101,$C102)/VLOOKUP($D102,$J$9:$DP$16,2+DG$1,FALSE)),),)</f>
        <v>0</v>
      </c>
      <c r="DH102" s="141">
        <f>IF(AND($D102&lt;&gt;0,DH$1&lt;&gt;0),IF(VLOOKUP($D102,$J$9:$DP$16,2+DH$1,FALSE)&lt;&gt;0,(COUNTIF('Présences, Excuses, et Tx P G'!$P101:DL101,$C102)/VLOOKUP($D102,$J$9:$DP$16,2+DH$1,FALSE)),),)</f>
        <v>0</v>
      </c>
      <c r="DI102" s="141">
        <f>IF(AND($D102&lt;&gt;0,DI$1&lt;&gt;0),IF(VLOOKUP($D102,$J$9:$DP$16,2+DI$1,FALSE)&lt;&gt;0,(COUNTIF('Présences, Excuses, et Tx P G'!$P101:DM101,$C102)/VLOOKUP($D102,$J$9:$DP$16,2+DI$1,FALSE)),),)</f>
        <v>0</v>
      </c>
      <c r="DJ102" s="141">
        <f>IF(AND($D102&lt;&gt;0,DJ$1&lt;&gt;0),IF(VLOOKUP($D102,$J$9:$DP$16,2+DJ$1,FALSE)&lt;&gt;0,(COUNTIF('Présences, Excuses, et Tx P G'!$P101:DN101,$C102)/VLOOKUP($D102,$J$9:$DP$16,2+DJ$1,FALSE)),),)</f>
        <v>0</v>
      </c>
      <c r="DK102" s="141">
        <f>IF(AND($D102&lt;&gt;0,DK$1&lt;&gt;0),IF(VLOOKUP($D102,$J$9:$DP$16,2+DK$1,FALSE)&lt;&gt;0,(COUNTIF('Présences, Excuses, et Tx P G'!$P101:DO101,$C102)/VLOOKUP($D102,$J$9:$DP$16,2+DK$1,FALSE)),),)</f>
        <v>0</v>
      </c>
      <c r="DL102" s="141">
        <f>IF(AND($D102&lt;&gt;0,DL$1&lt;&gt;0),IF(VLOOKUP($D102,$J$9:$DP$16,2+DL$1,FALSE)&lt;&gt;0,(COUNTIF('Présences, Excuses, et Tx P G'!$P101:DP101,$C102)/VLOOKUP($D102,$J$9:$DP$16,2+DL$1,FALSE)),),)</f>
        <v>0</v>
      </c>
      <c r="DM102" s="141">
        <f>IF(AND($D102&lt;&gt;0,DM$1&lt;&gt;0),IF(VLOOKUP($D102,$J$9:$DP$16,2+DM$1,FALSE)&lt;&gt;0,(COUNTIF('Présences, Excuses, et Tx P G'!$P101:DQ101,$C102)/VLOOKUP($D102,$J$9:$DP$16,2+DM$1,FALSE)),),)</f>
        <v>0</v>
      </c>
      <c r="DN102" s="141">
        <f>IF(AND($D102&lt;&gt;0,DN$1&lt;&gt;0),IF(VLOOKUP($D102,$J$9:$DP$16,2+DN$1,FALSE)&lt;&gt;0,(COUNTIF('Présences, Excuses, et Tx P G'!$P101:DR101,$C102)/VLOOKUP($D102,$J$9:$DP$16,2+DN$1,FALSE)),),)</f>
        <v>0</v>
      </c>
      <c r="DO102" s="141">
        <f>IF(AND($D102&lt;&gt;0,DO$1&lt;&gt;0),IF(VLOOKUP($D102,$J$9:$DP$16,2+DO$1,FALSE)&lt;&gt;0,(COUNTIF('Présences, Excuses, et Tx P G'!$P101:DS101,$C102)/VLOOKUP($D102,$J$9:$DP$16,2+DO$1,FALSE)),),)</f>
        <v>0</v>
      </c>
      <c r="DP102" s="141">
        <f>IF(AND($D102&lt;&gt;0,DP$1&lt;&gt;0),IF(VLOOKUP($D102,$J$9:$DP$16,2+DP$1,FALSE)&lt;&gt;0,(COUNTIF('Présences, Excuses, et Tx P G'!$P101:DT101,$C102)/VLOOKUP($D102,$J$9:$DP$16,2+DP$1,FALSE)),),)</f>
        <v>0</v>
      </c>
      <c r="DR102" s="158">
        <f t="shared" si="39"/>
        <v>0</v>
      </c>
      <c r="DS102" s="26">
        <f t="shared" si="40"/>
        <v>0</v>
      </c>
      <c r="DT102" s="23">
        <f t="shared" si="41"/>
        <v>0</v>
      </c>
    </row>
    <row r="103" spans="1:124" ht="14.4" customHeight="1">
      <c r="A103" s="17">
        <v>86</v>
      </c>
      <c r="B103" s="158" t="str">
        <f>Choristes!B87</f>
        <v>TOULAT Isabelle</v>
      </c>
      <c r="C103" s="26" t="str">
        <f>Choristes!C87</f>
        <v>A</v>
      </c>
      <c r="D103" s="26" t="str">
        <f>Choristes!G87</f>
        <v>FS</v>
      </c>
      <c r="E103" s="26"/>
      <c r="F103" s="26"/>
      <c r="G103" s="15"/>
      <c r="H103" s="15"/>
      <c r="I103" s="23">
        <f t="shared" si="37"/>
        <v>0.90243902439024393</v>
      </c>
      <c r="J103" s="23" t="str">
        <f t="shared" si="38"/>
        <v>B</v>
      </c>
      <c r="K103" s="61"/>
      <c r="L103" s="141">
        <f>IF(AND($D103&lt;&gt;0,L$1&lt;&gt;0),IF(VLOOKUP($D103,$J$9:$DP$16,2+L$1,FALSE)&lt;&gt;0,(COUNTIF('Présences, Excuses, et Tx P G'!$P102:P102,$C103)/VLOOKUP($D103,$J$9:$DP$16,2+L$1,FALSE)),),)</f>
        <v>1</v>
      </c>
      <c r="M103" s="141">
        <f>IF(AND($D103&lt;&gt;0,M$1&lt;&gt;0),IF(VLOOKUP($D103,$J$9:$DP$16,2+M$1,FALSE)&lt;&gt;0,(COUNTIF('Présences, Excuses, et Tx P G'!$P102:Q102,$C103)/VLOOKUP($D103,$J$9:$DP$16,2+M$1,FALSE)),),)</f>
        <v>1</v>
      </c>
      <c r="N103" s="141">
        <f>IF(AND($D103&lt;&gt;0,N$1&lt;&gt;0),IF(VLOOKUP($D103,$J$9:$DP$16,2+N$1,FALSE)&lt;&gt;0,(COUNTIF('Présences, Excuses, et Tx P G'!$P102:R102,$C103)/VLOOKUP($D103,$J$9:$DP$16,2+N$1,FALSE)),),)</f>
        <v>1</v>
      </c>
      <c r="O103" s="141">
        <f>IF(AND($D103&lt;&gt;0,O$1&lt;&gt;0),IF(VLOOKUP($D103,$J$9:$DP$16,2+O$1,FALSE)&lt;&gt;0,(COUNTIF('Présences, Excuses, et Tx P G'!$P102:S102,$C103)/VLOOKUP($D103,$J$9:$DP$16,2+O$1,FALSE)),),)</f>
        <v>1</v>
      </c>
      <c r="P103" s="141">
        <f>IF(AND($D103&lt;&gt;0,P$1&lt;&gt;0),IF(VLOOKUP($D103,$J$9:$DP$16,2+P$1,FALSE)&lt;&gt;0,(COUNTIF('Présences, Excuses, et Tx P G'!$P102:T102,$C103)/VLOOKUP($D103,$J$9:$DP$16,2+P$1,FALSE)),),)</f>
        <v>1</v>
      </c>
      <c r="Q103" s="141">
        <f>IF(AND($D103&lt;&gt;0,Q$1&lt;&gt;0),IF(VLOOKUP($D103,$J$9:$DP$16,2+Q$1,FALSE)&lt;&gt;0,(COUNTIF('Présences, Excuses, et Tx P G'!$P102:U102,$C103)/VLOOKUP($D103,$J$9:$DP$16,2+Q$1,FALSE)),),)</f>
        <v>1</v>
      </c>
      <c r="R103" s="141">
        <f>IF(AND($D103&lt;&gt;0,R$1&lt;&gt;0),IF(VLOOKUP($D103,$J$9:$DP$16,2+R$1,FALSE)&lt;&gt;0,(COUNTIF('Présences, Excuses, et Tx P G'!$P102:V102,$C103)/VLOOKUP($D103,$J$9:$DP$16,2+R$1,FALSE)),),)</f>
        <v>0.8</v>
      </c>
      <c r="S103" s="141">
        <f>IF(AND($D103&lt;&gt;0,S$1&lt;&gt;0),IF(VLOOKUP($D103,$J$9:$DP$16,2+S$1,FALSE)&lt;&gt;0,(COUNTIF('Présences, Excuses, et Tx P G'!$P102:W102,$C103)/VLOOKUP($D103,$J$9:$DP$16,2+S$1,FALSE)),),)</f>
        <v>0.83333333333333337</v>
      </c>
      <c r="T103" s="141">
        <f>IF(AND($D103&lt;&gt;0,T$1&lt;&gt;0),IF(VLOOKUP($D103,$J$9:$DP$16,2+T$1,FALSE)&lt;&gt;0,(COUNTIF('Présences, Excuses, et Tx P G'!$P102:X102,$C103)/VLOOKUP($D103,$J$9:$DP$16,2+T$1,FALSE)),),)</f>
        <v>0.8571428571428571</v>
      </c>
      <c r="U103" s="141">
        <f>IF(AND($D103&lt;&gt;0,U$1&lt;&gt;0),IF(VLOOKUP($D103,$J$9:$DP$16,2+U$1,FALSE)&lt;&gt;0,(COUNTIF('Présences, Excuses, et Tx P G'!$P102:Y102,$C103)/VLOOKUP($D103,$J$9:$DP$16,2+U$1,FALSE)),),)</f>
        <v>0.8571428571428571</v>
      </c>
      <c r="V103" s="141">
        <f>IF(AND($D103&lt;&gt;0,V$1&lt;&gt;0),IF(VLOOKUP($D103,$J$9:$DP$16,2+V$1,FALSE)&lt;&gt;0,(COUNTIF('Présences, Excuses, et Tx P G'!$P102:Z102,$C103)/VLOOKUP($D103,$J$9:$DP$16,2+V$1,FALSE)),),)</f>
        <v>0.875</v>
      </c>
      <c r="W103" s="141">
        <f>IF(AND($D103&lt;&gt;0,W$1&lt;&gt;0),IF(VLOOKUP($D103,$J$9:$DP$16,2+W$1,FALSE)&lt;&gt;0,(COUNTIF('Présences, Excuses, et Tx P G'!$P102:AA102,$C103)/VLOOKUP($D103,$J$9:$DP$16,2+W$1,FALSE)),),)</f>
        <v>0.875</v>
      </c>
      <c r="X103" s="141">
        <f>IF(AND($D103&lt;&gt;0,X$1&lt;&gt;0),IF(VLOOKUP($D103,$J$9:$DP$16,2+X$1,FALSE)&lt;&gt;0,(COUNTIF('Présences, Excuses, et Tx P G'!$P102:AB102,$C103)/VLOOKUP($D103,$J$9:$DP$16,2+X$1,FALSE)),),)</f>
        <v>0.88888888888888884</v>
      </c>
      <c r="Y103" s="141">
        <f>IF(AND($D103&lt;&gt;0,Y$1&lt;&gt;0),IF(VLOOKUP($D103,$J$9:$DP$16,2+Y$1,FALSE)&lt;&gt;0,(COUNTIF('Présences, Excuses, et Tx P G'!$P102:AC102,$C103)/VLOOKUP($D103,$J$9:$DP$16,2+Y$1,FALSE)),),)</f>
        <v>0.88888888888888884</v>
      </c>
      <c r="Z103" s="141">
        <f>IF(AND($D103&lt;&gt;0,Z$1&lt;&gt;0),IF(VLOOKUP($D103,$J$9:$DP$16,2+Z$1,FALSE)&lt;&gt;0,(COUNTIF('Présences, Excuses, et Tx P G'!$P102:AD102,$C103)/VLOOKUP($D103,$J$9:$DP$16,2+Z$1,FALSE)),),)</f>
        <v>0.9</v>
      </c>
      <c r="AA103" s="141">
        <f>IF(AND($D103&lt;&gt;0,AA$1&lt;&gt;0),IF(VLOOKUP($D103,$J$9:$DP$16,2+AA$1,FALSE)&lt;&gt;0,(COUNTIF('Présences, Excuses, et Tx P G'!$P102:AE102,$C103)/VLOOKUP($D103,$J$9:$DP$16,2+AA$1,FALSE)),),)</f>
        <v>0.9</v>
      </c>
      <c r="AB103" s="141">
        <f>IF(AND($D103&lt;&gt;0,AB$1&lt;&gt;0),IF(VLOOKUP($D103,$J$9:$DP$16,2+AB$1,FALSE)&lt;&gt;0,(COUNTIF('Présences, Excuses, et Tx P G'!$P102:AF102,$C103)/VLOOKUP($D103,$J$9:$DP$16,2+AB$1,FALSE)),),)</f>
        <v>0.90909090909090906</v>
      </c>
      <c r="AC103" s="141">
        <f>IF(AND($D103&lt;&gt;0,AC$1&lt;&gt;0),IF(VLOOKUP($D103,$J$9:$DP$16,2+AC$1,FALSE)&lt;&gt;0,(COUNTIF('Présences, Excuses, et Tx P G'!$P102:AG102,$C103)/VLOOKUP($D103,$J$9:$DP$16,2+AC$1,FALSE)),),)</f>
        <v>0.91666666666666663</v>
      </c>
      <c r="AD103" s="141">
        <f>IF(AND($D103&lt;&gt;0,AD$1&lt;&gt;0),IF(VLOOKUP($D103,$J$9:$DP$16,2+AD$1,FALSE)&lt;&gt;0,(COUNTIF('Présences, Excuses, et Tx P G'!$P102:AH102,$C103)/VLOOKUP($D103,$J$9:$DP$16,2+AD$1,FALSE)),),)</f>
        <v>0.91666666666666663</v>
      </c>
      <c r="AE103" s="141">
        <f>IF(AND($D103&lt;&gt;0,AE$1&lt;&gt;0),IF(VLOOKUP($D103,$J$9:$DP$16,2+AE$1,FALSE)&lt;&gt;0,(COUNTIF('Présences, Excuses, et Tx P G'!$P102:AI102,$C103)/VLOOKUP($D103,$J$9:$DP$16,2+AE$1,FALSE)),),)</f>
        <v>0.91666666666666663</v>
      </c>
      <c r="AF103" s="141">
        <f>IF(AND($D103&lt;&gt;0,AF$1&lt;&gt;0),IF(VLOOKUP($D103,$J$9:$DP$16,2+AF$1,FALSE)&lt;&gt;0,(COUNTIF('Présences, Excuses, et Tx P G'!$P102:AJ102,$C103)/VLOOKUP($D103,$J$9:$DP$16,2+AF$1,FALSE)),),)</f>
        <v>0.92307692307692313</v>
      </c>
      <c r="AG103" s="141">
        <f>IF(AND($D103&lt;&gt;0,AG$1&lt;&gt;0),IF(VLOOKUP($D103,$J$9:$DP$16,2+AG$1,FALSE)&lt;&gt;0,(COUNTIF('Présences, Excuses, et Tx P G'!$P102:AK102,$C103)/VLOOKUP($D103,$J$9:$DP$16,2+AG$1,FALSE)),),)</f>
        <v>0.92307692307692313</v>
      </c>
      <c r="AH103" s="141">
        <f>IF(AND($D103&lt;&gt;0,AH$1&lt;&gt;0),IF(VLOOKUP($D103,$J$9:$DP$16,2+AH$1,FALSE)&lt;&gt;0,(COUNTIF('Présences, Excuses, et Tx P G'!$P102:AL102,$C103)/VLOOKUP($D103,$J$9:$DP$16,2+AH$1,FALSE)),),)</f>
        <v>0.9285714285714286</v>
      </c>
      <c r="AI103" s="141">
        <f>IF(AND($D103&lt;&gt;0,AI$1&lt;&gt;0),IF(VLOOKUP($D103,$J$9:$DP$16,2+AI$1,FALSE)&lt;&gt;0,(COUNTIF('Présences, Excuses, et Tx P G'!$P102:AM102,$C103)/VLOOKUP($D103,$J$9:$DP$16,2+AI$1,FALSE)),),)</f>
        <v>0.93333333333333335</v>
      </c>
      <c r="AJ103" s="141">
        <f>IF(AND($D103&lt;&gt;0,AJ$1&lt;&gt;0),IF(VLOOKUP($D103,$J$9:$DP$16,2+AJ$1,FALSE)&lt;&gt;0,(COUNTIF('Présences, Excuses, et Tx P G'!$P102:AN102,$C103)/VLOOKUP($D103,$J$9:$DP$16,2+AJ$1,FALSE)),),)</f>
        <v>0.9375</v>
      </c>
      <c r="AK103" s="141">
        <f>IF(AND($D103&lt;&gt;0,AK$1&lt;&gt;0),IF(VLOOKUP($D103,$J$9:$DP$16,2+AK$1,FALSE)&lt;&gt;0,(COUNTIF('Présences, Excuses, et Tx P G'!$P102:AO102,$C103)/VLOOKUP($D103,$J$9:$DP$16,2+AK$1,FALSE)),),)</f>
        <v>0.9375</v>
      </c>
      <c r="AL103" s="141">
        <f>IF(AND($D103&lt;&gt;0,AL$1&lt;&gt;0),IF(VLOOKUP($D103,$J$9:$DP$16,2+AL$1,FALSE)&lt;&gt;0,(COUNTIF('Présences, Excuses, et Tx P G'!$P102:AP102,$C103)/VLOOKUP($D103,$J$9:$DP$16,2+AL$1,FALSE)),),)</f>
        <v>0.94117647058823528</v>
      </c>
      <c r="AM103" s="141">
        <f>IF(AND($D103&lt;&gt;0,AM$1&lt;&gt;0),IF(VLOOKUP($D103,$J$9:$DP$16,2+AM$1,FALSE)&lt;&gt;0,(COUNTIF('Présences, Excuses, et Tx P G'!$P102:AQ102,$C103)/VLOOKUP($D103,$J$9:$DP$16,2+AM$1,FALSE)),),)</f>
        <v>0.88888888888888884</v>
      </c>
      <c r="AN103" s="141">
        <f>IF(AND($D103&lt;&gt;0,AN$1&lt;&gt;0),IF(VLOOKUP($D103,$J$9:$DP$16,2+AN$1,FALSE)&lt;&gt;0,(COUNTIF('Présences, Excuses, et Tx P G'!$P102:AR102,$C103)/VLOOKUP($D103,$J$9:$DP$16,2+AN$1,FALSE)),),)</f>
        <v>0.89473684210526316</v>
      </c>
      <c r="AO103" s="141">
        <f>IF(AND($D103&lt;&gt;0,AO$1&lt;&gt;0),IF(VLOOKUP($D103,$J$9:$DP$16,2+AO$1,FALSE)&lt;&gt;0,(COUNTIF('Présences, Excuses, et Tx P G'!$P102:AS102,$C103)/VLOOKUP($D103,$J$9:$DP$16,2+AO$1,FALSE)),),)</f>
        <v>0.9</v>
      </c>
      <c r="AP103" s="141">
        <f>IF(AND($D103&lt;&gt;0,AP$1&lt;&gt;0),IF(VLOOKUP($D103,$J$9:$DP$16,2+AP$1,FALSE)&lt;&gt;0,(COUNTIF('Présences, Excuses, et Tx P G'!$P102:AT102,$C103)/VLOOKUP($D103,$J$9:$DP$16,2+AP$1,FALSE)),),)</f>
        <v>0.90476190476190477</v>
      </c>
      <c r="AQ103" s="141">
        <f>IF(AND($D103&lt;&gt;0,AQ$1&lt;&gt;0),IF(VLOOKUP($D103,$J$9:$DP$16,2+AQ$1,FALSE)&lt;&gt;0,(COUNTIF('Présences, Excuses, et Tx P G'!$P102:AU102,$C103)/VLOOKUP($D103,$J$9:$DP$16,2+AQ$1,FALSE)),),)</f>
        <v>0.90476190476190477</v>
      </c>
      <c r="AR103" s="141">
        <f>IF(AND($D103&lt;&gt;0,AR$1&lt;&gt;0),IF(VLOOKUP($D103,$J$9:$DP$16,2+AR$1,FALSE)&lt;&gt;0,(COUNTIF('Présences, Excuses, et Tx P G'!$P102:AV102,$C103)/VLOOKUP($D103,$J$9:$DP$16,2+AR$1,FALSE)),),)</f>
        <v>0.90909090909090906</v>
      </c>
      <c r="AS103" s="141">
        <f>IF(AND($D103&lt;&gt;0,AS$1&lt;&gt;0),IF(VLOOKUP($D103,$J$9:$DP$16,2+AS$1,FALSE)&lt;&gt;0,(COUNTIF('Présences, Excuses, et Tx P G'!$P102:AW102,$C103)/VLOOKUP($D103,$J$9:$DP$16,2+AS$1,FALSE)),),)</f>
        <v>0.90909090909090906</v>
      </c>
      <c r="AT103" s="141">
        <f>IF(AND($D103&lt;&gt;0,AT$1&lt;&gt;0),IF(VLOOKUP($D103,$J$9:$DP$16,2+AT$1,FALSE)&lt;&gt;0,(COUNTIF('Présences, Excuses, et Tx P G'!$P102:AX102,$C103)/VLOOKUP($D103,$J$9:$DP$16,2+AT$1,FALSE)),),)</f>
        <v>0.91304347826086951</v>
      </c>
      <c r="AU103" s="141">
        <f>IF(AND($D103&lt;&gt;0,AU$1&lt;&gt;0),IF(VLOOKUP($D103,$J$9:$DP$16,2+AU$1,FALSE)&lt;&gt;0,(COUNTIF('Présences, Excuses, et Tx P G'!$P102:AY102,$C103)/VLOOKUP($D103,$J$9:$DP$16,2+AU$1,FALSE)),),)</f>
        <v>0.91304347826086951</v>
      </c>
      <c r="AV103" s="141">
        <f>IF(AND($D103&lt;&gt;0,AV$1&lt;&gt;0),IF(VLOOKUP($D103,$J$9:$DP$16,2+AV$1,FALSE)&lt;&gt;0,(COUNTIF('Présences, Excuses, et Tx P G'!$P102:AZ102,$C103)/VLOOKUP($D103,$J$9:$DP$16,2+AV$1,FALSE)),),)</f>
        <v>0.91666666666666663</v>
      </c>
      <c r="AW103" s="141">
        <f>IF(AND($D103&lt;&gt;0,AW$1&lt;&gt;0),IF(VLOOKUP($D103,$J$9:$DP$16,2+AW$1,FALSE)&lt;&gt;0,(COUNTIF('Présences, Excuses, et Tx P G'!$P102:BA102,$C103)/VLOOKUP($D103,$J$9:$DP$16,2+AW$1,FALSE)),),)</f>
        <v>0.91666666666666663</v>
      </c>
      <c r="AX103" s="141">
        <f>IF(AND($D103&lt;&gt;0,AX$1&lt;&gt;0),IF(VLOOKUP($D103,$J$9:$DP$16,2+AX$1,FALSE)&lt;&gt;0,(COUNTIF('Présences, Excuses, et Tx P G'!$P102:BB102,$C103)/VLOOKUP($D103,$J$9:$DP$16,2+AX$1,FALSE)),),)</f>
        <v>0.91666666666666663</v>
      </c>
      <c r="AY103" s="141">
        <f>IF(AND($D103&lt;&gt;0,AY$1&lt;&gt;0),IF(VLOOKUP($D103,$J$9:$DP$16,2+AY$1,FALSE)&lt;&gt;0,(COUNTIF('Présences, Excuses, et Tx P G'!$P102:BC102,$C103)/VLOOKUP($D103,$J$9:$DP$16,2+AY$1,FALSE)),),)</f>
        <v>0.92</v>
      </c>
      <c r="AZ103" s="141">
        <f>IF(AND($D103&lt;&gt;0,AZ$1&lt;&gt;0),IF(VLOOKUP($D103,$J$9:$DP$16,2+AZ$1,FALSE)&lt;&gt;0,(COUNTIF('Présences, Excuses, et Tx P G'!$P102:BD102,$C103)/VLOOKUP($D103,$J$9:$DP$16,2+AZ$1,FALSE)),),)</f>
        <v>0.92</v>
      </c>
      <c r="BA103" s="141">
        <f>IF(AND($D103&lt;&gt;0,BA$1&lt;&gt;0),IF(VLOOKUP($D103,$J$9:$DP$16,2+BA$1,FALSE)&lt;&gt;0,(COUNTIF('Présences, Excuses, et Tx P G'!$P102:BE102,$C103)/VLOOKUP($D103,$J$9:$DP$16,2+BA$1,FALSE)),),)</f>
        <v>0.88461538461538458</v>
      </c>
      <c r="BB103" s="141">
        <f>IF(AND($D103&lt;&gt;0,BB$1&lt;&gt;0),IF(VLOOKUP($D103,$J$9:$DP$16,2+BB$1,FALSE)&lt;&gt;0,(COUNTIF('Présences, Excuses, et Tx P G'!$P102:BF102,$C103)/VLOOKUP($D103,$J$9:$DP$16,2+BB$1,FALSE)),),)</f>
        <v>0.88888888888888884</v>
      </c>
      <c r="BC103" s="141">
        <f>IF(AND($D103&lt;&gt;0,BC$1&lt;&gt;0),IF(VLOOKUP($D103,$J$9:$DP$16,2+BC$1,FALSE)&lt;&gt;0,(COUNTIF('Présences, Excuses, et Tx P G'!$P102:BG102,$C103)/VLOOKUP($D103,$J$9:$DP$16,2+BC$1,FALSE)),),)</f>
        <v>0.8928571428571429</v>
      </c>
      <c r="BD103" s="141">
        <f>IF(AND($D103&lt;&gt;0,BD$1&lt;&gt;0),IF(VLOOKUP($D103,$J$9:$DP$16,2+BD$1,FALSE)&lt;&gt;0,(COUNTIF('Présences, Excuses, et Tx P G'!$P102:BH102,$C103)/VLOOKUP($D103,$J$9:$DP$16,2+BD$1,FALSE)),),)</f>
        <v>0.89655172413793105</v>
      </c>
      <c r="BE103" s="141">
        <f>IF(AND($D103&lt;&gt;0,BE$1&lt;&gt;0),IF(VLOOKUP($D103,$J$9:$DP$16,2+BE$1,FALSE)&lt;&gt;0,(COUNTIF('Présences, Excuses, et Tx P G'!$P102:BI102,$C103)/VLOOKUP($D103,$J$9:$DP$16,2+BE$1,FALSE)),),)</f>
        <v>0.9</v>
      </c>
      <c r="BF103" s="141">
        <f>IF(AND($D103&lt;&gt;0,BF$1&lt;&gt;0),IF(VLOOKUP($D103,$J$9:$DP$16,2+BF$1,FALSE)&lt;&gt;0,(COUNTIF('Présences, Excuses, et Tx P G'!$P102:BJ102,$C103)/VLOOKUP($D103,$J$9:$DP$16,2+BF$1,FALSE)),),)</f>
        <v>0.9</v>
      </c>
      <c r="BG103" s="141">
        <f>IF(AND($D103&lt;&gt;0,BG$1&lt;&gt;0),IF(VLOOKUP($D103,$J$9:$DP$16,2+BG$1,FALSE)&lt;&gt;0,(COUNTIF('Présences, Excuses, et Tx P G'!$P102:BK102,$C103)/VLOOKUP($D103,$J$9:$DP$16,2+BG$1,FALSE)),),)</f>
        <v>0.9</v>
      </c>
      <c r="BH103" s="141">
        <f>IF(AND($D103&lt;&gt;0,BH$1&lt;&gt;0),IF(VLOOKUP($D103,$J$9:$DP$16,2+BH$1,FALSE)&lt;&gt;0,(COUNTIF('Présences, Excuses, et Tx P G'!$P102:BL102,$C103)/VLOOKUP($D103,$J$9:$DP$16,2+BH$1,FALSE)),),)</f>
        <v>0.90322580645161288</v>
      </c>
      <c r="BI103" s="141">
        <f>IF(AND($D103&lt;&gt;0,BI$1&lt;&gt;0),IF(VLOOKUP($D103,$J$9:$DP$16,2+BI$1,FALSE)&lt;&gt;0,(COUNTIF('Présences, Excuses, et Tx P G'!$P102:BM102,$C103)/VLOOKUP($D103,$J$9:$DP$16,2+BI$1,FALSE)),),)</f>
        <v>0.875</v>
      </c>
      <c r="BJ103" s="141">
        <f>IF(AND($D103&lt;&gt;0,BJ$1&lt;&gt;0),IF(VLOOKUP($D103,$J$9:$DP$16,2+BJ$1,FALSE)&lt;&gt;0,(COUNTIF('Présences, Excuses, et Tx P G'!$P102:BN102,$C103)/VLOOKUP($D103,$J$9:$DP$16,2+BJ$1,FALSE)),),)</f>
        <v>0.875</v>
      </c>
      <c r="BK103" s="141">
        <f>IF(AND($D103&lt;&gt;0,BK$1&lt;&gt;0),IF(VLOOKUP($D103,$J$9:$DP$16,2+BK$1,FALSE)&lt;&gt;0,(COUNTIF('Présences, Excuses, et Tx P G'!$P102:BO102,$C103)/VLOOKUP($D103,$J$9:$DP$16,2+BK$1,FALSE)),),)</f>
        <v>0.87878787878787878</v>
      </c>
      <c r="BL103" s="141">
        <f>IF(AND($D103&lt;&gt;0,BL$1&lt;&gt;0),IF(VLOOKUP($D103,$J$9:$DP$16,2+BL$1,FALSE)&lt;&gt;0,(COUNTIF('Présences, Excuses, et Tx P G'!$P102:BP102,$C103)/VLOOKUP($D103,$J$9:$DP$16,2+BL$1,FALSE)),),)</f>
        <v>0.87878787878787878</v>
      </c>
      <c r="BM103" s="141">
        <f>IF(AND($D103&lt;&gt;0,BM$1&lt;&gt;0),IF(VLOOKUP($D103,$J$9:$DP$16,2+BM$1,FALSE)&lt;&gt;0,(COUNTIF('Présences, Excuses, et Tx P G'!$P102:BQ102,$C103)/VLOOKUP($D103,$J$9:$DP$16,2+BM$1,FALSE)),),)</f>
        <v>0.87878787878787878</v>
      </c>
      <c r="BN103" s="141">
        <f>IF(AND($D103&lt;&gt;0,BN$1&lt;&gt;0),IF(VLOOKUP($D103,$J$9:$DP$16,2+BN$1,FALSE)&lt;&gt;0,(COUNTIF('Présences, Excuses, et Tx P G'!$P102:BR102,$C103)/VLOOKUP($D103,$J$9:$DP$16,2+BN$1,FALSE)),),)</f>
        <v>0.88235294117647056</v>
      </c>
      <c r="BO103" s="141">
        <f>IF(AND($D103&lt;&gt;0,BO$1&lt;&gt;0),IF(VLOOKUP($D103,$J$9:$DP$16,2+BO$1,FALSE)&lt;&gt;0,(COUNTIF('Présences, Excuses, et Tx P G'!$P102:BS102,$C103)/VLOOKUP($D103,$J$9:$DP$16,2+BO$1,FALSE)),),)</f>
        <v>0.88571428571428568</v>
      </c>
      <c r="BP103" s="141">
        <f>IF(AND($D103&lt;&gt;0,BP$1&lt;&gt;0),IF(VLOOKUP($D103,$J$9:$DP$16,2+BP$1,FALSE)&lt;&gt;0,(COUNTIF('Présences, Excuses, et Tx P G'!$P102:BT102,$C103)/VLOOKUP($D103,$J$9:$DP$16,2+BP$1,FALSE)),),)</f>
        <v>0.88888888888888884</v>
      </c>
      <c r="BQ103" s="141">
        <f>IF(AND($D103&lt;&gt;0,BQ$1&lt;&gt;0),IF(VLOOKUP($D103,$J$9:$DP$16,2+BQ$1,FALSE)&lt;&gt;0,(COUNTIF('Présences, Excuses, et Tx P G'!$P102:BU102,$C103)/VLOOKUP($D103,$J$9:$DP$16,2+BQ$1,FALSE)),),)</f>
        <v>0.88888888888888884</v>
      </c>
      <c r="BR103" s="141">
        <f>IF(AND($D103&lt;&gt;0,BR$1&lt;&gt;0),IF(VLOOKUP($D103,$J$9:$DP$16,2+BR$1,FALSE)&lt;&gt;0,(COUNTIF('Présences, Excuses, et Tx P G'!$P102:BV102,$C103)/VLOOKUP($D103,$J$9:$DP$16,2+BR$1,FALSE)),),)</f>
        <v>0.89189189189189189</v>
      </c>
      <c r="BS103" s="141">
        <f>IF(AND($D103&lt;&gt;0,BS$1&lt;&gt;0),IF(VLOOKUP($D103,$J$9:$DP$16,2+BS$1,FALSE)&lt;&gt;0,(COUNTIF('Présences, Excuses, et Tx P G'!$P102:BW102,$C103)/VLOOKUP($D103,$J$9:$DP$16,2+BS$1,FALSE)),),)</f>
        <v>0.89189189189189189</v>
      </c>
      <c r="BT103" s="141">
        <f>IF(AND($D103&lt;&gt;0,BT$1&lt;&gt;0),IF(VLOOKUP($D103,$J$9:$DP$16,2+BT$1,FALSE)&lt;&gt;0,(COUNTIF('Présences, Excuses, et Tx P G'!$P102:BX102,$C103)/VLOOKUP($D103,$J$9:$DP$16,2+BT$1,FALSE)),),)</f>
        <v>0.89189189189189189</v>
      </c>
      <c r="BU103" s="141">
        <f>IF(AND($D103&lt;&gt;0,BU$1&lt;&gt;0),IF(VLOOKUP($D103,$J$9:$DP$16,2+BU$1,FALSE)&lt;&gt;0,(COUNTIF('Présences, Excuses, et Tx P G'!$P102:BY102,$C103)/VLOOKUP($D103,$J$9:$DP$16,2+BU$1,FALSE)),),)</f>
        <v>0.89473684210526316</v>
      </c>
      <c r="BV103" s="141">
        <f>IF(AND($D103&lt;&gt;0,BV$1&lt;&gt;0),IF(VLOOKUP($D103,$J$9:$DP$16,2+BV$1,FALSE)&lt;&gt;0,(COUNTIF('Présences, Excuses, et Tx P G'!$P102:BZ102,$C103)/VLOOKUP($D103,$J$9:$DP$16,2+BV$1,FALSE)),),)</f>
        <v>0.89743589743589747</v>
      </c>
      <c r="BW103" s="141">
        <f>IF(AND($D103&lt;&gt;0,BW$1&lt;&gt;0),IF(VLOOKUP($D103,$J$9:$DP$16,2+BW$1,FALSE)&lt;&gt;0,(COUNTIF('Présences, Excuses, et Tx P G'!$P102:CA102,$C103)/VLOOKUP($D103,$J$9:$DP$16,2+BW$1,FALSE)),),)</f>
        <v>0.9</v>
      </c>
      <c r="BX103" s="141">
        <f>IF(AND($D103&lt;&gt;0,BX$1&lt;&gt;0),IF(VLOOKUP($D103,$J$9:$DP$16,2+BX$1,FALSE)&lt;&gt;0,(COUNTIF('Présences, Excuses, et Tx P G'!$P102:CB102,$C103)/VLOOKUP($D103,$J$9:$DP$16,2+BX$1,FALSE)),),)</f>
        <v>0.9</v>
      </c>
      <c r="BY103" s="141">
        <f>IF(AND($D103&lt;&gt;0,BY$1&lt;&gt;0),IF(VLOOKUP($D103,$J$9:$DP$16,2+BY$1,FALSE)&lt;&gt;0,(COUNTIF('Présences, Excuses, et Tx P G'!$P102:CC102,$C103)/VLOOKUP($D103,$J$9:$DP$16,2+BY$1,FALSE)),),)</f>
        <v>0.90243902439024393</v>
      </c>
      <c r="BZ103" s="141">
        <f>IF(AND($D103&lt;&gt;0,BZ$1&lt;&gt;0),IF(VLOOKUP($D103,$J$9:$DP$16,2+BZ$1,FALSE)&lt;&gt;0,(COUNTIF('Présences, Excuses, et Tx P G'!$P102:CD102,$C103)/VLOOKUP($D103,$J$9:$DP$16,2+BZ$1,FALSE)),),)</f>
        <v>0.90476190476190477</v>
      </c>
      <c r="CA103" s="141">
        <f>IF(AND($D103&lt;&gt;0,CA$1&lt;&gt;0),IF(VLOOKUP($D103,$J$9:$DP$16,2+CA$1,FALSE)&lt;&gt;0,(COUNTIF('Présences, Excuses, et Tx P G'!$P102:CE102,$C103)/VLOOKUP($D103,$J$9:$DP$16,2+CA$1,FALSE)),),)</f>
        <v>0.88372093023255816</v>
      </c>
      <c r="CB103" s="141">
        <f>IF(AND($D103&lt;&gt;0,CB$1&lt;&gt;0),IF(VLOOKUP($D103,$J$9:$DP$16,2+CB$1,FALSE)&lt;&gt;0,(COUNTIF('Présences, Excuses, et Tx P G'!$P102:CF102,$C103)/VLOOKUP($D103,$J$9:$DP$16,2+CB$1,FALSE)),),)</f>
        <v>0</v>
      </c>
      <c r="CC103" s="141">
        <f>IF(AND($D103&lt;&gt;0,CC$1&lt;&gt;0),IF(VLOOKUP($D103,$J$9:$DP$16,2+CC$1,FALSE)&lt;&gt;0,(COUNTIF('Présences, Excuses, et Tx P G'!$P102:CG102,$C103)/VLOOKUP($D103,$J$9:$DP$16,2+CC$1,FALSE)),),)</f>
        <v>0</v>
      </c>
      <c r="CD103" s="141">
        <f>IF(AND($D103&lt;&gt;0,CD$1&lt;&gt;0),IF(VLOOKUP($D103,$J$9:$DP$16,2+CD$1,FALSE)&lt;&gt;0,(COUNTIF('Présences, Excuses, et Tx P G'!$P102:CH102,$C103)/VLOOKUP($D103,$J$9:$DP$16,2+CD$1,FALSE)),),)</f>
        <v>0</v>
      </c>
      <c r="CE103" s="141">
        <f>IF(AND($D103&lt;&gt;0,CE$1&lt;&gt;0),IF(VLOOKUP($D103,$J$9:$DP$16,2+CE$1,FALSE)&lt;&gt;0,(COUNTIF('Présences, Excuses, et Tx P G'!$P102:CI102,$C103)/VLOOKUP($D103,$J$9:$DP$16,2+CE$1,FALSE)),),)</f>
        <v>0</v>
      </c>
      <c r="CF103" s="141">
        <f>IF(AND($D103&lt;&gt;0,CF$1&lt;&gt;0),IF(VLOOKUP($D103,$J$9:$DP$16,2+CF$1,FALSE)&lt;&gt;0,(COUNTIF('Présences, Excuses, et Tx P G'!$P102:CJ102,$C103)/VLOOKUP($D103,$J$9:$DP$16,2+CF$1,FALSE)),),)</f>
        <v>0</v>
      </c>
      <c r="CG103" s="141">
        <f>IF(AND($D103&lt;&gt;0,CG$1&lt;&gt;0),IF(VLOOKUP($D103,$J$9:$DP$16,2+CG$1,FALSE)&lt;&gt;0,(COUNTIF('Présences, Excuses, et Tx P G'!$P102:CK102,$C103)/VLOOKUP($D103,$J$9:$DP$16,2+CG$1,FALSE)),),)</f>
        <v>0</v>
      </c>
      <c r="CH103" s="141">
        <f>IF(AND($D103&lt;&gt;0,CH$1&lt;&gt;0),IF(VLOOKUP($D103,$J$9:$DP$16,2+CH$1,FALSE)&lt;&gt;0,(COUNTIF('Présences, Excuses, et Tx P G'!$P102:CL102,$C103)/VLOOKUP($D103,$J$9:$DP$16,2+CH$1,FALSE)),),)</f>
        <v>0</v>
      </c>
      <c r="CI103" s="141">
        <f>IF(AND($D103&lt;&gt;0,CI$1&lt;&gt;0),IF(VLOOKUP($D103,$J$9:$DP$16,2+CI$1,FALSE)&lt;&gt;0,(COUNTIF('Présences, Excuses, et Tx P G'!$P102:CM102,$C103)/VLOOKUP($D103,$J$9:$DP$16,2+CI$1,FALSE)),),)</f>
        <v>0</v>
      </c>
      <c r="CJ103" s="141">
        <f>IF(AND($D103&lt;&gt;0,CJ$1&lt;&gt;0),IF(VLOOKUP($D103,$J$9:$DP$16,2+CJ$1,FALSE)&lt;&gt;0,(COUNTIF('Présences, Excuses, et Tx P G'!$P102:CO102,$C103)/VLOOKUP($D103,$J$9:$DP$16,2+CJ$1,FALSE)),),)</f>
        <v>0</v>
      </c>
      <c r="CK103" s="141">
        <f>IF(AND($D103&lt;&gt;0,CK$1&lt;&gt;0),IF(VLOOKUP($D103,$J$9:$DP$16,2+CK$1,FALSE)&lt;&gt;0,(COUNTIF('Présences, Excuses, et Tx P G'!$P102:CP102,$C103)/VLOOKUP($D103,$J$9:$DP$16,2+CK$1,FALSE)),),)</f>
        <v>0</v>
      </c>
      <c r="CL103" s="141">
        <f>IF(AND($D103&lt;&gt;0,CL$1&lt;&gt;0),IF(VLOOKUP($D103,$J$9:$DP$16,2+CL$1,FALSE)&lt;&gt;0,(COUNTIF('Présences, Excuses, et Tx P G'!$P102:CQ102,$C103)/VLOOKUP($D103,$J$9:$DP$16,2+CL$1,FALSE)),),)</f>
        <v>0</v>
      </c>
      <c r="CM103" s="141">
        <f>IF(AND($D103&lt;&gt;0,CM$1&lt;&gt;0),IF(VLOOKUP($D103,$J$9:$DP$16,2+CM$1,FALSE)&lt;&gt;0,(COUNTIF('Présences, Excuses, et Tx P G'!$P102:CR102,$C103)/VLOOKUP($D103,$J$9:$DP$16,2+CM$1,FALSE)),),)</f>
        <v>0</v>
      </c>
      <c r="CN103" s="141">
        <f>IF(AND($D103&lt;&gt;0,CN$1&lt;&gt;0),IF(VLOOKUP($D103,$J$9:$DP$16,2+CN$1,FALSE)&lt;&gt;0,(COUNTIF('Présences, Excuses, et Tx P G'!$P102:CS102,$C103)/VLOOKUP($D103,$J$9:$DP$16,2+CN$1,FALSE)),),)</f>
        <v>0</v>
      </c>
      <c r="CO103" s="141">
        <f>IF(AND($D103&lt;&gt;0,CO$1&lt;&gt;0),IF(VLOOKUP($D103,$J$9:$DP$16,2+CO$1,FALSE)&lt;&gt;0,(COUNTIF('Présences, Excuses, et Tx P G'!$P102:CT102,$C103)/VLOOKUP($D103,$J$9:$DP$16,2+CO$1,FALSE)),),)</f>
        <v>0</v>
      </c>
      <c r="CP103" s="141">
        <f>IF(AND($D103&lt;&gt;0,CP$1&lt;&gt;0),IF(VLOOKUP($D103,$J$9:$DP$16,2+CP$1,FALSE)&lt;&gt;0,(COUNTIF('Présences, Excuses, et Tx P G'!$P102:CU102,$C103)/VLOOKUP($D103,$J$9:$DP$16,2+CP$1,FALSE)),),)</f>
        <v>0</v>
      </c>
      <c r="CQ103" s="141">
        <f>IF(AND($D103&lt;&gt;0,CQ$1&lt;&gt;0),IF(VLOOKUP($D103,$J$9:$DP$16,2+CQ$1,FALSE)&lt;&gt;0,(COUNTIF('Présences, Excuses, et Tx P G'!$P102:CU102,$C103)/VLOOKUP($D103,$J$9:$DP$16,2+CQ$1,FALSE)),),)</f>
        <v>0</v>
      </c>
      <c r="CR103" s="141">
        <f>IF(AND($D103&lt;&gt;0,CR$1&lt;&gt;0),IF(VLOOKUP($D103,$J$9:$DP$16,2+CR$1,FALSE)&lt;&gt;0,(COUNTIF('Présences, Excuses, et Tx P G'!$P102:CV102,$C103)/VLOOKUP($D103,$J$9:$DP$16,2+CR$1,FALSE)),),)</f>
        <v>0</v>
      </c>
      <c r="CS103" s="141">
        <f>IF(AND($D103&lt;&gt;0,CS$1&lt;&gt;0),IF(VLOOKUP($D103,$J$9:$DP$16,2+CS$1,FALSE)&lt;&gt;0,(COUNTIF('Présences, Excuses, et Tx P G'!$P102:CW102,$C103)/VLOOKUP($D103,$J$9:$DP$16,2+CS$1,FALSE)),),)</f>
        <v>0</v>
      </c>
      <c r="CT103" s="141">
        <f>IF(AND($D103&lt;&gt;0,CT$1&lt;&gt;0),IF(VLOOKUP($D103,$J$9:$DP$16,2+CT$1,FALSE)&lt;&gt;0,(COUNTIF('Présences, Excuses, et Tx P G'!$P102:CX102,$C103)/VLOOKUP($D103,$J$9:$DP$16,2+CT$1,FALSE)),),)</f>
        <v>0</v>
      </c>
      <c r="CU103" s="141">
        <f>IF(AND($D103&lt;&gt;0,CU$1&lt;&gt;0),IF(VLOOKUP($D103,$J$9:$DP$16,2+CU$1,FALSE)&lt;&gt;0,(COUNTIF('Présences, Excuses, et Tx P G'!$P102:CY102,$C103)/VLOOKUP($D103,$J$9:$DP$16,2+CU$1,FALSE)),),)</f>
        <v>0</v>
      </c>
      <c r="CV103" s="141">
        <f>IF(AND($D103&lt;&gt;0,CV$1&lt;&gt;0),IF(VLOOKUP($D103,$J$9:$DP$16,2+CV$1,FALSE)&lt;&gt;0,(COUNTIF('Présences, Excuses, et Tx P G'!$P102:CZ102,$C103)/VLOOKUP($D103,$J$9:$DP$16,2+CV$1,FALSE)),),)</f>
        <v>0</v>
      </c>
      <c r="CW103" s="141">
        <f>IF(AND($D103&lt;&gt;0,CW$1&lt;&gt;0),IF(VLOOKUP($D103,$J$9:$DP$16,2+CW$1,FALSE)&lt;&gt;0,(COUNTIF('Présences, Excuses, et Tx P G'!$P102:DA102,$C103)/VLOOKUP($D103,$J$9:$DP$16,2+CW$1,FALSE)),),)</f>
        <v>0</v>
      </c>
      <c r="CX103" s="141">
        <f>IF(AND($D103&lt;&gt;0,CX$1&lt;&gt;0),IF(VLOOKUP($D103,$J$9:$DP$16,2+CX$1,FALSE)&lt;&gt;0,(COUNTIF('Présences, Excuses, et Tx P G'!$P102:DB102,$C103)/VLOOKUP($D103,$J$9:$DP$16,2+CX$1,FALSE)),),)</f>
        <v>0</v>
      </c>
      <c r="CY103" s="141">
        <f>IF(AND($D103&lt;&gt;0,CY$1&lt;&gt;0),IF(VLOOKUP($D103,$J$9:$DP$16,2+CY$1,FALSE)&lt;&gt;0,(COUNTIF('Présences, Excuses, et Tx P G'!$P102:DC102,$C103)/VLOOKUP($D103,$J$9:$DP$16,2+CY$1,FALSE)),),)</f>
        <v>0</v>
      </c>
      <c r="CZ103" s="141">
        <f>IF(AND($D103&lt;&gt;0,CZ$1&lt;&gt;0),IF(VLOOKUP($D103,$J$9:$DP$16,2+CZ$1,FALSE)&lt;&gt;0,(COUNTIF('Présences, Excuses, et Tx P G'!$P102:DD102,$C103)/VLOOKUP($D103,$J$9:$DP$16,2+CZ$1,FALSE)),),)</f>
        <v>0</v>
      </c>
      <c r="DA103" s="141">
        <f>IF(AND($D103&lt;&gt;0,DA$1&lt;&gt;0),IF(VLOOKUP($D103,$J$9:$DP$16,2+DA$1,FALSE)&lt;&gt;0,(COUNTIF('Présences, Excuses, et Tx P G'!$P102:DE102,$C103)/VLOOKUP($D103,$J$9:$DP$16,2+DA$1,FALSE)),),)</f>
        <v>0</v>
      </c>
      <c r="DB103" s="141">
        <f>IF(AND($D103&lt;&gt;0,DB$1&lt;&gt;0),IF(VLOOKUP($D103,$J$9:$DP$16,2+DB$1,FALSE)&lt;&gt;0,(COUNTIF('Présences, Excuses, et Tx P G'!$P102:DF102,$C103)/VLOOKUP($D103,$J$9:$DP$16,2+DB$1,FALSE)),),)</f>
        <v>0</v>
      </c>
      <c r="DC103" s="141">
        <f>IF(AND($D103&lt;&gt;0,DC$1&lt;&gt;0),IF(VLOOKUP($D103,$J$9:$DP$16,2+DC$1,FALSE)&lt;&gt;0,(COUNTIF('Présences, Excuses, et Tx P G'!$P102:DG102,$C103)/VLOOKUP($D103,$J$9:$DP$16,2+DC$1,FALSE)),),)</f>
        <v>0</v>
      </c>
      <c r="DD103" s="141">
        <f>IF(AND($D103&lt;&gt;0,DD$1&lt;&gt;0),IF(VLOOKUP($D103,$J$9:$DP$16,2+DD$1,FALSE)&lt;&gt;0,(COUNTIF('Présences, Excuses, et Tx P G'!$P102:DH102,$C103)/VLOOKUP($D103,$J$9:$DP$16,2+DD$1,FALSE)),),)</f>
        <v>0</v>
      </c>
      <c r="DE103" s="141">
        <f>IF(AND($D103&lt;&gt;0,DE$1&lt;&gt;0),IF(VLOOKUP($D103,$J$9:$DP$16,2+DE$1,FALSE)&lt;&gt;0,(COUNTIF('Présences, Excuses, et Tx P G'!$P102:DI102,$C103)/VLOOKUP($D103,$J$9:$DP$16,2+DE$1,FALSE)),),)</f>
        <v>0</v>
      </c>
      <c r="DF103" s="141">
        <f>IF(AND($D103&lt;&gt;0,DF$1&lt;&gt;0),IF(VLOOKUP($D103,$J$9:$DP$16,2+DF$1,FALSE)&lt;&gt;0,(COUNTIF('Présences, Excuses, et Tx P G'!$P102:DJ102,$C103)/VLOOKUP($D103,$J$9:$DP$16,2+DF$1,FALSE)),),)</f>
        <v>0</v>
      </c>
      <c r="DG103" s="141">
        <f>IF(AND($D103&lt;&gt;0,DG$1&lt;&gt;0),IF(VLOOKUP($D103,$J$9:$DP$16,2+DG$1,FALSE)&lt;&gt;0,(COUNTIF('Présences, Excuses, et Tx P G'!$P102:DK102,$C103)/VLOOKUP($D103,$J$9:$DP$16,2+DG$1,FALSE)),),)</f>
        <v>0</v>
      </c>
      <c r="DH103" s="141">
        <f>IF(AND($D103&lt;&gt;0,DH$1&lt;&gt;0),IF(VLOOKUP($D103,$J$9:$DP$16,2+DH$1,FALSE)&lt;&gt;0,(COUNTIF('Présences, Excuses, et Tx P G'!$P102:DL102,$C103)/VLOOKUP($D103,$J$9:$DP$16,2+DH$1,FALSE)),),)</f>
        <v>0</v>
      </c>
      <c r="DI103" s="141">
        <f>IF(AND($D103&lt;&gt;0,DI$1&lt;&gt;0),IF(VLOOKUP($D103,$J$9:$DP$16,2+DI$1,FALSE)&lt;&gt;0,(COUNTIF('Présences, Excuses, et Tx P G'!$P102:DM102,$C103)/VLOOKUP($D103,$J$9:$DP$16,2+DI$1,FALSE)),),)</f>
        <v>0</v>
      </c>
      <c r="DJ103" s="141">
        <f>IF(AND($D103&lt;&gt;0,DJ$1&lt;&gt;0),IF(VLOOKUP($D103,$J$9:$DP$16,2+DJ$1,FALSE)&lt;&gt;0,(COUNTIF('Présences, Excuses, et Tx P G'!$P102:DN102,$C103)/VLOOKUP($D103,$J$9:$DP$16,2+DJ$1,FALSE)),),)</f>
        <v>0</v>
      </c>
      <c r="DK103" s="141">
        <f>IF(AND($D103&lt;&gt;0,DK$1&lt;&gt;0),IF(VLOOKUP($D103,$J$9:$DP$16,2+DK$1,FALSE)&lt;&gt;0,(COUNTIF('Présences, Excuses, et Tx P G'!$P102:DO102,$C103)/VLOOKUP($D103,$J$9:$DP$16,2+DK$1,FALSE)),),)</f>
        <v>0</v>
      </c>
      <c r="DL103" s="141">
        <f>IF(AND($D103&lt;&gt;0,DL$1&lt;&gt;0),IF(VLOOKUP($D103,$J$9:$DP$16,2+DL$1,FALSE)&lt;&gt;0,(COUNTIF('Présences, Excuses, et Tx P G'!$P102:DP102,$C103)/VLOOKUP($D103,$J$9:$DP$16,2+DL$1,FALSE)),),)</f>
        <v>0</v>
      </c>
      <c r="DM103" s="141">
        <f>IF(AND($D103&lt;&gt;0,DM$1&lt;&gt;0),IF(VLOOKUP($D103,$J$9:$DP$16,2+DM$1,FALSE)&lt;&gt;0,(COUNTIF('Présences, Excuses, et Tx P G'!$P102:DQ102,$C103)/VLOOKUP($D103,$J$9:$DP$16,2+DM$1,FALSE)),),)</f>
        <v>0</v>
      </c>
      <c r="DN103" s="141">
        <f>IF(AND($D103&lt;&gt;0,DN$1&lt;&gt;0),IF(VLOOKUP($D103,$J$9:$DP$16,2+DN$1,FALSE)&lt;&gt;0,(COUNTIF('Présences, Excuses, et Tx P G'!$P102:DR102,$C103)/VLOOKUP($D103,$J$9:$DP$16,2+DN$1,FALSE)),),)</f>
        <v>0</v>
      </c>
      <c r="DO103" s="141">
        <f>IF(AND($D103&lt;&gt;0,DO$1&lt;&gt;0),IF(VLOOKUP($D103,$J$9:$DP$16,2+DO$1,FALSE)&lt;&gt;0,(COUNTIF('Présences, Excuses, et Tx P G'!$P102:DS102,$C103)/VLOOKUP($D103,$J$9:$DP$16,2+DO$1,FALSE)),),)</f>
        <v>0</v>
      </c>
      <c r="DP103" s="141">
        <f>IF(AND($D103&lt;&gt;0,DP$1&lt;&gt;0),IF(VLOOKUP($D103,$J$9:$DP$16,2+DP$1,FALSE)&lt;&gt;0,(COUNTIF('Présences, Excuses, et Tx P G'!$P102:DT102,$C103)/VLOOKUP($D103,$J$9:$DP$16,2+DP$1,FALSE)),),)</f>
        <v>0</v>
      </c>
      <c r="DR103" s="158" t="str">
        <f t="shared" si="39"/>
        <v>TOULAT Isabelle</v>
      </c>
      <c r="DS103" s="26" t="str">
        <f t="shared" si="40"/>
        <v>A</v>
      </c>
      <c r="DT103" s="23">
        <f t="shared" si="41"/>
        <v>0.90243902439024393</v>
      </c>
    </row>
    <row r="104" spans="1:124" ht="14.4" customHeight="1">
      <c r="A104" s="17">
        <v>87</v>
      </c>
      <c r="B104" s="158" t="str">
        <f>Choristes!B88</f>
        <v>VAN CUYCK Hélène</v>
      </c>
      <c r="C104" s="26" t="str">
        <f>Choristes!C88</f>
        <v>A</v>
      </c>
      <c r="D104" s="26" t="str">
        <f>Choristes!G88</f>
        <v>FS</v>
      </c>
      <c r="E104" s="26"/>
      <c r="F104" s="26"/>
      <c r="G104" s="15"/>
      <c r="H104" s="15"/>
      <c r="I104" s="23">
        <f t="shared" si="37"/>
        <v>0.82926829268292679</v>
      </c>
      <c r="J104" s="23" t="str">
        <f t="shared" si="38"/>
        <v>B</v>
      </c>
      <c r="K104" s="61"/>
      <c r="L104" s="141">
        <f>IF(AND($D104&lt;&gt;0,L$1&lt;&gt;0),IF(VLOOKUP($D104,$J$9:$DP$16,2+L$1,FALSE)&lt;&gt;0,(COUNTIF('Présences, Excuses, et Tx P G'!$P103:P103,$C104)/VLOOKUP($D104,$J$9:$DP$16,2+L$1,FALSE)),),)</f>
        <v>1</v>
      </c>
      <c r="M104" s="141">
        <f>IF(AND($D104&lt;&gt;0,M$1&lt;&gt;0),IF(VLOOKUP($D104,$J$9:$DP$16,2+M$1,FALSE)&lt;&gt;0,(COUNTIF('Présences, Excuses, et Tx P G'!$P103:Q103,$C104)/VLOOKUP($D104,$J$9:$DP$16,2+M$1,FALSE)),),)</f>
        <v>0.5</v>
      </c>
      <c r="N104" s="141">
        <f>IF(AND($D104&lt;&gt;0,N$1&lt;&gt;0),IF(VLOOKUP($D104,$J$9:$DP$16,2+N$1,FALSE)&lt;&gt;0,(COUNTIF('Présences, Excuses, et Tx P G'!$P103:R103,$C104)/VLOOKUP($D104,$J$9:$DP$16,2+N$1,FALSE)),),)</f>
        <v>0.5</v>
      </c>
      <c r="O104" s="141">
        <f>IF(AND($D104&lt;&gt;0,O$1&lt;&gt;0),IF(VLOOKUP($D104,$J$9:$DP$16,2+O$1,FALSE)&lt;&gt;0,(COUNTIF('Présences, Excuses, et Tx P G'!$P103:S103,$C104)/VLOOKUP($D104,$J$9:$DP$16,2+O$1,FALSE)),),)</f>
        <v>0.66666666666666663</v>
      </c>
      <c r="P104" s="141">
        <f>IF(AND($D104&lt;&gt;0,P$1&lt;&gt;0),IF(VLOOKUP($D104,$J$9:$DP$16,2+P$1,FALSE)&lt;&gt;0,(COUNTIF('Présences, Excuses, et Tx P G'!$P103:T103,$C104)/VLOOKUP($D104,$J$9:$DP$16,2+P$1,FALSE)),),)</f>
        <v>0.66666666666666663</v>
      </c>
      <c r="Q104" s="141">
        <f>IF(AND($D104&lt;&gt;0,Q$1&lt;&gt;0),IF(VLOOKUP($D104,$J$9:$DP$16,2+Q$1,FALSE)&lt;&gt;0,(COUNTIF('Présences, Excuses, et Tx P G'!$P103:U103,$C104)/VLOOKUP($D104,$J$9:$DP$16,2+Q$1,FALSE)),),)</f>
        <v>0.75</v>
      </c>
      <c r="R104" s="141">
        <f>IF(AND($D104&lt;&gt;0,R$1&lt;&gt;0),IF(VLOOKUP($D104,$J$9:$DP$16,2+R$1,FALSE)&lt;&gt;0,(COUNTIF('Présences, Excuses, et Tx P G'!$P103:V103,$C104)/VLOOKUP($D104,$J$9:$DP$16,2+R$1,FALSE)),),)</f>
        <v>0.8</v>
      </c>
      <c r="S104" s="141">
        <f>IF(AND($D104&lt;&gt;0,S$1&lt;&gt;0),IF(VLOOKUP($D104,$J$9:$DP$16,2+S$1,FALSE)&lt;&gt;0,(COUNTIF('Présences, Excuses, et Tx P G'!$P103:W103,$C104)/VLOOKUP($D104,$J$9:$DP$16,2+S$1,FALSE)),),)</f>
        <v>0.83333333333333337</v>
      </c>
      <c r="T104" s="141">
        <f>IF(AND($D104&lt;&gt;0,T$1&lt;&gt;0),IF(VLOOKUP($D104,$J$9:$DP$16,2+T$1,FALSE)&lt;&gt;0,(COUNTIF('Présences, Excuses, et Tx P G'!$P103:X103,$C104)/VLOOKUP($D104,$J$9:$DP$16,2+T$1,FALSE)),),)</f>
        <v>0.8571428571428571</v>
      </c>
      <c r="U104" s="141">
        <f>IF(AND($D104&lt;&gt;0,U$1&lt;&gt;0),IF(VLOOKUP($D104,$J$9:$DP$16,2+U$1,FALSE)&lt;&gt;0,(COUNTIF('Présences, Excuses, et Tx P G'!$P103:Y103,$C104)/VLOOKUP($D104,$J$9:$DP$16,2+U$1,FALSE)),),)</f>
        <v>0.8571428571428571</v>
      </c>
      <c r="V104" s="141">
        <f>IF(AND($D104&lt;&gt;0,V$1&lt;&gt;0),IF(VLOOKUP($D104,$J$9:$DP$16,2+V$1,FALSE)&lt;&gt;0,(COUNTIF('Présences, Excuses, et Tx P G'!$P103:Z103,$C104)/VLOOKUP($D104,$J$9:$DP$16,2+V$1,FALSE)),),)</f>
        <v>0.875</v>
      </c>
      <c r="W104" s="141">
        <f>IF(AND($D104&lt;&gt;0,W$1&lt;&gt;0),IF(VLOOKUP($D104,$J$9:$DP$16,2+W$1,FALSE)&lt;&gt;0,(COUNTIF('Présences, Excuses, et Tx P G'!$P103:AA103,$C104)/VLOOKUP($D104,$J$9:$DP$16,2+W$1,FALSE)),),)</f>
        <v>0.875</v>
      </c>
      <c r="X104" s="141">
        <f>IF(AND($D104&lt;&gt;0,X$1&lt;&gt;0),IF(VLOOKUP($D104,$J$9:$DP$16,2+X$1,FALSE)&lt;&gt;0,(COUNTIF('Présences, Excuses, et Tx P G'!$P103:AB103,$C104)/VLOOKUP($D104,$J$9:$DP$16,2+X$1,FALSE)),),)</f>
        <v>0.77777777777777779</v>
      </c>
      <c r="Y104" s="141">
        <f>IF(AND($D104&lt;&gt;0,Y$1&lt;&gt;0),IF(VLOOKUP($D104,$J$9:$DP$16,2+Y$1,FALSE)&lt;&gt;0,(COUNTIF('Présences, Excuses, et Tx P G'!$P103:AC103,$C104)/VLOOKUP($D104,$J$9:$DP$16,2+Y$1,FALSE)),),)</f>
        <v>0.77777777777777779</v>
      </c>
      <c r="Z104" s="141">
        <f>IF(AND($D104&lt;&gt;0,Z$1&lt;&gt;0),IF(VLOOKUP($D104,$J$9:$DP$16,2+Z$1,FALSE)&lt;&gt;0,(COUNTIF('Présences, Excuses, et Tx P G'!$P103:AD103,$C104)/VLOOKUP($D104,$J$9:$DP$16,2+Z$1,FALSE)),),)</f>
        <v>0.8</v>
      </c>
      <c r="AA104" s="141">
        <f>IF(AND($D104&lt;&gt;0,AA$1&lt;&gt;0),IF(VLOOKUP($D104,$J$9:$DP$16,2+AA$1,FALSE)&lt;&gt;0,(COUNTIF('Présences, Excuses, et Tx P G'!$P103:AE103,$C104)/VLOOKUP($D104,$J$9:$DP$16,2+AA$1,FALSE)),),)</f>
        <v>0.8</v>
      </c>
      <c r="AB104" s="141">
        <f>IF(AND($D104&lt;&gt;0,AB$1&lt;&gt;0),IF(VLOOKUP($D104,$J$9:$DP$16,2+AB$1,FALSE)&lt;&gt;0,(COUNTIF('Présences, Excuses, et Tx P G'!$P103:AF103,$C104)/VLOOKUP($D104,$J$9:$DP$16,2+AB$1,FALSE)),),)</f>
        <v>0.81818181818181823</v>
      </c>
      <c r="AC104" s="141">
        <f>IF(AND($D104&lt;&gt;0,AC$1&lt;&gt;0),IF(VLOOKUP($D104,$J$9:$DP$16,2+AC$1,FALSE)&lt;&gt;0,(COUNTIF('Présences, Excuses, et Tx P G'!$P103:AG103,$C104)/VLOOKUP($D104,$J$9:$DP$16,2+AC$1,FALSE)),),)</f>
        <v>0.83333333333333337</v>
      </c>
      <c r="AD104" s="141">
        <f>IF(AND($D104&lt;&gt;0,AD$1&lt;&gt;0),IF(VLOOKUP($D104,$J$9:$DP$16,2+AD$1,FALSE)&lt;&gt;0,(COUNTIF('Présences, Excuses, et Tx P G'!$P103:AH103,$C104)/VLOOKUP($D104,$J$9:$DP$16,2+AD$1,FALSE)),),)</f>
        <v>0.83333333333333337</v>
      </c>
      <c r="AE104" s="141">
        <f>IF(AND($D104&lt;&gt;0,AE$1&lt;&gt;0),IF(VLOOKUP($D104,$J$9:$DP$16,2+AE$1,FALSE)&lt;&gt;0,(COUNTIF('Présences, Excuses, et Tx P G'!$P103:AI103,$C104)/VLOOKUP($D104,$J$9:$DP$16,2+AE$1,FALSE)),),)</f>
        <v>0.83333333333333337</v>
      </c>
      <c r="AF104" s="141">
        <f>IF(AND($D104&lt;&gt;0,AF$1&lt;&gt;0),IF(VLOOKUP($D104,$J$9:$DP$16,2+AF$1,FALSE)&lt;&gt;0,(COUNTIF('Présences, Excuses, et Tx P G'!$P103:AJ103,$C104)/VLOOKUP($D104,$J$9:$DP$16,2+AF$1,FALSE)),),)</f>
        <v>0.84615384615384615</v>
      </c>
      <c r="AG104" s="141">
        <f>IF(AND($D104&lt;&gt;0,AG$1&lt;&gt;0),IF(VLOOKUP($D104,$J$9:$DP$16,2+AG$1,FALSE)&lt;&gt;0,(COUNTIF('Présences, Excuses, et Tx P G'!$P103:AK103,$C104)/VLOOKUP($D104,$J$9:$DP$16,2+AG$1,FALSE)),),)</f>
        <v>0.84615384615384615</v>
      </c>
      <c r="AH104" s="141">
        <f>IF(AND($D104&lt;&gt;0,AH$1&lt;&gt;0),IF(VLOOKUP($D104,$J$9:$DP$16,2+AH$1,FALSE)&lt;&gt;0,(COUNTIF('Présences, Excuses, et Tx P G'!$P103:AL103,$C104)/VLOOKUP($D104,$J$9:$DP$16,2+AH$1,FALSE)),),)</f>
        <v>0.8571428571428571</v>
      </c>
      <c r="AI104" s="141">
        <f>IF(AND($D104&lt;&gt;0,AI$1&lt;&gt;0),IF(VLOOKUP($D104,$J$9:$DP$16,2+AI$1,FALSE)&lt;&gt;0,(COUNTIF('Présences, Excuses, et Tx P G'!$P103:AM103,$C104)/VLOOKUP($D104,$J$9:$DP$16,2+AI$1,FALSE)),),)</f>
        <v>0.8666666666666667</v>
      </c>
      <c r="AJ104" s="141">
        <f>IF(AND($D104&lt;&gt;0,AJ$1&lt;&gt;0),IF(VLOOKUP($D104,$J$9:$DP$16,2+AJ$1,FALSE)&lt;&gt;0,(COUNTIF('Présences, Excuses, et Tx P G'!$P103:AN103,$C104)/VLOOKUP($D104,$J$9:$DP$16,2+AJ$1,FALSE)),),)</f>
        <v>0.875</v>
      </c>
      <c r="AK104" s="141">
        <f>IF(AND($D104&lt;&gt;0,AK$1&lt;&gt;0),IF(VLOOKUP($D104,$J$9:$DP$16,2+AK$1,FALSE)&lt;&gt;0,(COUNTIF('Présences, Excuses, et Tx P G'!$P103:AO103,$C104)/VLOOKUP($D104,$J$9:$DP$16,2+AK$1,FALSE)),),)</f>
        <v>0.875</v>
      </c>
      <c r="AL104" s="141">
        <f>IF(AND($D104&lt;&gt;0,AL$1&lt;&gt;0),IF(VLOOKUP($D104,$J$9:$DP$16,2+AL$1,FALSE)&lt;&gt;0,(COUNTIF('Présences, Excuses, et Tx P G'!$P103:AP103,$C104)/VLOOKUP($D104,$J$9:$DP$16,2+AL$1,FALSE)),),)</f>
        <v>0.88235294117647056</v>
      </c>
      <c r="AM104" s="141">
        <f>IF(AND($D104&lt;&gt;0,AM$1&lt;&gt;0),IF(VLOOKUP($D104,$J$9:$DP$16,2+AM$1,FALSE)&lt;&gt;0,(COUNTIF('Présences, Excuses, et Tx P G'!$P103:AQ103,$C104)/VLOOKUP($D104,$J$9:$DP$16,2+AM$1,FALSE)),),)</f>
        <v>0.88888888888888884</v>
      </c>
      <c r="AN104" s="141">
        <f>IF(AND($D104&lt;&gt;0,AN$1&lt;&gt;0),IF(VLOOKUP($D104,$J$9:$DP$16,2+AN$1,FALSE)&lt;&gt;0,(COUNTIF('Présences, Excuses, et Tx P G'!$P103:AR103,$C104)/VLOOKUP($D104,$J$9:$DP$16,2+AN$1,FALSE)),),)</f>
        <v>0.84210526315789469</v>
      </c>
      <c r="AO104" s="141">
        <f>IF(AND($D104&lt;&gt;0,AO$1&lt;&gt;0),IF(VLOOKUP($D104,$J$9:$DP$16,2+AO$1,FALSE)&lt;&gt;0,(COUNTIF('Présences, Excuses, et Tx P G'!$P103:AS103,$C104)/VLOOKUP($D104,$J$9:$DP$16,2+AO$1,FALSE)),),)</f>
        <v>0.8</v>
      </c>
      <c r="AP104" s="141">
        <f>IF(AND($D104&lt;&gt;0,AP$1&lt;&gt;0),IF(VLOOKUP($D104,$J$9:$DP$16,2+AP$1,FALSE)&lt;&gt;0,(COUNTIF('Présences, Excuses, et Tx P G'!$P103:AT103,$C104)/VLOOKUP($D104,$J$9:$DP$16,2+AP$1,FALSE)),),)</f>
        <v>0.76190476190476186</v>
      </c>
      <c r="AQ104" s="141">
        <f>IF(AND($D104&lt;&gt;0,AQ$1&lt;&gt;0),IF(VLOOKUP($D104,$J$9:$DP$16,2+AQ$1,FALSE)&lt;&gt;0,(COUNTIF('Présences, Excuses, et Tx P G'!$P103:AU103,$C104)/VLOOKUP($D104,$J$9:$DP$16,2+AQ$1,FALSE)),),)</f>
        <v>0.76190476190476186</v>
      </c>
      <c r="AR104" s="141">
        <f>IF(AND($D104&lt;&gt;0,AR$1&lt;&gt;0),IF(VLOOKUP($D104,$J$9:$DP$16,2+AR$1,FALSE)&lt;&gt;0,(COUNTIF('Présences, Excuses, et Tx P G'!$P103:AV103,$C104)/VLOOKUP($D104,$J$9:$DP$16,2+AR$1,FALSE)),),)</f>
        <v>0.77272727272727271</v>
      </c>
      <c r="AS104" s="141">
        <f>IF(AND($D104&lt;&gt;0,AS$1&lt;&gt;0),IF(VLOOKUP($D104,$J$9:$DP$16,2+AS$1,FALSE)&lt;&gt;0,(COUNTIF('Présences, Excuses, et Tx P G'!$P103:AW103,$C104)/VLOOKUP($D104,$J$9:$DP$16,2+AS$1,FALSE)),),)</f>
        <v>0.77272727272727271</v>
      </c>
      <c r="AT104" s="141">
        <f>IF(AND($D104&lt;&gt;0,AT$1&lt;&gt;0),IF(VLOOKUP($D104,$J$9:$DP$16,2+AT$1,FALSE)&lt;&gt;0,(COUNTIF('Présences, Excuses, et Tx P G'!$P103:AX103,$C104)/VLOOKUP($D104,$J$9:$DP$16,2+AT$1,FALSE)),),)</f>
        <v>0.78260869565217395</v>
      </c>
      <c r="AU104" s="141">
        <f>IF(AND($D104&lt;&gt;0,AU$1&lt;&gt;0),IF(VLOOKUP($D104,$J$9:$DP$16,2+AU$1,FALSE)&lt;&gt;0,(COUNTIF('Présences, Excuses, et Tx P G'!$P103:AY103,$C104)/VLOOKUP($D104,$J$9:$DP$16,2+AU$1,FALSE)),),)</f>
        <v>0.78260869565217395</v>
      </c>
      <c r="AV104" s="141">
        <f>IF(AND($D104&lt;&gt;0,AV$1&lt;&gt;0),IF(VLOOKUP($D104,$J$9:$DP$16,2+AV$1,FALSE)&lt;&gt;0,(COUNTIF('Présences, Excuses, et Tx P G'!$P103:AZ103,$C104)/VLOOKUP($D104,$J$9:$DP$16,2+AV$1,FALSE)),),)</f>
        <v>0.79166666666666663</v>
      </c>
      <c r="AW104" s="141">
        <f>IF(AND($D104&lt;&gt;0,AW$1&lt;&gt;0),IF(VLOOKUP($D104,$J$9:$DP$16,2+AW$1,FALSE)&lt;&gt;0,(COUNTIF('Présences, Excuses, et Tx P G'!$P103:BA103,$C104)/VLOOKUP($D104,$J$9:$DP$16,2+AW$1,FALSE)),),)</f>
        <v>0.79166666666666663</v>
      </c>
      <c r="AX104" s="141">
        <f>IF(AND($D104&lt;&gt;0,AX$1&lt;&gt;0),IF(VLOOKUP($D104,$J$9:$DP$16,2+AX$1,FALSE)&lt;&gt;0,(COUNTIF('Présences, Excuses, et Tx P G'!$P103:BB103,$C104)/VLOOKUP($D104,$J$9:$DP$16,2+AX$1,FALSE)),),)</f>
        <v>0.79166666666666663</v>
      </c>
      <c r="AY104" s="141">
        <f>IF(AND($D104&lt;&gt;0,AY$1&lt;&gt;0),IF(VLOOKUP($D104,$J$9:$DP$16,2+AY$1,FALSE)&lt;&gt;0,(COUNTIF('Présences, Excuses, et Tx P G'!$P103:BC103,$C104)/VLOOKUP($D104,$J$9:$DP$16,2+AY$1,FALSE)),),)</f>
        <v>0.8</v>
      </c>
      <c r="AZ104" s="141">
        <f>IF(AND($D104&lt;&gt;0,AZ$1&lt;&gt;0),IF(VLOOKUP($D104,$J$9:$DP$16,2+AZ$1,FALSE)&lt;&gt;0,(COUNTIF('Présences, Excuses, et Tx P G'!$P103:BD103,$C104)/VLOOKUP($D104,$J$9:$DP$16,2+AZ$1,FALSE)),),)</f>
        <v>0.8</v>
      </c>
      <c r="BA104" s="141">
        <f>IF(AND($D104&lt;&gt;0,BA$1&lt;&gt;0),IF(VLOOKUP($D104,$J$9:$DP$16,2+BA$1,FALSE)&lt;&gt;0,(COUNTIF('Présences, Excuses, et Tx P G'!$P103:BE103,$C104)/VLOOKUP($D104,$J$9:$DP$16,2+BA$1,FALSE)),),)</f>
        <v>0.76923076923076927</v>
      </c>
      <c r="BB104" s="141">
        <f>IF(AND($D104&lt;&gt;0,BB$1&lt;&gt;0),IF(VLOOKUP($D104,$J$9:$DP$16,2+BB$1,FALSE)&lt;&gt;0,(COUNTIF('Présences, Excuses, et Tx P G'!$P103:BF103,$C104)/VLOOKUP($D104,$J$9:$DP$16,2+BB$1,FALSE)),),)</f>
        <v>0.77777777777777779</v>
      </c>
      <c r="BC104" s="141">
        <f>IF(AND($D104&lt;&gt;0,BC$1&lt;&gt;0),IF(VLOOKUP($D104,$J$9:$DP$16,2+BC$1,FALSE)&lt;&gt;0,(COUNTIF('Présences, Excuses, et Tx P G'!$P103:BG103,$C104)/VLOOKUP($D104,$J$9:$DP$16,2+BC$1,FALSE)),),)</f>
        <v>0.7857142857142857</v>
      </c>
      <c r="BD104" s="141">
        <f>IF(AND($D104&lt;&gt;0,BD$1&lt;&gt;0),IF(VLOOKUP($D104,$J$9:$DP$16,2+BD$1,FALSE)&lt;&gt;0,(COUNTIF('Présences, Excuses, et Tx P G'!$P103:BH103,$C104)/VLOOKUP($D104,$J$9:$DP$16,2+BD$1,FALSE)),),)</f>
        <v>0.7931034482758621</v>
      </c>
      <c r="BE104" s="141">
        <f>IF(AND($D104&lt;&gt;0,BE$1&lt;&gt;0),IF(VLOOKUP($D104,$J$9:$DP$16,2+BE$1,FALSE)&lt;&gt;0,(COUNTIF('Présences, Excuses, et Tx P G'!$P103:BI103,$C104)/VLOOKUP($D104,$J$9:$DP$16,2+BE$1,FALSE)),),)</f>
        <v>0.8</v>
      </c>
      <c r="BF104" s="141">
        <f>IF(AND($D104&lt;&gt;0,BF$1&lt;&gt;0),IF(VLOOKUP($D104,$J$9:$DP$16,2+BF$1,FALSE)&lt;&gt;0,(COUNTIF('Présences, Excuses, et Tx P G'!$P103:BJ103,$C104)/VLOOKUP($D104,$J$9:$DP$16,2+BF$1,FALSE)),),)</f>
        <v>0.8</v>
      </c>
      <c r="BG104" s="141">
        <f>IF(AND($D104&lt;&gt;0,BG$1&lt;&gt;0),IF(VLOOKUP($D104,$J$9:$DP$16,2+BG$1,FALSE)&lt;&gt;0,(COUNTIF('Présences, Excuses, et Tx P G'!$P103:BK103,$C104)/VLOOKUP($D104,$J$9:$DP$16,2+BG$1,FALSE)),),)</f>
        <v>0.8</v>
      </c>
      <c r="BH104" s="141">
        <f>IF(AND($D104&lt;&gt;0,BH$1&lt;&gt;0),IF(VLOOKUP($D104,$J$9:$DP$16,2+BH$1,FALSE)&lt;&gt;0,(COUNTIF('Présences, Excuses, et Tx P G'!$P103:BL103,$C104)/VLOOKUP($D104,$J$9:$DP$16,2+BH$1,FALSE)),),)</f>
        <v>0.80645161290322576</v>
      </c>
      <c r="BI104" s="141">
        <f>IF(AND($D104&lt;&gt;0,BI$1&lt;&gt;0),IF(VLOOKUP($D104,$J$9:$DP$16,2+BI$1,FALSE)&lt;&gt;0,(COUNTIF('Présences, Excuses, et Tx P G'!$P103:BM103,$C104)/VLOOKUP($D104,$J$9:$DP$16,2+BI$1,FALSE)),),)</f>
        <v>0.78125</v>
      </c>
      <c r="BJ104" s="141">
        <f>IF(AND($D104&lt;&gt;0,BJ$1&lt;&gt;0),IF(VLOOKUP($D104,$J$9:$DP$16,2+BJ$1,FALSE)&lt;&gt;0,(COUNTIF('Présences, Excuses, et Tx P G'!$P103:BN103,$C104)/VLOOKUP($D104,$J$9:$DP$16,2+BJ$1,FALSE)),),)</f>
        <v>0.78125</v>
      </c>
      <c r="BK104" s="141">
        <f>IF(AND($D104&lt;&gt;0,BK$1&lt;&gt;0),IF(VLOOKUP($D104,$J$9:$DP$16,2+BK$1,FALSE)&lt;&gt;0,(COUNTIF('Présences, Excuses, et Tx P G'!$P103:BO103,$C104)/VLOOKUP($D104,$J$9:$DP$16,2+BK$1,FALSE)),),)</f>
        <v>0.78787878787878785</v>
      </c>
      <c r="BL104" s="141">
        <f>IF(AND($D104&lt;&gt;0,BL$1&lt;&gt;0),IF(VLOOKUP($D104,$J$9:$DP$16,2+BL$1,FALSE)&lt;&gt;0,(COUNTIF('Présences, Excuses, et Tx P G'!$P103:BP103,$C104)/VLOOKUP($D104,$J$9:$DP$16,2+BL$1,FALSE)),),)</f>
        <v>0.78787878787878785</v>
      </c>
      <c r="BM104" s="141">
        <f>IF(AND($D104&lt;&gt;0,BM$1&lt;&gt;0),IF(VLOOKUP($D104,$J$9:$DP$16,2+BM$1,FALSE)&lt;&gt;0,(COUNTIF('Présences, Excuses, et Tx P G'!$P103:BQ103,$C104)/VLOOKUP($D104,$J$9:$DP$16,2+BM$1,FALSE)),),)</f>
        <v>0.78787878787878785</v>
      </c>
      <c r="BN104" s="141">
        <f>IF(AND($D104&lt;&gt;0,BN$1&lt;&gt;0),IF(VLOOKUP($D104,$J$9:$DP$16,2+BN$1,FALSE)&lt;&gt;0,(COUNTIF('Présences, Excuses, et Tx P G'!$P103:BR103,$C104)/VLOOKUP($D104,$J$9:$DP$16,2+BN$1,FALSE)),),)</f>
        <v>0.79411764705882348</v>
      </c>
      <c r="BO104" s="141">
        <f>IF(AND($D104&lt;&gt;0,BO$1&lt;&gt;0),IF(VLOOKUP($D104,$J$9:$DP$16,2+BO$1,FALSE)&lt;&gt;0,(COUNTIF('Présences, Excuses, et Tx P G'!$P103:BS103,$C104)/VLOOKUP($D104,$J$9:$DP$16,2+BO$1,FALSE)),),)</f>
        <v>0.8</v>
      </c>
      <c r="BP104" s="141">
        <f>IF(AND($D104&lt;&gt;0,BP$1&lt;&gt;0),IF(VLOOKUP($D104,$J$9:$DP$16,2+BP$1,FALSE)&lt;&gt;0,(COUNTIF('Présences, Excuses, et Tx P G'!$P103:BT103,$C104)/VLOOKUP($D104,$J$9:$DP$16,2+BP$1,FALSE)),),)</f>
        <v>0.80555555555555558</v>
      </c>
      <c r="BQ104" s="141">
        <f>IF(AND($D104&lt;&gt;0,BQ$1&lt;&gt;0),IF(VLOOKUP($D104,$J$9:$DP$16,2+BQ$1,FALSE)&lt;&gt;0,(COUNTIF('Présences, Excuses, et Tx P G'!$P103:BU103,$C104)/VLOOKUP($D104,$J$9:$DP$16,2+BQ$1,FALSE)),),)</f>
        <v>0.80555555555555558</v>
      </c>
      <c r="BR104" s="141">
        <f>IF(AND($D104&lt;&gt;0,BR$1&lt;&gt;0),IF(VLOOKUP($D104,$J$9:$DP$16,2+BR$1,FALSE)&lt;&gt;0,(COUNTIF('Présences, Excuses, et Tx P G'!$P103:BV103,$C104)/VLOOKUP($D104,$J$9:$DP$16,2+BR$1,FALSE)),),)</f>
        <v>0.81081081081081086</v>
      </c>
      <c r="BS104" s="141">
        <f>IF(AND($D104&lt;&gt;0,BS$1&lt;&gt;0),IF(VLOOKUP($D104,$J$9:$DP$16,2+BS$1,FALSE)&lt;&gt;0,(COUNTIF('Présences, Excuses, et Tx P G'!$P103:BW103,$C104)/VLOOKUP($D104,$J$9:$DP$16,2+BS$1,FALSE)),),)</f>
        <v>0.81081081081081086</v>
      </c>
      <c r="BT104" s="141">
        <f>IF(AND($D104&lt;&gt;0,BT$1&lt;&gt;0),IF(VLOOKUP($D104,$J$9:$DP$16,2+BT$1,FALSE)&lt;&gt;0,(COUNTIF('Présences, Excuses, et Tx P G'!$P103:BX103,$C104)/VLOOKUP($D104,$J$9:$DP$16,2+BT$1,FALSE)),),)</f>
        <v>0.81081081081081086</v>
      </c>
      <c r="BU104" s="141">
        <f>IF(AND($D104&lt;&gt;0,BU$1&lt;&gt;0),IF(VLOOKUP($D104,$J$9:$DP$16,2+BU$1,FALSE)&lt;&gt;0,(COUNTIF('Présences, Excuses, et Tx P G'!$P103:BY103,$C104)/VLOOKUP($D104,$J$9:$DP$16,2+BU$1,FALSE)),),)</f>
        <v>0.81578947368421051</v>
      </c>
      <c r="BV104" s="141">
        <f>IF(AND($D104&lt;&gt;0,BV$1&lt;&gt;0),IF(VLOOKUP($D104,$J$9:$DP$16,2+BV$1,FALSE)&lt;&gt;0,(COUNTIF('Présences, Excuses, et Tx P G'!$P103:BZ103,$C104)/VLOOKUP($D104,$J$9:$DP$16,2+BV$1,FALSE)),),)</f>
        <v>0.82051282051282048</v>
      </c>
      <c r="BW104" s="141">
        <f>IF(AND($D104&lt;&gt;0,BW$1&lt;&gt;0),IF(VLOOKUP($D104,$J$9:$DP$16,2+BW$1,FALSE)&lt;&gt;0,(COUNTIF('Présences, Excuses, et Tx P G'!$P103:CA103,$C104)/VLOOKUP($D104,$J$9:$DP$16,2+BW$1,FALSE)),),)</f>
        <v>0.82499999999999996</v>
      </c>
      <c r="BX104" s="141">
        <f>IF(AND($D104&lt;&gt;0,BX$1&lt;&gt;0),IF(VLOOKUP($D104,$J$9:$DP$16,2+BX$1,FALSE)&lt;&gt;0,(COUNTIF('Présences, Excuses, et Tx P G'!$P103:CB103,$C104)/VLOOKUP($D104,$J$9:$DP$16,2+BX$1,FALSE)),),)</f>
        <v>0.82499999999999996</v>
      </c>
      <c r="BY104" s="141">
        <f>IF(AND($D104&lt;&gt;0,BY$1&lt;&gt;0),IF(VLOOKUP($D104,$J$9:$DP$16,2+BY$1,FALSE)&lt;&gt;0,(COUNTIF('Présences, Excuses, et Tx P G'!$P103:CC103,$C104)/VLOOKUP($D104,$J$9:$DP$16,2+BY$1,FALSE)),),)</f>
        <v>0.82926829268292679</v>
      </c>
      <c r="BZ104" s="141">
        <f>IF(AND($D104&lt;&gt;0,BZ$1&lt;&gt;0),IF(VLOOKUP($D104,$J$9:$DP$16,2+BZ$1,FALSE)&lt;&gt;0,(COUNTIF('Présences, Excuses, et Tx P G'!$P103:CD103,$C104)/VLOOKUP($D104,$J$9:$DP$16,2+BZ$1,FALSE)),),)</f>
        <v>0.80952380952380953</v>
      </c>
      <c r="CA104" s="141">
        <f>IF(AND($D104&lt;&gt;0,CA$1&lt;&gt;0),IF(VLOOKUP($D104,$J$9:$DP$16,2+CA$1,FALSE)&lt;&gt;0,(COUNTIF('Présences, Excuses, et Tx P G'!$P103:CE103,$C104)/VLOOKUP($D104,$J$9:$DP$16,2+CA$1,FALSE)),),)</f>
        <v>0.79069767441860461</v>
      </c>
      <c r="CB104" s="141">
        <f>IF(AND($D104&lt;&gt;0,CB$1&lt;&gt;0),IF(VLOOKUP($D104,$J$9:$DP$16,2+CB$1,FALSE)&lt;&gt;0,(COUNTIF('Présences, Excuses, et Tx P G'!$P103:CF103,$C104)/VLOOKUP($D104,$J$9:$DP$16,2+CB$1,FALSE)),),)</f>
        <v>0</v>
      </c>
      <c r="CC104" s="141">
        <f>IF(AND($D104&lt;&gt;0,CC$1&lt;&gt;0),IF(VLOOKUP($D104,$J$9:$DP$16,2+CC$1,FALSE)&lt;&gt;0,(COUNTIF('Présences, Excuses, et Tx P G'!$P103:CG103,$C104)/VLOOKUP($D104,$J$9:$DP$16,2+CC$1,FALSE)),),)</f>
        <v>0</v>
      </c>
      <c r="CD104" s="141">
        <f>IF(AND($D104&lt;&gt;0,CD$1&lt;&gt;0),IF(VLOOKUP($D104,$J$9:$DP$16,2+CD$1,FALSE)&lt;&gt;0,(COUNTIF('Présences, Excuses, et Tx P G'!$P103:CH103,$C104)/VLOOKUP($D104,$J$9:$DP$16,2+CD$1,FALSE)),),)</f>
        <v>0</v>
      </c>
      <c r="CE104" s="141">
        <f>IF(AND($D104&lt;&gt;0,CE$1&lt;&gt;0),IF(VLOOKUP($D104,$J$9:$DP$16,2+CE$1,FALSE)&lt;&gt;0,(COUNTIF('Présences, Excuses, et Tx P G'!$P103:CI103,$C104)/VLOOKUP($D104,$J$9:$DP$16,2+CE$1,FALSE)),),)</f>
        <v>0</v>
      </c>
      <c r="CF104" s="141">
        <f>IF(AND($D104&lt;&gt;0,CF$1&lt;&gt;0),IF(VLOOKUP($D104,$J$9:$DP$16,2+CF$1,FALSE)&lt;&gt;0,(COUNTIF('Présences, Excuses, et Tx P G'!$P103:CJ103,$C104)/VLOOKUP($D104,$J$9:$DP$16,2+CF$1,FALSE)),),)</f>
        <v>0</v>
      </c>
      <c r="CG104" s="141">
        <f>IF(AND($D104&lt;&gt;0,CG$1&lt;&gt;0),IF(VLOOKUP($D104,$J$9:$DP$16,2+CG$1,FALSE)&lt;&gt;0,(COUNTIF('Présences, Excuses, et Tx P G'!$P103:CK103,$C104)/VLOOKUP($D104,$J$9:$DP$16,2+CG$1,FALSE)),),)</f>
        <v>0</v>
      </c>
      <c r="CH104" s="141">
        <f>IF(AND($D104&lt;&gt;0,CH$1&lt;&gt;0),IF(VLOOKUP($D104,$J$9:$DP$16,2+CH$1,FALSE)&lt;&gt;0,(COUNTIF('Présences, Excuses, et Tx P G'!$P103:CL103,$C104)/VLOOKUP($D104,$J$9:$DP$16,2+CH$1,FALSE)),),)</f>
        <v>0</v>
      </c>
      <c r="CI104" s="141">
        <f>IF(AND($D104&lt;&gt;0,CI$1&lt;&gt;0),IF(VLOOKUP($D104,$J$9:$DP$16,2+CI$1,FALSE)&lt;&gt;0,(COUNTIF('Présences, Excuses, et Tx P G'!$P103:CM103,$C104)/VLOOKUP($D104,$J$9:$DP$16,2+CI$1,FALSE)),),)</f>
        <v>0</v>
      </c>
      <c r="CJ104" s="141">
        <f>IF(AND($D104&lt;&gt;0,CJ$1&lt;&gt;0),IF(VLOOKUP($D104,$J$9:$DP$16,2+CJ$1,FALSE)&lt;&gt;0,(COUNTIF('Présences, Excuses, et Tx P G'!$P103:CO103,$C104)/VLOOKUP($D104,$J$9:$DP$16,2+CJ$1,FALSE)),),)</f>
        <v>0</v>
      </c>
      <c r="CK104" s="141">
        <f>IF(AND($D104&lt;&gt;0,CK$1&lt;&gt;0),IF(VLOOKUP($D104,$J$9:$DP$16,2+CK$1,FALSE)&lt;&gt;0,(COUNTIF('Présences, Excuses, et Tx P G'!$P103:CP103,$C104)/VLOOKUP($D104,$J$9:$DP$16,2+CK$1,FALSE)),),)</f>
        <v>0</v>
      </c>
      <c r="CL104" s="141">
        <f>IF(AND($D104&lt;&gt;0,CL$1&lt;&gt;0),IF(VLOOKUP($D104,$J$9:$DP$16,2+CL$1,FALSE)&lt;&gt;0,(COUNTIF('Présences, Excuses, et Tx P G'!$P103:CQ103,$C104)/VLOOKUP($D104,$J$9:$DP$16,2+CL$1,FALSE)),),)</f>
        <v>0</v>
      </c>
      <c r="CM104" s="141">
        <f>IF(AND($D104&lt;&gt;0,CM$1&lt;&gt;0),IF(VLOOKUP($D104,$J$9:$DP$16,2+CM$1,FALSE)&lt;&gt;0,(COUNTIF('Présences, Excuses, et Tx P G'!$P103:CR103,$C104)/VLOOKUP($D104,$J$9:$DP$16,2+CM$1,FALSE)),),)</f>
        <v>0</v>
      </c>
      <c r="CN104" s="141">
        <f>IF(AND($D104&lt;&gt;0,CN$1&lt;&gt;0),IF(VLOOKUP($D104,$J$9:$DP$16,2+CN$1,FALSE)&lt;&gt;0,(COUNTIF('Présences, Excuses, et Tx P G'!$P103:CS103,$C104)/VLOOKUP($D104,$J$9:$DP$16,2+CN$1,FALSE)),),)</f>
        <v>0</v>
      </c>
      <c r="CO104" s="141">
        <f>IF(AND($D104&lt;&gt;0,CO$1&lt;&gt;0),IF(VLOOKUP($D104,$J$9:$DP$16,2+CO$1,FALSE)&lt;&gt;0,(COUNTIF('Présences, Excuses, et Tx P G'!$P103:CT103,$C104)/VLOOKUP($D104,$J$9:$DP$16,2+CO$1,FALSE)),),)</f>
        <v>0</v>
      </c>
      <c r="CP104" s="141">
        <f>IF(AND($D104&lt;&gt;0,CP$1&lt;&gt;0),IF(VLOOKUP($D104,$J$9:$DP$16,2+CP$1,FALSE)&lt;&gt;0,(COUNTIF('Présences, Excuses, et Tx P G'!$P103:CU103,$C104)/VLOOKUP($D104,$J$9:$DP$16,2+CP$1,FALSE)),),)</f>
        <v>0</v>
      </c>
      <c r="CQ104" s="141">
        <f>IF(AND($D104&lt;&gt;0,CQ$1&lt;&gt;0),IF(VLOOKUP($D104,$J$9:$DP$16,2+CQ$1,FALSE)&lt;&gt;0,(COUNTIF('Présences, Excuses, et Tx P G'!$P103:CU103,$C104)/VLOOKUP($D104,$J$9:$DP$16,2+CQ$1,FALSE)),),)</f>
        <v>0</v>
      </c>
      <c r="CR104" s="141">
        <f>IF(AND($D104&lt;&gt;0,CR$1&lt;&gt;0),IF(VLOOKUP($D104,$J$9:$DP$16,2+CR$1,FALSE)&lt;&gt;0,(COUNTIF('Présences, Excuses, et Tx P G'!$P103:CV103,$C104)/VLOOKUP($D104,$J$9:$DP$16,2+CR$1,FALSE)),),)</f>
        <v>0</v>
      </c>
      <c r="CS104" s="141">
        <f>IF(AND($D104&lt;&gt;0,CS$1&lt;&gt;0),IF(VLOOKUP($D104,$J$9:$DP$16,2+CS$1,FALSE)&lt;&gt;0,(COUNTIF('Présences, Excuses, et Tx P G'!$P103:CW103,$C104)/VLOOKUP($D104,$J$9:$DP$16,2+CS$1,FALSE)),),)</f>
        <v>0</v>
      </c>
      <c r="CT104" s="141">
        <f>IF(AND($D104&lt;&gt;0,CT$1&lt;&gt;0),IF(VLOOKUP($D104,$J$9:$DP$16,2+CT$1,FALSE)&lt;&gt;0,(COUNTIF('Présences, Excuses, et Tx P G'!$P103:CX103,$C104)/VLOOKUP($D104,$J$9:$DP$16,2+CT$1,FALSE)),),)</f>
        <v>0</v>
      </c>
      <c r="CU104" s="141">
        <f>IF(AND($D104&lt;&gt;0,CU$1&lt;&gt;0),IF(VLOOKUP($D104,$J$9:$DP$16,2+CU$1,FALSE)&lt;&gt;0,(COUNTIF('Présences, Excuses, et Tx P G'!$P103:CY103,$C104)/VLOOKUP($D104,$J$9:$DP$16,2+CU$1,FALSE)),),)</f>
        <v>0</v>
      </c>
      <c r="CV104" s="141">
        <f>IF(AND($D104&lt;&gt;0,CV$1&lt;&gt;0),IF(VLOOKUP($D104,$J$9:$DP$16,2+CV$1,FALSE)&lt;&gt;0,(COUNTIF('Présences, Excuses, et Tx P G'!$P103:CZ103,$C104)/VLOOKUP($D104,$J$9:$DP$16,2+CV$1,FALSE)),),)</f>
        <v>0</v>
      </c>
      <c r="CW104" s="141">
        <f>IF(AND($D104&lt;&gt;0,CW$1&lt;&gt;0),IF(VLOOKUP($D104,$J$9:$DP$16,2+CW$1,FALSE)&lt;&gt;0,(COUNTIF('Présences, Excuses, et Tx P G'!$P103:DA103,$C104)/VLOOKUP($D104,$J$9:$DP$16,2+CW$1,FALSE)),),)</f>
        <v>0</v>
      </c>
      <c r="CX104" s="141">
        <f>IF(AND($D104&lt;&gt;0,CX$1&lt;&gt;0),IF(VLOOKUP($D104,$J$9:$DP$16,2+CX$1,FALSE)&lt;&gt;0,(COUNTIF('Présences, Excuses, et Tx P G'!$P103:DB103,$C104)/VLOOKUP($D104,$J$9:$DP$16,2+CX$1,FALSE)),),)</f>
        <v>0</v>
      </c>
      <c r="CY104" s="141">
        <f>IF(AND($D104&lt;&gt;0,CY$1&lt;&gt;0),IF(VLOOKUP($D104,$J$9:$DP$16,2+CY$1,FALSE)&lt;&gt;0,(COUNTIF('Présences, Excuses, et Tx P G'!$P103:DC103,$C104)/VLOOKUP($D104,$J$9:$DP$16,2+CY$1,FALSE)),),)</f>
        <v>0</v>
      </c>
      <c r="CZ104" s="141">
        <f>IF(AND($D104&lt;&gt;0,CZ$1&lt;&gt;0),IF(VLOOKUP($D104,$J$9:$DP$16,2+CZ$1,FALSE)&lt;&gt;0,(COUNTIF('Présences, Excuses, et Tx P G'!$P103:DD103,$C104)/VLOOKUP($D104,$J$9:$DP$16,2+CZ$1,FALSE)),),)</f>
        <v>0</v>
      </c>
      <c r="DA104" s="141">
        <f>IF(AND($D104&lt;&gt;0,DA$1&lt;&gt;0),IF(VLOOKUP($D104,$J$9:$DP$16,2+DA$1,FALSE)&lt;&gt;0,(COUNTIF('Présences, Excuses, et Tx P G'!$P103:DE103,$C104)/VLOOKUP($D104,$J$9:$DP$16,2+DA$1,FALSE)),),)</f>
        <v>0</v>
      </c>
      <c r="DB104" s="141">
        <f>IF(AND($D104&lt;&gt;0,DB$1&lt;&gt;0),IF(VLOOKUP($D104,$J$9:$DP$16,2+DB$1,FALSE)&lt;&gt;0,(COUNTIF('Présences, Excuses, et Tx P G'!$P103:DF103,$C104)/VLOOKUP($D104,$J$9:$DP$16,2+DB$1,FALSE)),),)</f>
        <v>0</v>
      </c>
      <c r="DC104" s="141">
        <f>IF(AND($D104&lt;&gt;0,DC$1&lt;&gt;0),IF(VLOOKUP($D104,$J$9:$DP$16,2+DC$1,FALSE)&lt;&gt;0,(COUNTIF('Présences, Excuses, et Tx P G'!$P103:DG103,$C104)/VLOOKUP($D104,$J$9:$DP$16,2+DC$1,FALSE)),),)</f>
        <v>0</v>
      </c>
      <c r="DD104" s="141">
        <f>IF(AND($D104&lt;&gt;0,DD$1&lt;&gt;0),IF(VLOOKUP($D104,$J$9:$DP$16,2+DD$1,FALSE)&lt;&gt;0,(COUNTIF('Présences, Excuses, et Tx P G'!$P103:DH103,$C104)/VLOOKUP($D104,$J$9:$DP$16,2+DD$1,FALSE)),),)</f>
        <v>0</v>
      </c>
      <c r="DE104" s="141">
        <f>IF(AND($D104&lt;&gt;0,DE$1&lt;&gt;0),IF(VLOOKUP($D104,$J$9:$DP$16,2+DE$1,FALSE)&lt;&gt;0,(COUNTIF('Présences, Excuses, et Tx P G'!$P103:DI103,$C104)/VLOOKUP($D104,$J$9:$DP$16,2+DE$1,FALSE)),),)</f>
        <v>0</v>
      </c>
      <c r="DF104" s="141">
        <f>IF(AND($D104&lt;&gt;0,DF$1&lt;&gt;0),IF(VLOOKUP($D104,$J$9:$DP$16,2+DF$1,FALSE)&lt;&gt;0,(COUNTIF('Présences, Excuses, et Tx P G'!$P103:DJ103,$C104)/VLOOKUP($D104,$J$9:$DP$16,2+DF$1,FALSE)),),)</f>
        <v>0</v>
      </c>
      <c r="DG104" s="141">
        <f>IF(AND($D104&lt;&gt;0,DG$1&lt;&gt;0),IF(VLOOKUP($D104,$J$9:$DP$16,2+DG$1,FALSE)&lt;&gt;0,(COUNTIF('Présences, Excuses, et Tx P G'!$P103:DK103,$C104)/VLOOKUP($D104,$J$9:$DP$16,2+DG$1,FALSE)),),)</f>
        <v>0</v>
      </c>
      <c r="DH104" s="141">
        <f>IF(AND($D104&lt;&gt;0,DH$1&lt;&gt;0),IF(VLOOKUP($D104,$J$9:$DP$16,2+DH$1,FALSE)&lt;&gt;0,(COUNTIF('Présences, Excuses, et Tx P G'!$P103:DL103,$C104)/VLOOKUP($D104,$J$9:$DP$16,2+DH$1,FALSE)),),)</f>
        <v>0</v>
      </c>
      <c r="DI104" s="141">
        <f>IF(AND($D104&lt;&gt;0,DI$1&lt;&gt;0),IF(VLOOKUP($D104,$J$9:$DP$16,2+DI$1,FALSE)&lt;&gt;0,(COUNTIF('Présences, Excuses, et Tx P G'!$P103:DM103,$C104)/VLOOKUP($D104,$J$9:$DP$16,2+DI$1,FALSE)),),)</f>
        <v>0</v>
      </c>
      <c r="DJ104" s="141">
        <f>IF(AND($D104&lt;&gt;0,DJ$1&lt;&gt;0),IF(VLOOKUP($D104,$J$9:$DP$16,2+DJ$1,FALSE)&lt;&gt;0,(COUNTIF('Présences, Excuses, et Tx P G'!$P103:DN103,$C104)/VLOOKUP($D104,$J$9:$DP$16,2+DJ$1,FALSE)),),)</f>
        <v>0</v>
      </c>
      <c r="DK104" s="141">
        <f>IF(AND($D104&lt;&gt;0,DK$1&lt;&gt;0),IF(VLOOKUP($D104,$J$9:$DP$16,2+DK$1,FALSE)&lt;&gt;0,(COUNTIF('Présences, Excuses, et Tx P G'!$P103:DO103,$C104)/VLOOKUP($D104,$J$9:$DP$16,2+DK$1,FALSE)),),)</f>
        <v>0</v>
      </c>
      <c r="DL104" s="141">
        <f>IF(AND($D104&lt;&gt;0,DL$1&lt;&gt;0),IF(VLOOKUP($D104,$J$9:$DP$16,2+DL$1,FALSE)&lt;&gt;0,(COUNTIF('Présences, Excuses, et Tx P G'!$P103:DP103,$C104)/VLOOKUP($D104,$J$9:$DP$16,2+DL$1,FALSE)),),)</f>
        <v>0</v>
      </c>
      <c r="DM104" s="141">
        <f>IF(AND($D104&lt;&gt;0,DM$1&lt;&gt;0),IF(VLOOKUP($D104,$J$9:$DP$16,2+DM$1,FALSE)&lt;&gt;0,(COUNTIF('Présences, Excuses, et Tx P G'!$P103:DQ103,$C104)/VLOOKUP($D104,$J$9:$DP$16,2+DM$1,FALSE)),),)</f>
        <v>0</v>
      </c>
      <c r="DN104" s="141">
        <f>IF(AND($D104&lt;&gt;0,DN$1&lt;&gt;0),IF(VLOOKUP($D104,$J$9:$DP$16,2+DN$1,FALSE)&lt;&gt;0,(COUNTIF('Présences, Excuses, et Tx P G'!$P103:DR103,$C104)/VLOOKUP($D104,$J$9:$DP$16,2+DN$1,FALSE)),),)</f>
        <v>0</v>
      </c>
      <c r="DO104" s="141">
        <f>IF(AND($D104&lt;&gt;0,DO$1&lt;&gt;0),IF(VLOOKUP($D104,$J$9:$DP$16,2+DO$1,FALSE)&lt;&gt;0,(COUNTIF('Présences, Excuses, et Tx P G'!$P103:DS103,$C104)/VLOOKUP($D104,$J$9:$DP$16,2+DO$1,FALSE)),),)</f>
        <v>0</v>
      </c>
      <c r="DP104" s="141">
        <f>IF(AND($D104&lt;&gt;0,DP$1&lt;&gt;0),IF(VLOOKUP($D104,$J$9:$DP$16,2+DP$1,FALSE)&lt;&gt;0,(COUNTIF('Présences, Excuses, et Tx P G'!$P103:DT103,$C104)/VLOOKUP($D104,$J$9:$DP$16,2+DP$1,FALSE)),),)</f>
        <v>0</v>
      </c>
      <c r="DR104" s="158" t="str">
        <f t="shared" si="39"/>
        <v>VAN CUYCK Hélène</v>
      </c>
      <c r="DS104" s="26" t="str">
        <f t="shared" si="40"/>
        <v>A</v>
      </c>
      <c r="DT104" s="23">
        <f t="shared" si="41"/>
        <v>0.82926829268292679</v>
      </c>
    </row>
    <row r="105" spans="1:124" ht="14.4" customHeight="1">
      <c r="A105" s="17">
        <v>88</v>
      </c>
      <c r="B105" s="158" t="str">
        <f>Choristes!B89</f>
        <v>VERDIER Nelly</v>
      </c>
      <c r="C105" s="26" t="str">
        <f>Choristes!C89</f>
        <v>A</v>
      </c>
      <c r="D105" s="26" t="str">
        <f>Choristes!G89</f>
        <v>FR</v>
      </c>
      <c r="E105" s="26"/>
      <c r="F105" s="26"/>
      <c r="G105" s="15"/>
      <c r="H105" s="15"/>
      <c r="I105" s="23">
        <f t="shared" si="37"/>
        <v>0.78048780487804881</v>
      </c>
      <c r="J105" s="23" t="str">
        <f t="shared" si="38"/>
        <v>B</v>
      </c>
      <c r="K105" s="61"/>
      <c r="L105" s="141">
        <f>IF(AND($D105&lt;&gt;0,L$1&lt;&gt;0),IF(VLOOKUP($D105,$J$9:$DP$16,2+L$1,FALSE)&lt;&gt;0,(COUNTIF('Présences, Excuses, et Tx P G'!$P104:P104,$C105)/VLOOKUP($D105,$J$9:$DP$16,2+L$1,FALSE)),),)</f>
        <v>1</v>
      </c>
      <c r="M105" s="141">
        <f>IF(AND($D105&lt;&gt;0,M$1&lt;&gt;0),IF(VLOOKUP($D105,$J$9:$DP$16,2+M$1,FALSE)&lt;&gt;0,(COUNTIF('Présences, Excuses, et Tx P G'!$P104:Q104,$C105)/VLOOKUP($D105,$J$9:$DP$16,2+M$1,FALSE)),),)</f>
        <v>1</v>
      </c>
      <c r="N105" s="141">
        <f>IF(AND($D105&lt;&gt;0,N$1&lt;&gt;0),IF(VLOOKUP($D105,$J$9:$DP$16,2+N$1,FALSE)&lt;&gt;0,(COUNTIF('Présences, Excuses, et Tx P G'!$P104:R104,$C105)/VLOOKUP($D105,$J$9:$DP$16,2+N$1,FALSE)),),)</f>
        <v>1</v>
      </c>
      <c r="O105" s="141">
        <f>IF(AND($D105&lt;&gt;0,O$1&lt;&gt;0),IF(VLOOKUP($D105,$J$9:$DP$16,2+O$1,FALSE)&lt;&gt;0,(COUNTIF('Présences, Excuses, et Tx P G'!$P104:S104,$C105)/VLOOKUP($D105,$J$9:$DP$16,2+O$1,FALSE)),),)</f>
        <v>1</v>
      </c>
      <c r="P105" s="141">
        <f>IF(AND($D105&lt;&gt;0,P$1&lt;&gt;0),IF(VLOOKUP($D105,$J$9:$DP$16,2+P$1,FALSE)&lt;&gt;0,(COUNTIF('Présences, Excuses, et Tx P G'!$P104:T104,$C105)/VLOOKUP($D105,$J$9:$DP$16,2+P$1,FALSE)),),)</f>
        <v>1</v>
      </c>
      <c r="Q105" s="141">
        <f>IF(AND($D105&lt;&gt;0,Q$1&lt;&gt;0),IF(VLOOKUP($D105,$J$9:$DP$16,2+Q$1,FALSE)&lt;&gt;0,(COUNTIF('Présences, Excuses, et Tx P G'!$P104:U104,$C105)/VLOOKUP($D105,$J$9:$DP$16,2+Q$1,FALSE)),),)</f>
        <v>1</v>
      </c>
      <c r="R105" s="141">
        <f>IF(AND($D105&lt;&gt;0,R$1&lt;&gt;0),IF(VLOOKUP($D105,$J$9:$DP$16,2+R$1,FALSE)&lt;&gt;0,(COUNTIF('Présences, Excuses, et Tx P G'!$P104:V104,$C105)/VLOOKUP($D105,$J$9:$DP$16,2+R$1,FALSE)),),)</f>
        <v>0.8</v>
      </c>
      <c r="S105" s="141">
        <f>IF(AND($D105&lt;&gt;0,S$1&lt;&gt;0),IF(VLOOKUP($D105,$J$9:$DP$16,2+S$1,FALSE)&lt;&gt;0,(COUNTIF('Présences, Excuses, et Tx P G'!$P104:W104,$C105)/VLOOKUP($D105,$J$9:$DP$16,2+S$1,FALSE)),),)</f>
        <v>0.66666666666666663</v>
      </c>
      <c r="T105" s="141">
        <f>IF(AND($D105&lt;&gt;0,T$1&lt;&gt;0),IF(VLOOKUP($D105,$J$9:$DP$16,2+T$1,FALSE)&lt;&gt;0,(COUNTIF('Présences, Excuses, et Tx P G'!$P104:X104,$C105)/VLOOKUP($D105,$J$9:$DP$16,2+T$1,FALSE)),),)</f>
        <v>0.5714285714285714</v>
      </c>
      <c r="U105" s="141">
        <f>IF(AND($D105&lt;&gt;0,U$1&lt;&gt;0),IF(VLOOKUP($D105,$J$9:$DP$16,2+U$1,FALSE)&lt;&gt;0,(COUNTIF('Présences, Excuses, et Tx P G'!$P104:Y104,$C105)/VLOOKUP($D105,$J$9:$DP$16,2+U$1,FALSE)),),)</f>
        <v>0.625</v>
      </c>
      <c r="V105" s="141">
        <f>IF(AND($D105&lt;&gt;0,V$1&lt;&gt;0),IF(VLOOKUP($D105,$J$9:$DP$16,2+V$1,FALSE)&lt;&gt;0,(COUNTIF('Présences, Excuses, et Tx P G'!$P104:Z104,$C105)/VLOOKUP($D105,$J$9:$DP$16,2+V$1,FALSE)),),)</f>
        <v>0.625</v>
      </c>
      <c r="W105" s="141">
        <f>IF(AND($D105&lt;&gt;0,W$1&lt;&gt;0),IF(VLOOKUP($D105,$J$9:$DP$16,2+W$1,FALSE)&lt;&gt;0,(COUNTIF('Présences, Excuses, et Tx P G'!$P104:AA104,$C105)/VLOOKUP($D105,$J$9:$DP$16,2+W$1,FALSE)),),)</f>
        <v>0.66666666666666663</v>
      </c>
      <c r="X105" s="141">
        <f>IF(AND($D105&lt;&gt;0,X$1&lt;&gt;0),IF(VLOOKUP($D105,$J$9:$DP$16,2+X$1,FALSE)&lt;&gt;0,(COUNTIF('Présences, Excuses, et Tx P G'!$P104:AB104,$C105)/VLOOKUP($D105,$J$9:$DP$16,2+X$1,FALSE)),),)</f>
        <v>0.66666666666666663</v>
      </c>
      <c r="Y105" s="141">
        <f>IF(AND($D105&lt;&gt;0,Y$1&lt;&gt;0),IF(VLOOKUP($D105,$J$9:$DP$16,2+Y$1,FALSE)&lt;&gt;0,(COUNTIF('Présences, Excuses, et Tx P G'!$P104:AC104,$C105)/VLOOKUP($D105,$J$9:$DP$16,2+Y$1,FALSE)),),)</f>
        <v>0.7</v>
      </c>
      <c r="Z105" s="141">
        <f>IF(AND($D105&lt;&gt;0,Z$1&lt;&gt;0),IF(VLOOKUP($D105,$J$9:$DP$16,2+Z$1,FALSE)&lt;&gt;0,(COUNTIF('Présences, Excuses, et Tx P G'!$P104:AD104,$C105)/VLOOKUP($D105,$J$9:$DP$16,2+Z$1,FALSE)),),)</f>
        <v>0.7</v>
      </c>
      <c r="AA105" s="141">
        <f>IF(AND($D105&lt;&gt;0,AA$1&lt;&gt;0),IF(VLOOKUP($D105,$J$9:$DP$16,2+AA$1,FALSE)&lt;&gt;0,(COUNTIF('Présences, Excuses, et Tx P G'!$P104:AE104,$C105)/VLOOKUP($D105,$J$9:$DP$16,2+AA$1,FALSE)),),)</f>
        <v>0.7</v>
      </c>
      <c r="AB105" s="141">
        <f>IF(AND($D105&lt;&gt;0,AB$1&lt;&gt;0),IF(VLOOKUP($D105,$J$9:$DP$16,2+AB$1,FALSE)&lt;&gt;0,(COUNTIF('Présences, Excuses, et Tx P G'!$P104:AF104,$C105)/VLOOKUP($D105,$J$9:$DP$16,2+AB$1,FALSE)),),)</f>
        <v>0.72727272727272729</v>
      </c>
      <c r="AC105" s="141">
        <f>IF(AND($D105&lt;&gt;0,AC$1&lt;&gt;0),IF(VLOOKUP($D105,$J$9:$DP$16,2+AC$1,FALSE)&lt;&gt;0,(COUNTIF('Présences, Excuses, et Tx P G'!$P104:AG104,$C105)/VLOOKUP($D105,$J$9:$DP$16,2+AC$1,FALSE)),),)</f>
        <v>0.75</v>
      </c>
      <c r="AD105" s="141">
        <f>IF(AND($D105&lt;&gt;0,AD$1&lt;&gt;0),IF(VLOOKUP($D105,$J$9:$DP$16,2+AD$1,FALSE)&lt;&gt;0,(COUNTIF('Présences, Excuses, et Tx P G'!$P104:AH104,$C105)/VLOOKUP($D105,$J$9:$DP$16,2+AD$1,FALSE)),),)</f>
        <v>0.75</v>
      </c>
      <c r="AE105" s="141">
        <f>IF(AND($D105&lt;&gt;0,AE$1&lt;&gt;0),IF(VLOOKUP($D105,$J$9:$DP$16,2+AE$1,FALSE)&lt;&gt;0,(COUNTIF('Présences, Excuses, et Tx P G'!$P104:AI104,$C105)/VLOOKUP($D105,$J$9:$DP$16,2+AE$1,FALSE)),),)</f>
        <v>0.76923076923076927</v>
      </c>
      <c r="AF105" s="141">
        <f>IF(AND($D105&lt;&gt;0,AF$1&lt;&gt;0),IF(VLOOKUP($D105,$J$9:$DP$16,2+AF$1,FALSE)&lt;&gt;0,(COUNTIF('Présences, Excuses, et Tx P G'!$P104:AJ104,$C105)/VLOOKUP($D105,$J$9:$DP$16,2+AF$1,FALSE)),),)</f>
        <v>0.76923076923076927</v>
      </c>
      <c r="AG105" s="141">
        <f>IF(AND($D105&lt;&gt;0,AG$1&lt;&gt;0),IF(VLOOKUP($D105,$J$9:$DP$16,2+AG$1,FALSE)&lt;&gt;0,(COUNTIF('Présences, Excuses, et Tx P G'!$P104:AK104,$C105)/VLOOKUP($D105,$J$9:$DP$16,2+AG$1,FALSE)),),)</f>
        <v>0.76923076923076927</v>
      </c>
      <c r="AH105" s="141">
        <f>IF(AND($D105&lt;&gt;0,AH$1&lt;&gt;0),IF(VLOOKUP($D105,$J$9:$DP$16,2+AH$1,FALSE)&lt;&gt;0,(COUNTIF('Présences, Excuses, et Tx P G'!$P104:AL104,$C105)/VLOOKUP($D105,$J$9:$DP$16,2+AH$1,FALSE)),),)</f>
        <v>0.7857142857142857</v>
      </c>
      <c r="AI105" s="141">
        <f>IF(AND($D105&lt;&gt;0,AI$1&lt;&gt;0),IF(VLOOKUP($D105,$J$9:$DP$16,2+AI$1,FALSE)&lt;&gt;0,(COUNTIF('Présences, Excuses, et Tx P G'!$P104:AM104,$C105)/VLOOKUP($D105,$J$9:$DP$16,2+AI$1,FALSE)),),)</f>
        <v>0.73333333333333328</v>
      </c>
      <c r="AJ105" s="141">
        <f>IF(AND($D105&lt;&gt;0,AJ$1&lt;&gt;0),IF(VLOOKUP($D105,$J$9:$DP$16,2+AJ$1,FALSE)&lt;&gt;0,(COUNTIF('Présences, Excuses, et Tx P G'!$P104:AN104,$C105)/VLOOKUP($D105,$J$9:$DP$16,2+AJ$1,FALSE)),),)</f>
        <v>0.6875</v>
      </c>
      <c r="AK105" s="141">
        <f>IF(AND($D105&lt;&gt;0,AK$1&lt;&gt;0),IF(VLOOKUP($D105,$J$9:$DP$16,2+AK$1,FALSE)&lt;&gt;0,(COUNTIF('Présences, Excuses, et Tx P G'!$P104:AO104,$C105)/VLOOKUP($D105,$J$9:$DP$16,2+AK$1,FALSE)),),)</f>
        <v>0.70588235294117652</v>
      </c>
      <c r="AL105" s="141">
        <f>IF(AND($D105&lt;&gt;0,AL$1&lt;&gt;0),IF(VLOOKUP($D105,$J$9:$DP$16,2+AL$1,FALSE)&lt;&gt;0,(COUNTIF('Présences, Excuses, et Tx P G'!$P104:AP104,$C105)/VLOOKUP($D105,$J$9:$DP$16,2+AL$1,FALSE)),),)</f>
        <v>0.70588235294117652</v>
      </c>
      <c r="AM105" s="141">
        <f>IF(AND($D105&lt;&gt;0,AM$1&lt;&gt;0),IF(VLOOKUP($D105,$J$9:$DP$16,2+AM$1,FALSE)&lt;&gt;0,(COUNTIF('Présences, Excuses, et Tx P G'!$P104:AQ104,$C105)/VLOOKUP($D105,$J$9:$DP$16,2+AM$1,FALSE)),),)</f>
        <v>0.66666666666666663</v>
      </c>
      <c r="AN105" s="141">
        <f>IF(AND($D105&lt;&gt;0,AN$1&lt;&gt;0),IF(VLOOKUP($D105,$J$9:$DP$16,2+AN$1,FALSE)&lt;&gt;0,(COUNTIF('Présences, Excuses, et Tx P G'!$P104:AR104,$C105)/VLOOKUP($D105,$J$9:$DP$16,2+AN$1,FALSE)),),)</f>
        <v>0.68421052631578949</v>
      </c>
      <c r="AO105" s="141">
        <f>IF(AND($D105&lt;&gt;0,AO$1&lt;&gt;0),IF(VLOOKUP($D105,$J$9:$DP$16,2+AO$1,FALSE)&lt;&gt;0,(COUNTIF('Présences, Excuses, et Tx P G'!$P104:AS104,$C105)/VLOOKUP($D105,$J$9:$DP$16,2+AO$1,FALSE)),),)</f>
        <v>0.7</v>
      </c>
      <c r="AP105" s="141">
        <f>IF(AND($D105&lt;&gt;0,AP$1&lt;&gt;0),IF(VLOOKUP($D105,$J$9:$DP$16,2+AP$1,FALSE)&lt;&gt;0,(COUNTIF('Présences, Excuses, et Tx P G'!$P104:AT104,$C105)/VLOOKUP($D105,$J$9:$DP$16,2+AP$1,FALSE)),),)</f>
        <v>0.7142857142857143</v>
      </c>
      <c r="AQ105" s="141">
        <f>IF(AND($D105&lt;&gt;0,AQ$1&lt;&gt;0),IF(VLOOKUP($D105,$J$9:$DP$16,2+AQ$1,FALSE)&lt;&gt;0,(COUNTIF('Présences, Excuses, et Tx P G'!$P104:AU104,$C105)/VLOOKUP($D105,$J$9:$DP$16,2+AQ$1,FALSE)),),)</f>
        <v>0.72727272727272729</v>
      </c>
      <c r="AR105" s="141">
        <f>IF(AND($D105&lt;&gt;0,AR$1&lt;&gt;0),IF(VLOOKUP($D105,$J$9:$DP$16,2+AR$1,FALSE)&lt;&gt;0,(COUNTIF('Présences, Excuses, et Tx P G'!$P104:AV104,$C105)/VLOOKUP($D105,$J$9:$DP$16,2+AR$1,FALSE)),),)</f>
        <v>0.72727272727272729</v>
      </c>
      <c r="AS105" s="141">
        <f>IF(AND($D105&lt;&gt;0,AS$1&lt;&gt;0),IF(VLOOKUP($D105,$J$9:$DP$16,2+AS$1,FALSE)&lt;&gt;0,(COUNTIF('Présences, Excuses, et Tx P G'!$P104:AW104,$C105)/VLOOKUP($D105,$J$9:$DP$16,2+AS$1,FALSE)),),)</f>
        <v>0.72727272727272729</v>
      </c>
      <c r="AT105" s="141">
        <f>IF(AND($D105&lt;&gt;0,AT$1&lt;&gt;0),IF(VLOOKUP($D105,$J$9:$DP$16,2+AT$1,FALSE)&lt;&gt;0,(COUNTIF('Présences, Excuses, et Tx P G'!$P104:AX104,$C105)/VLOOKUP($D105,$J$9:$DP$16,2+AT$1,FALSE)),),)</f>
        <v>0.73913043478260865</v>
      </c>
      <c r="AU105" s="141">
        <f>IF(AND($D105&lt;&gt;0,AU$1&lt;&gt;0),IF(VLOOKUP($D105,$J$9:$DP$16,2+AU$1,FALSE)&lt;&gt;0,(COUNTIF('Présences, Excuses, et Tx P G'!$P104:AY104,$C105)/VLOOKUP($D105,$J$9:$DP$16,2+AU$1,FALSE)),),)</f>
        <v>0.73913043478260865</v>
      </c>
      <c r="AV105" s="141">
        <f>IF(AND($D105&lt;&gt;0,AV$1&lt;&gt;0),IF(VLOOKUP($D105,$J$9:$DP$16,2+AV$1,FALSE)&lt;&gt;0,(COUNTIF('Présences, Excuses, et Tx P G'!$P104:AZ104,$C105)/VLOOKUP($D105,$J$9:$DP$16,2+AV$1,FALSE)),),)</f>
        <v>0.70833333333333337</v>
      </c>
      <c r="AW105" s="141">
        <f>IF(AND($D105&lt;&gt;0,AW$1&lt;&gt;0),IF(VLOOKUP($D105,$J$9:$DP$16,2+AW$1,FALSE)&lt;&gt;0,(COUNTIF('Présences, Excuses, et Tx P G'!$P104:BA104,$C105)/VLOOKUP($D105,$J$9:$DP$16,2+AW$1,FALSE)),),)</f>
        <v>0.70833333333333337</v>
      </c>
      <c r="AX105" s="141">
        <f>IF(AND($D105&lt;&gt;0,AX$1&lt;&gt;0),IF(VLOOKUP($D105,$J$9:$DP$16,2+AX$1,FALSE)&lt;&gt;0,(COUNTIF('Présences, Excuses, et Tx P G'!$P104:BB104,$C105)/VLOOKUP($D105,$J$9:$DP$16,2+AX$1,FALSE)),),)</f>
        <v>0.68</v>
      </c>
      <c r="AY105" s="141">
        <f>IF(AND($D105&lt;&gt;0,AY$1&lt;&gt;0),IF(VLOOKUP($D105,$J$9:$DP$16,2+AY$1,FALSE)&lt;&gt;0,(COUNTIF('Présences, Excuses, et Tx P G'!$P104:BC104,$C105)/VLOOKUP($D105,$J$9:$DP$16,2+AY$1,FALSE)),),)</f>
        <v>0.68</v>
      </c>
      <c r="AZ105" s="141">
        <f>IF(AND($D105&lt;&gt;0,AZ$1&lt;&gt;0),IF(VLOOKUP($D105,$J$9:$DP$16,2+AZ$1,FALSE)&lt;&gt;0,(COUNTIF('Présences, Excuses, et Tx P G'!$P104:BD104,$C105)/VLOOKUP($D105,$J$9:$DP$16,2+AZ$1,FALSE)),),)</f>
        <v>0.69230769230769229</v>
      </c>
      <c r="BA105" s="141">
        <f>IF(AND($D105&lt;&gt;0,BA$1&lt;&gt;0),IF(VLOOKUP($D105,$J$9:$DP$16,2+BA$1,FALSE)&lt;&gt;0,(COUNTIF('Présences, Excuses, et Tx P G'!$P104:BE104,$C105)/VLOOKUP($D105,$J$9:$DP$16,2+BA$1,FALSE)),),)</f>
        <v>0.69230769230769229</v>
      </c>
      <c r="BB105" s="141">
        <f>IF(AND($D105&lt;&gt;0,BB$1&lt;&gt;0),IF(VLOOKUP($D105,$J$9:$DP$16,2+BB$1,FALSE)&lt;&gt;0,(COUNTIF('Présences, Excuses, et Tx P G'!$P104:BF104,$C105)/VLOOKUP($D105,$J$9:$DP$16,2+BB$1,FALSE)),),)</f>
        <v>0.70370370370370372</v>
      </c>
      <c r="BC105" s="141">
        <f>IF(AND($D105&lt;&gt;0,BC$1&lt;&gt;0),IF(VLOOKUP($D105,$J$9:$DP$16,2+BC$1,FALSE)&lt;&gt;0,(COUNTIF('Présences, Excuses, et Tx P G'!$P104:BG104,$C105)/VLOOKUP($D105,$J$9:$DP$16,2+BC$1,FALSE)),),)</f>
        <v>0.7142857142857143</v>
      </c>
      <c r="BD105" s="141">
        <f>IF(AND($D105&lt;&gt;0,BD$1&lt;&gt;0),IF(VLOOKUP($D105,$J$9:$DP$16,2+BD$1,FALSE)&lt;&gt;0,(COUNTIF('Présences, Excuses, et Tx P G'!$P104:BH104,$C105)/VLOOKUP($D105,$J$9:$DP$16,2+BD$1,FALSE)),),)</f>
        <v>0.72413793103448276</v>
      </c>
      <c r="BE105" s="141">
        <f>IF(AND($D105&lt;&gt;0,BE$1&lt;&gt;0),IF(VLOOKUP($D105,$J$9:$DP$16,2+BE$1,FALSE)&lt;&gt;0,(COUNTIF('Présences, Excuses, et Tx P G'!$P104:BI104,$C105)/VLOOKUP($D105,$J$9:$DP$16,2+BE$1,FALSE)),),)</f>
        <v>0.73333333333333328</v>
      </c>
      <c r="BF105" s="141">
        <f>IF(AND($D105&lt;&gt;0,BF$1&lt;&gt;0),IF(VLOOKUP($D105,$J$9:$DP$16,2+BF$1,FALSE)&lt;&gt;0,(COUNTIF('Présences, Excuses, et Tx P G'!$P104:BJ104,$C105)/VLOOKUP($D105,$J$9:$DP$16,2+BF$1,FALSE)),),)</f>
        <v>0.73333333333333328</v>
      </c>
      <c r="BG105" s="141">
        <f>IF(AND($D105&lt;&gt;0,BG$1&lt;&gt;0),IF(VLOOKUP($D105,$J$9:$DP$16,2+BG$1,FALSE)&lt;&gt;0,(COUNTIF('Présences, Excuses, et Tx P G'!$P104:BK104,$C105)/VLOOKUP($D105,$J$9:$DP$16,2+BG$1,FALSE)),),)</f>
        <v>0.74193548387096775</v>
      </c>
      <c r="BH105" s="141">
        <f>IF(AND($D105&lt;&gt;0,BH$1&lt;&gt;0),IF(VLOOKUP($D105,$J$9:$DP$16,2+BH$1,FALSE)&lt;&gt;0,(COUNTIF('Présences, Excuses, et Tx P G'!$P104:BL104,$C105)/VLOOKUP($D105,$J$9:$DP$16,2+BH$1,FALSE)),),)</f>
        <v>0.74193548387096775</v>
      </c>
      <c r="BI105" s="141">
        <f>IF(AND($D105&lt;&gt;0,BI$1&lt;&gt;0),IF(VLOOKUP($D105,$J$9:$DP$16,2+BI$1,FALSE)&lt;&gt;0,(COUNTIF('Présences, Excuses, et Tx P G'!$P104:BM104,$C105)/VLOOKUP($D105,$J$9:$DP$16,2+BI$1,FALSE)),),)</f>
        <v>0.75</v>
      </c>
      <c r="BJ105" s="141">
        <f>IF(AND($D105&lt;&gt;0,BJ$1&lt;&gt;0),IF(VLOOKUP($D105,$J$9:$DP$16,2+BJ$1,FALSE)&lt;&gt;0,(COUNTIF('Présences, Excuses, et Tx P G'!$P104:BN104,$C105)/VLOOKUP($D105,$J$9:$DP$16,2+BJ$1,FALSE)),),)</f>
        <v>0.75757575757575757</v>
      </c>
      <c r="BK105" s="141">
        <f>IF(AND($D105&lt;&gt;0,BK$1&lt;&gt;0),IF(VLOOKUP($D105,$J$9:$DP$16,2+BK$1,FALSE)&lt;&gt;0,(COUNTIF('Présences, Excuses, et Tx P G'!$P104:BO104,$C105)/VLOOKUP($D105,$J$9:$DP$16,2+BK$1,FALSE)),),)</f>
        <v>0.75757575757575757</v>
      </c>
      <c r="BL105" s="141">
        <f>IF(AND($D105&lt;&gt;0,BL$1&lt;&gt;0),IF(VLOOKUP($D105,$J$9:$DP$16,2+BL$1,FALSE)&lt;&gt;0,(COUNTIF('Présences, Excuses, et Tx P G'!$P104:BP104,$C105)/VLOOKUP($D105,$J$9:$DP$16,2+BL$1,FALSE)),),)</f>
        <v>0.75757575757575757</v>
      </c>
      <c r="BM105" s="141">
        <f>IF(AND($D105&lt;&gt;0,BM$1&lt;&gt;0),IF(VLOOKUP($D105,$J$9:$DP$16,2+BM$1,FALSE)&lt;&gt;0,(COUNTIF('Présences, Excuses, et Tx P G'!$P104:BQ104,$C105)/VLOOKUP($D105,$J$9:$DP$16,2+BM$1,FALSE)),),)</f>
        <v>0.75757575757575757</v>
      </c>
      <c r="BN105" s="141">
        <f>IF(AND($D105&lt;&gt;0,BN$1&lt;&gt;0),IF(VLOOKUP($D105,$J$9:$DP$16,2+BN$1,FALSE)&lt;&gt;0,(COUNTIF('Présences, Excuses, et Tx P G'!$P104:BR104,$C105)/VLOOKUP($D105,$J$9:$DP$16,2+BN$1,FALSE)),),)</f>
        <v>0.76470588235294112</v>
      </c>
      <c r="BO105" s="141">
        <f>IF(AND($D105&lt;&gt;0,BO$1&lt;&gt;0),IF(VLOOKUP($D105,$J$9:$DP$16,2+BO$1,FALSE)&lt;&gt;0,(COUNTIF('Présences, Excuses, et Tx P G'!$P104:BS104,$C105)/VLOOKUP($D105,$J$9:$DP$16,2+BO$1,FALSE)),),)</f>
        <v>0.77142857142857146</v>
      </c>
      <c r="BP105" s="141">
        <f>IF(AND($D105&lt;&gt;0,BP$1&lt;&gt;0),IF(VLOOKUP($D105,$J$9:$DP$16,2+BP$1,FALSE)&lt;&gt;0,(COUNTIF('Présences, Excuses, et Tx P G'!$P104:BT104,$C105)/VLOOKUP($D105,$J$9:$DP$16,2+BP$1,FALSE)),),)</f>
        <v>0.77777777777777779</v>
      </c>
      <c r="BQ105" s="141">
        <f>IF(AND($D105&lt;&gt;0,BQ$1&lt;&gt;0),IF(VLOOKUP($D105,$J$9:$DP$16,2+BQ$1,FALSE)&lt;&gt;0,(COUNTIF('Présences, Excuses, et Tx P G'!$P104:BU104,$C105)/VLOOKUP($D105,$J$9:$DP$16,2+BQ$1,FALSE)),),)</f>
        <v>0.7567567567567568</v>
      </c>
      <c r="BR105" s="141">
        <f>IF(AND($D105&lt;&gt;0,BR$1&lt;&gt;0),IF(VLOOKUP($D105,$J$9:$DP$16,2+BR$1,FALSE)&lt;&gt;0,(COUNTIF('Présences, Excuses, et Tx P G'!$P104:BV104,$C105)/VLOOKUP($D105,$J$9:$DP$16,2+BR$1,FALSE)),),)</f>
        <v>0.7567567567567568</v>
      </c>
      <c r="BS105" s="141">
        <f>IF(AND($D105&lt;&gt;0,BS$1&lt;&gt;0),IF(VLOOKUP($D105,$J$9:$DP$16,2+BS$1,FALSE)&lt;&gt;0,(COUNTIF('Présences, Excuses, et Tx P G'!$P104:BW104,$C105)/VLOOKUP($D105,$J$9:$DP$16,2+BS$1,FALSE)),),)</f>
        <v>0.7567567567567568</v>
      </c>
      <c r="BT105" s="141">
        <f>IF(AND($D105&lt;&gt;0,BT$1&lt;&gt;0),IF(VLOOKUP($D105,$J$9:$DP$16,2+BT$1,FALSE)&lt;&gt;0,(COUNTIF('Présences, Excuses, et Tx P G'!$P104:BX104,$C105)/VLOOKUP($D105,$J$9:$DP$16,2+BT$1,FALSE)),),)</f>
        <v>0.7567567567567568</v>
      </c>
      <c r="BU105" s="141">
        <f>IF(AND($D105&lt;&gt;0,BU$1&lt;&gt;0),IF(VLOOKUP($D105,$J$9:$DP$16,2+BU$1,FALSE)&lt;&gt;0,(COUNTIF('Présences, Excuses, et Tx P G'!$P104:BY104,$C105)/VLOOKUP($D105,$J$9:$DP$16,2+BU$1,FALSE)),),)</f>
        <v>0.76315789473684215</v>
      </c>
      <c r="BV105" s="141">
        <f>IF(AND($D105&lt;&gt;0,BV$1&lt;&gt;0),IF(VLOOKUP($D105,$J$9:$DP$16,2+BV$1,FALSE)&lt;&gt;0,(COUNTIF('Présences, Excuses, et Tx P G'!$P104:BZ104,$C105)/VLOOKUP($D105,$J$9:$DP$16,2+BV$1,FALSE)),),)</f>
        <v>0.76923076923076927</v>
      </c>
      <c r="BW105" s="141">
        <f>IF(AND($D105&lt;&gt;0,BW$1&lt;&gt;0),IF(VLOOKUP($D105,$J$9:$DP$16,2+BW$1,FALSE)&lt;&gt;0,(COUNTIF('Présences, Excuses, et Tx P G'!$P104:CA104,$C105)/VLOOKUP($D105,$J$9:$DP$16,2+BW$1,FALSE)),),)</f>
        <v>0.77500000000000002</v>
      </c>
      <c r="BX105" s="141">
        <f>IF(AND($D105&lt;&gt;0,BX$1&lt;&gt;0),IF(VLOOKUP($D105,$J$9:$DP$16,2+BX$1,FALSE)&lt;&gt;0,(COUNTIF('Présences, Excuses, et Tx P G'!$P104:CB104,$C105)/VLOOKUP($D105,$J$9:$DP$16,2+BX$1,FALSE)),),)</f>
        <v>0.78048780487804881</v>
      </c>
      <c r="BY105" s="141">
        <f>IF(AND($D105&lt;&gt;0,BY$1&lt;&gt;0),IF(VLOOKUP($D105,$J$9:$DP$16,2+BY$1,FALSE)&lt;&gt;0,(COUNTIF('Présences, Excuses, et Tx P G'!$P104:CC104,$C105)/VLOOKUP($D105,$J$9:$DP$16,2+BY$1,FALSE)),),)</f>
        <v>0.78048780487804881</v>
      </c>
      <c r="BZ105" s="141">
        <f>IF(AND($D105&lt;&gt;0,BZ$1&lt;&gt;0),IF(VLOOKUP($D105,$J$9:$DP$16,2+BZ$1,FALSE)&lt;&gt;0,(COUNTIF('Présences, Excuses, et Tx P G'!$P104:CD104,$C105)/VLOOKUP($D105,$J$9:$DP$16,2+BZ$1,FALSE)),),)</f>
        <v>0.76190476190476186</v>
      </c>
      <c r="CA105" s="141">
        <f>IF(AND($D105&lt;&gt;0,CA$1&lt;&gt;0),IF(VLOOKUP($D105,$J$9:$DP$16,2+CA$1,FALSE)&lt;&gt;0,(COUNTIF('Présences, Excuses, et Tx P G'!$P104:CE104,$C105)/VLOOKUP($D105,$J$9:$DP$16,2+CA$1,FALSE)),),)</f>
        <v>0.7441860465116279</v>
      </c>
      <c r="CB105" s="141">
        <f>IF(AND($D105&lt;&gt;0,CB$1&lt;&gt;0),IF(VLOOKUP($D105,$J$9:$DP$16,2+CB$1,FALSE)&lt;&gt;0,(COUNTIF('Présences, Excuses, et Tx P G'!$P104:CF104,$C105)/VLOOKUP($D105,$J$9:$DP$16,2+CB$1,FALSE)),),)</f>
        <v>0</v>
      </c>
      <c r="CC105" s="141">
        <f>IF(AND($D105&lt;&gt;0,CC$1&lt;&gt;0),IF(VLOOKUP($D105,$J$9:$DP$16,2+CC$1,FALSE)&lt;&gt;0,(COUNTIF('Présences, Excuses, et Tx P G'!$P104:CG104,$C105)/VLOOKUP($D105,$J$9:$DP$16,2+CC$1,FALSE)),),)</f>
        <v>0</v>
      </c>
      <c r="CD105" s="141">
        <f>IF(AND($D105&lt;&gt;0,CD$1&lt;&gt;0),IF(VLOOKUP($D105,$J$9:$DP$16,2+CD$1,FALSE)&lt;&gt;0,(COUNTIF('Présences, Excuses, et Tx P G'!$P104:CH104,$C105)/VLOOKUP($D105,$J$9:$DP$16,2+CD$1,FALSE)),),)</f>
        <v>0</v>
      </c>
      <c r="CE105" s="141">
        <f>IF(AND($D105&lt;&gt;0,CE$1&lt;&gt;0),IF(VLOOKUP($D105,$J$9:$DP$16,2+CE$1,FALSE)&lt;&gt;0,(COUNTIF('Présences, Excuses, et Tx P G'!$P104:CI104,$C105)/VLOOKUP($D105,$J$9:$DP$16,2+CE$1,FALSE)),),)</f>
        <v>0</v>
      </c>
      <c r="CF105" s="141">
        <f>IF(AND($D105&lt;&gt;0,CF$1&lt;&gt;0),IF(VLOOKUP($D105,$J$9:$DP$16,2+CF$1,FALSE)&lt;&gt;0,(COUNTIF('Présences, Excuses, et Tx P G'!$P104:CJ104,$C105)/VLOOKUP($D105,$J$9:$DP$16,2+CF$1,FALSE)),),)</f>
        <v>0</v>
      </c>
      <c r="CG105" s="141">
        <f>IF(AND($D105&lt;&gt;0,CG$1&lt;&gt;0),IF(VLOOKUP($D105,$J$9:$DP$16,2+CG$1,FALSE)&lt;&gt;0,(COUNTIF('Présences, Excuses, et Tx P G'!$P104:CK104,$C105)/VLOOKUP($D105,$J$9:$DP$16,2+CG$1,FALSE)),),)</f>
        <v>0</v>
      </c>
      <c r="CH105" s="141">
        <f>IF(AND($D105&lt;&gt;0,CH$1&lt;&gt;0),IF(VLOOKUP($D105,$J$9:$DP$16,2+CH$1,FALSE)&lt;&gt;0,(COUNTIF('Présences, Excuses, et Tx P G'!$P104:CL104,$C105)/VLOOKUP($D105,$J$9:$DP$16,2+CH$1,FALSE)),),)</f>
        <v>0</v>
      </c>
      <c r="CI105" s="141">
        <f>IF(AND($D105&lt;&gt;0,CI$1&lt;&gt;0),IF(VLOOKUP($D105,$J$9:$DP$16,2+CI$1,FALSE)&lt;&gt;0,(COUNTIF('Présences, Excuses, et Tx P G'!$P104:CM104,$C105)/VLOOKUP($D105,$J$9:$DP$16,2+CI$1,FALSE)),),)</f>
        <v>0</v>
      </c>
      <c r="CJ105" s="141">
        <f>IF(AND($D105&lt;&gt;0,CJ$1&lt;&gt;0),IF(VLOOKUP($D105,$J$9:$DP$16,2+CJ$1,FALSE)&lt;&gt;0,(COUNTIF('Présences, Excuses, et Tx P G'!$P104:CO104,$C105)/VLOOKUP($D105,$J$9:$DP$16,2+CJ$1,FALSE)),),)</f>
        <v>0</v>
      </c>
      <c r="CK105" s="141">
        <f>IF(AND($D105&lt;&gt;0,CK$1&lt;&gt;0),IF(VLOOKUP($D105,$J$9:$DP$16,2+CK$1,FALSE)&lt;&gt;0,(COUNTIF('Présences, Excuses, et Tx P G'!$P104:CP104,$C105)/VLOOKUP($D105,$J$9:$DP$16,2+CK$1,FALSE)),),)</f>
        <v>0</v>
      </c>
      <c r="CL105" s="141">
        <f>IF(AND($D105&lt;&gt;0,CL$1&lt;&gt;0),IF(VLOOKUP($D105,$J$9:$DP$16,2+CL$1,FALSE)&lt;&gt;0,(COUNTIF('Présences, Excuses, et Tx P G'!$P104:CQ104,$C105)/VLOOKUP($D105,$J$9:$DP$16,2+CL$1,FALSE)),),)</f>
        <v>0</v>
      </c>
      <c r="CM105" s="141">
        <f>IF(AND($D105&lt;&gt;0,CM$1&lt;&gt;0),IF(VLOOKUP($D105,$J$9:$DP$16,2+CM$1,FALSE)&lt;&gt;0,(COUNTIF('Présences, Excuses, et Tx P G'!$P104:CR104,$C105)/VLOOKUP($D105,$J$9:$DP$16,2+CM$1,FALSE)),),)</f>
        <v>0</v>
      </c>
      <c r="CN105" s="141">
        <f>IF(AND($D105&lt;&gt;0,CN$1&lt;&gt;0),IF(VLOOKUP($D105,$J$9:$DP$16,2+CN$1,FALSE)&lt;&gt;0,(COUNTIF('Présences, Excuses, et Tx P G'!$P104:CS104,$C105)/VLOOKUP($D105,$J$9:$DP$16,2+CN$1,FALSE)),),)</f>
        <v>0</v>
      </c>
      <c r="CO105" s="141">
        <f>IF(AND($D105&lt;&gt;0,CO$1&lt;&gt;0),IF(VLOOKUP($D105,$J$9:$DP$16,2+CO$1,FALSE)&lt;&gt;0,(COUNTIF('Présences, Excuses, et Tx P G'!$P104:CT104,$C105)/VLOOKUP($D105,$J$9:$DP$16,2+CO$1,FALSE)),),)</f>
        <v>0</v>
      </c>
      <c r="CP105" s="141">
        <f>IF(AND($D105&lt;&gt;0,CP$1&lt;&gt;0),IF(VLOOKUP($D105,$J$9:$DP$16,2+CP$1,FALSE)&lt;&gt;0,(COUNTIF('Présences, Excuses, et Tx P G'!$P104:CU104,$C105)/VLOOKUP($D105,$J$9:$DP$16,2+CP$1,FALSE)),),)</f>
        <v>0</v>
      </c>
      <c r="CQ105" s="141">
        <f>IF(AND($D105&lt;&gt;0,CQ$1&lt;&gt;0),IF(VLOOKUP($D105,$J$9:$DP$16,2+CQ$1,FALSE)&lt;&gt;0,(COUNTIF('Présences, Excuses, et Tx P G'!$P104:CU104,$C105)/VLOOKUP($D105,$J$9:$DP$16,2+CQ$1,FALSE)),),)</f>
        <v>0</v>
      </c>
      <c r="CR105" s="141">
        <f>IF(AND($D105&lt;&gt;0,CR$1&lt;&gt;0),IF(VLOOKUP($D105,$J$9:$DP$16,2+CR$1,FALSE)&lt;&gt;0,(COUNTIF('Présences, Excuses, et Tx P G'!$P104:CV104,$C105)/VLOOKUP($D105,$J$9:$DP$16,2+CR$1,FALSE)),),)</f>
        <v>0</v>
      </c>
      <c r="CS105" s="141">
        <f>IF(AND($D105&lt;&gt;0,CS$1&lt;&gt;0),IF(VLOOKUP($D105,$J$9:$DP$16,2+CS$1,FALSE)&lt;&gt;0,(COUNTIF('Présences, Excuses, et Tx P G'!$P104:CW104,$C105)/VLOOKUP($D105,$J$9:$DP$16,2+CS$1,FALSE)),),)</f>
        <v>0</v>
      </c>
      <c r="CT105" s="141">
        <f>IF(AND($D105&lt;&gt;0,CT$1&lt;&gt;0),IF(VLOOKUP($D105,$J$9:$DP$16,2+CT$1,FALSE)&lt;&gt;0,(COUNTIF('Présences, Excuses, et Tx P G'!$P104:CX104,$C105)/VLOOKUP($D105,$J$9:$DP$16,2+CT$1,FALSE)),),)</f>
        <v>0</v>
      </c>
      <c r="CU105" s="141">
        <f>IF(AND($D105&lt;&gt;0,CU$1&lt;&gt;0),IF(VLOOKUP($D105,$J$9:$DP$16,2+CU$1,FALSE)&lt;&gt;0,(COUNTIF('Présences, Excuses, et Tx P G'!$P104:CY104,$C105)/VLOOKUP($D105,$J$9:$DP$16,2+CU$1,FALSE)),),)</f>
        <v>0</v>
      </c>
      <c r="CV105" s="141">
        <f>IF(AND($D105&lt;&gt;0,CV$1&lt;&gt;0),IF(VLOOKUP($D105,$J$9:$DP$16,2+CV$1,FALSE)&lt;&gt;0,(COUNTIF('Présences, Excuses, et Tx P G'!$P104:CZ104,$C105)/VLOOKUP($D105,$J$9:$DP$16,2+CV$1,FALSE)),),)</f>
        <v>0</v>
      </c>
      <c r="CW105" s="141">
        <f>IF(AND($D105&lt;&gt;0,CW$1&lt;&gt;0),IF(VLOOKUP($D105,$J$9:$DP$16,2+CW$1,FALSE)&lt;&gt;0,(COUNTIF('Présences, Excuses, et Tx P G'!$P104:DA104,$C105)/VLOOKUP($D105,$J$9:$DP$16,2+CW$1,FALSE)),),)</f>
        <v>0</v>
      </c>
      <c r="CX105" s="141">
        <f>IF(AND($D105&lt;&gt;0,CX$1&lt;&gt;0),IF(VLOOKUP($D105,$J$9:$DP$16,2+CX$1,FALSE)&lt;&gt;0,(COUNTIF('Présences, Excuses, et Tx P G'!$P104:DB104,$C105)/VLOOKUP($D105,$J$9:$DP$16,2+CX$1,FALSE)),),)</f>
        <v>0</v>
      </c>
      <c r="CY105" s="141">
        <f>IF(AND($D105&lt;&gt;0,CY$1&lt;&gt;0),IF(VLOOKUP($D105,$J$9:$DP$16,2+CY$1,FALSE)&lt;&gt;0,(COUNTIF('Présences, Excuses, et Tx P G'!$P104:DC104,$C105)/VLOOKUP($D105,$J$9:$DP$16,2+CY$1,FALSE)),),)</f>
        <v>0</v>
      </c>
      <c r="CZ105" s="141">
        <f>IF(AND($D105&lt;&gt;0,CZ$1&lt;&gt;0),IF(VLOOKUP($D105,$J$9:$DP$16,2+CZ$1,FALSE)&lt;&gt;0,(COUNTIF('Présences, Excuses, et Tx P G'!$P104:DD104,$C105)/VLOOKUP($D105,$J$9:$DP$16,2+CZ$1,FALSE)),),)</f>
        <v>0</v>
      </c>
      <c r="DA105" s="141">
        <f>IF(AND($D105&lt;&gt;0,DA$1&lt;&gt;0),IF(VLOOKUP($D105,$J$9:$DP$16,2+DA$1,FALSE)&lt;&gt;0,(COUNTIF('Présences, Excuses, et Tx P G'!$P104:DE104,$C105)/VLOOKUP($D105,$J$9:$DP$16,2+DA$1,FALSE)),),)</f>
        <v>0</v>
      </c>
      <c r="DB105" s="141">
        <f>IF(AND($D105&lt;&gt;0,DB$1&lt;&gt;0),IF(VLOOKUP($D105,$J$9:$DP$16,2+DB$1,FALSE)&lt;&gt;0,(COUNTIF('Présences, Excuses, et Tx P G'!$P104:DF104,$C105)/VLOOKUP($D105,$J$9:$DP$16,2+DB$1,FALSE)),),)</f>
        <v>0</v>
      </c>
      <c r="DC105" s="141">
        <f>IF(AND($D105&lt;&gt;0,DC$1&lt;&gt;0),IF(VLOOKUP($D105,$J$9:$DP$16,2+DC$1,FALSE)&lt;&gt;0,(COUNTIF('Présences, Excuses, et Tx P G'!$P104:DG104,$C105)/VLOOKUP($D105,$J$9:$DP$16,2+DC$1,FALSE)),),)</f>
        <v>0</v>
      </c>
      <c r="DD105" s="141">
        <f>IF(AND($D105&lt;&gt;0,DD$1&lt;&gt;0),IF(VLOOKUP($D105,$J$9:$DP$16,2+DD$1,FALSE)&lt;&gt;0,(COUNTIF('Présences, Excuses, et Tx P G'!$P104:DH104,$C105)/VLOOKUP($D105,$J$9:$DP$16,2+DD$1,FALSE)),),)</f>
        <v>0</v>
      </c>
      <c r="DE105" s="141">
        <f>IF(AND($D105&lt;&gt;0,DE$1&lt;&gt;0),IF(VLOOKUP($D105,$J$9:$DP$16,2+DE$1,FALSE)&lt;&gt;0,(COUNTIF('Présences, Excuses, et Tx P G'!$P104:DI104,$C105)/VLOOKUP($D105,$J$9:$DP$16,2+DE$1,FALSE)),),)</f>
        <v>0</v>
      </c>
      <c r="DF105" s="141">
        <f>IF(AND($D105&lt;&gt;0,DF$1&lt;&gt;0),IF(VLOOKUP($D105,$J$9:$DP$16,2+DF$1,FALSE)&lt;&gt;0,(COUNTIF('Présences, Excuses, et Tx P G'!$P104:DJ104,$C105)/VLOOKUP($D105,$J$9:$DP$16,2+DF$1,FALSE)),),)</f>
        <v>0</v>
      </c>
      <c r="DG105" s="141">
        <f>IF(AND($D105&lt;&gt;0,DG$1&lt;&gt;0),IF(VLOOKUP($D105,$J$9:$DP$16,2+DG$1,FALSE)&lt;&gt;0,(COUNTIF('Présences, Excuses, et Tx P G'!$P104:DK104,$C105)/VLOOKUP($D105,$J$9:$DP$16,2+DG$1,FALSE)),),)</f>
        <v>0</v>
      </c>
      <c r="DH105" s="141">
        <f>IF(AND($D105&lt;&gt;0,DH$1&lt;&gt;0),IF(VLOOKUP($D105,$J$9:$DP$16,2+DH$1,FALSE)&lt;&gt;0,(COUNTIF('Présences, Excuses, et Tx P G'!$P104:DL104,$C105)/VLOOKUP($D105,$J$9:$DP$16,2+DH$1,FALSE)),),)</f>
        <v>0</v>
      </c>
      <c r="DI105" s="141">
        <f>IF(AND($D105&lt;&gt;0,DI$1&lt;&gt;0),IF(VLOOKUP($D105,$J$9:$DP$16,2+DI$1,FALSE)&lt;&gt;0,(COUNTIF('Présences, Excuses, et Tx P G'!$P104:DM104,$C105)/VLOOKUP($D105,$J$9:$DP$16,2+DI$1,FALSE)),),)</f>
        <v>0</v>
      </c>
      <c r="DJ105" s="141">
        <f>IF(AND($D105&lt;&gt;0,DJ$1&lt;&gt;0),IF(VLOOKUP($D105,$J$9:$DP$16,2+DJ$1,FALSE)&lt;&gt;0,(COUNTIF('Présences, Excuses, et Tx P G'!$P104:DN104,$C105)/VLOOKUP($D105,$J$9:$DP$16,2+DJ$1,FALSE)),),)</f>
        <v>0</v>
      </c>
      <c r="DK105" s="141">
        <f>IF(AND($D105&lt;&gt;0,DK$1&lt;&gt;0),IF(VLOOKUP($D105,$J$9:$DP$16,2+DK$1,FALSE)&lt;&gt;0,(COUNTIF('Présences, Excuses, et Tx P G'!$P104:DO104,$C105)/VLOOKUP($D105,$J$9:$DP$16,2+DK$1,FALSE)),),)</f>
        <v>0</v>
      </c>
      <c r="DL105" s="141">
        <f>IF(AND($D105&lt;&gt;0,DL$1&lt;&gt;0),IF(VLOOKUP($D105,$J$9:$DP$16,2+DL$1,FALSE)&lt;&gt;0,(COUNTIF('Présences, Excuses, et Tx P G'!$P104:DP104,$C105)/VLOOKUP($D105,$J$9:$DP$16,2+DL$1,FALSE)),),)</f>
        <v>0</v>
      </c>
      <c r="DM105" s="141">
        <f>IF(AND($D105&lt;&gt;0,DM$1&lt;&gt;0),IF(VLOOKUP($D105,$J$9:$DP$16,2+DM$1,FALSE)&lt;&gt;0,(COUNTIF('Présences, Excuses, et Tx P G'!$P104:DQ104,$C105)/VLOOKUP($D105,$J$9:$DP$16,2+DM$1,FALSE)),),)</f>
        <v>0</v>
      </c>
      <c r="DN105" s="141">
        <f>IF(AND($D105&lt;&gt;0,DN$1&lt;&gt;0),IF(VLOOKUP($D105,$J$9:$DP$16,2+DN$1,FALSE)&lt;&gt;0,(COUNTIF('Présences, Excuses, et Tx P G'!$P104:DR104,$C105)/VLOOKUP($D105,$J$9:$DP$16,2+DN$1,FALSE)),),)</f>
        <v>0</v>
      </c>
      <c r="DO105" s="141">
        <f>IF(AND($D105&lt;&gt;0,DO$1&lt;&gt;0),IF(VLOOKUP($D105,$J$9:$DP$16,2+DO$1,FALSE)&lt;&gt;0,(COUNTIF('Présences, Excuses, et Tx P G'!$P104:DS104,$C105)/VLOOKUP($D105,$J$9:$DP$16,2+DO$1,FALSE)),),)</f>
        <v>0</v>
      </c>
      <c r="DP105" s="141">
        <f>IF(AND($D105&lt;&gt;0,DP$1&lt;&gt;0),IF(VLOOKUP($D105,$J$9:$DP$16,2+DP$1,FALSE)&lt;&gt;0,(COUNTIF('Présences, Excuses, et Tx P G'!$P104:DT104,$C105)/VLOOKUP($D105,$J$9:$DP$16,2+DP$1,FALSE)),),)</f>
        <v>0</v>
      </c>
      <c r="DR105" s="158" t="str">
        <f t="shared" si="39"/>
        <v>VERDIER Nelly</v>
      </c>
      <c r="DS105" s="26" t="str">
        <f t="shared" si="40"/>
        <v>A</v>
      </c>
      <c r="DT105" s="23">
        <f t="shared" si="41"/>
        <v>0.78048780487804881</v>
      </c>
    </row>
    <row r="106" spans="1:124" ht="14.4" customHeight="1">
      <c r="A106" s="17">
        <v>89</v>
      </c>
      <c r="B106" s="158" t="str">
        <f>Choristes!B90</f>
        <v>VILLALONGUE Michèle</v>
      </c>
      <c r="C106" s="26" t="str">
        <f>Choristes!C90</f>
        <v>A</v>
      </c>
      <c r="D106" s="26" t="str">
        <f>Choristes!G90</f>
        <v>FR</v>
      </c>
      <c r="E106" s="26"/>
      <c r="F106" s="26"/>
      <c r="G106" s="15"/>
      <c r="H106" s="15"/>
      <c r="I106" s="23">
        <f t="shared" si="37"/>
        <v>0.97560975609756095</v>
      </c>
      <c r="J106" s="23" t="str">
        <f t="shared" si="38"/>
        <v>B</v>
      </c>
      <c r="K106" s="61"/>
      <c r="L106" s="141">
        <f>IF(AND($D106&lt;&gt;0,L$1&lt;&gt;0),IF(VLOOKUP($D106,$J$9:$DP$16,2+L$1,FALSE)&lt;&gt;0,(COUNTIF('Présences, Excuses, et Tx P G'!$P105:P105,$C106)/VLOOKUP($D106,$J$9:$DP$16,2+L$1,FALSE)),),)</f>
        <v>1</v>
      </c>
      <c r="M106" s="141">
        <f>IF(AND($D106&lt;&gt;0,M$1&lt;&gt;0),IF(VLOOKUP($D106,$J$9:$DP$16,2+M$1,FALSE)&lt;&gt;0,(COUNTIF('Présences, Excuses, et Tx P G'!$P105:Q105,$C106)/VLOOKUP($D106,$J$9:$DP$16,2+M$1,FALSE)),),)</f>
        <v>1</v>
      </c>
      <c r="N106" s="141">
        <f>IF(AND($D106&lt;&gt;0,N$1&lt;&gt;0),IF(VLOOKUP($D106,$J$9:$DP$16,2+N$1,FALSE)&lt;&gt;0,(COUNTIF('Présences, Excuses, et Tx P G'!$P105:R105,$C106)/VLOOKUP($D106,$J$9:$DP$16,2+N$1,FALSE)),),)</f>
        <v>1</v>
      </c>
      <c r="O106" s="141">
        <f>IF(AND($D106&lt;&gt;0,O$1&lt;&gt;0),IF(VLOOKUP($D106,$J$9:$DP$16,2+O$1,FALSE)&lt;&gt;0,(COUNTIF('Présences, Excuses, et Tx P G'!$P105:S105,$C106)/VLOOKUP($D106,$J$9:$DP$16,2+O$1,FALSE)),),)</f>
        <v>1</v>
      </c>
      <c r="P106" s="141">
        <f>IF(AND($D106&lt;&gt;0,P$1&lt;&gt;0),IF(VLOOKUP($D106,$J$9:$DP$16,2+P$1,FALSE)&lt;&gt;0,(COUNTIF('Présences, Excuses, et Tx P G'!$P105:T105,$C106)/VLOOKUP($D106,$J$9:$DP$16,2+P$1,FALSE)),),)</f>
        <v>1</v>
      </c>
      <c r="Q106" s="141">
        <f>IF(AND($D106&lt;&gt;0,Q$1&lt;&gt;0),IF(VLOOKUP($D106,$J$9:$DP$16,2+Q$1,FALSE)&lt;&gt;0,(COUNTIF('Présences, Excuses, et Tx P G'!$P105:U105,$C106)/VLOOKUP($D106,$J$9:$DP$16,2+Q$1,FALSE)),),)</f>
        <v>1</v>
      </c>
      <c r="R106" s="141">
        <f>IF(AND($D106&lt;&gt;0,R$1&lt;&gt;0),IF(VLOOKUP($D106,$J$9:$DP$16,2+R$1,FALSE)&lt;&gt;0,(COUNTIF('Présences, Excuses, et Tx P G'!$P105:V105,$C106)/VLOOKUP($D106,$J$9:$DP$16,2+R$1,FALSE)),),)</f>
        <v>1</v>
      </c>
      <c r="S106" s="141">
        <f>IF(AND($D106&lt;&gt;0,S$1&lt;&gt;0),IF(VLOOKUP($D106,$J$9:$DP$16,2+S$1,FALSE)&lt;&gt;0,(COUNTIF('Présences, Excuses, et Tx P G'!$P105:W105,$C106)/VLOOKUP($D106,$J$9:$DP$16,2+S$1,FALSE)),),)</f>
        <v>1</v>
      </c>
      <c r="T106" s="141">
        <f>IF(AND($D106&lt;&gt;0,T$1&lt;&gt;0),IF(VLOOKUP($D106,$J$9:$DP$16,2+T$1,FALSE)&lt;&gt;0,(COUNTIF('Présences, Excuses, et Tx P G'!$P105:X105,$C106)/VLOOKUP($D106,$J$9:$DP$16,2+T$1,FALSE)),),)</f>
        <v>1</v>
      </c>
      <c r="U106" s="141">
        <f>IF(AND($D106&lt;&gt;0,U$1&lt;&gt;0),IF(VLOOKUP($D106,$J$9:$DP$16,2+U$1,FALSE)&lt;&gt;0,(COUNTIF('Présences, Excuses, et Tx P G'!$P105:Y105,$C106)/VLOOKUP($D106,$J$9:$DP$16,2+U$1,FALSE)),),)</f>
        <v>1</v>
      </c>
      <c r="V106" s="141">
        <f>IF(AND($D106&lt;&gt;0,V$1&lt;&gt;0),IF(VLOOKUP($D106,$J$9:$DP$16,2+V$1,FALSE)&lt;&gt;0,(COUNTIF('Présences, Excuses, et Tx P G'!$P105:Z105,$C106)/VLOOKUP($D106,$J$9:$DP$16,2+V$1,FALSE)),),)</f>
        <v>1</v>
      </c>
      <c r="W106" s="141">
        <f>IF(AND($D106&lt;&gt;0,W$1&lt;&gt;0),IF(VLOOKUP($D106,$J$9:$DP$16,2+W$1,FALSE)&lt;&gt;0,(COUNTIF('Présences, Excuses, et Tx P G'!$P105:AA105,$C106)/VLOOKUP($D106,$J$9:$DP$16,2+W$1,FALSE)),),)</f>
        <v>1</v>
      </c>
      <c r="X106" s="141">
        <f>IF(AND($D106&lt;&gt;0,X$1&lt;&gt;0),IF(VLOOKUP($D106,$J$9:$DP$16,2+X$1,FALSE)&lt;&gt;0,(COUNTIF('Présences, Excuses, et Tx P G'!$P105:AB105,$C106)/VLOOKUP($D106,$J$9:$DP$16,2+X$1,FALSE)),),)</f>
        <v>1</v>
      </c>
      <c r="Y106" s="141">
        <f>IF(AND($D106&lt;&gt;0,Y$1&lt;&gt;0),IF(VLOOKUP($D106,$J$9:$DP$16,2+Y$1,FALSE)&lt;&gt;0,(COUNTIF('Présences, Excuses, et Tx P G'!$P105:AC105,$C106)/VLOOKUP($D106,$J$9:$DP$16,2+Y$1,FALSE)),),)</f>
        <v>1</v>
      </c>
      <c r="Z106" s="141">
        <f>IF(AND($D106&lt;&gt;0,Z$1&lt;&gt;0),IF(VLOOKUP($D106,$J$9:$DP$16,2+Z$1,FALSE)&lt;&gt;0,(COUNTIF('Présences, Excuses, et Tx P G'!$P105:AD105,$C106)/VLOOKUP($D106,$J$9:$DP$16,2+Z$1,FALSE)),),)</f>
        <v>1</v>
      </c>
      <c r="AA106" s="141">
        <f>IF(AND($D106&lt;&gt;0,AA$1&lt;&gt;0),IF(VLOOKUP($D106,$J$9:$DP$16,2+AA$1,FALSE)&lt;&gt;0,(COUNTIF('Présences, Excuses, et Tx P G'!$P105:AE105,$C106)/VLOOKUP($D106,$J$9:$DP$16,2+AA$1,FALSE)),),)</f>
        <v>1</v>
      </c>
      <c r="AB106" s="141">
        <f>IF(AND($D106&lt;&gt;0,AB$1&lt;&gt;0),IF(VLOOKUP($D106,$J$9:$DP$16,2+AB$1,FALSE)&lt;&gt;0,(COUNTIF('Présences, Excuses, et Tx P G'!$P105:AF105,$C106)/VLOOKUP($D106,$J$9:$DP$16,2+AB$1,FALSE)),),)</f>
        <v>1</v>
      </c>
      <c r="AC106" s="141">
        <f>IF(AND($D106&lt;&gt;0,AC$1&lt;&gt;0),IF(VLOOKUP($D106,$J$9:$DP$16,2+AC$1,FALSE)&lt;&gt;0,(COUNTIF('Présences, Excuses, et Tx P G'!$P105:AG105,$C106)/VLOOKUP($D106,$J$9:$DP$16,2+AC$1,FALSE)),),)</f>
        <v>1</v>
      </c>
      <c r="AD106" s="141">
        <f>IF(AND($D106&lt;&gt;0,AD$1&lt;&gt;0),IF(VLOOKUP($D106,$J$9:$DP$16,2+AD$1,FALSE)&lt;&gt;0,(COUNTIF('Présences, Excuses, et Tx P G'!$P105:AH105,$C106)/VLOOKUP($D106,$J$9:$DP$16,2+AD$1,FALSE)),),)</f>
        <v>1</v>
      </c>
      <c r="AE106" s="141">
        <f>IF(AND($D106&lt;&gt;0,AE$1&lt;&gt;0),IF(VLOOKUP($D106,$J$9:$DP$16,2+AE$1,FALSE)&lt;&gt;0,(COUNTIF('Présences, Excuses, et Tx P G'!$P105:AI105,$C106)/VLOOKUP($D106,$J$9:$DP$16,2+AE$1,FALSE)),),)</f>
        <v>1</v>
      </c>
      <c r="AF106" s="141">
        <f>IF(AND($D106&lt;&gt;0,AF$1&lt;&gt;0),IF(VLOOKUP($D106,$J$9:$DP$16,2+AF$1,FALSE)&lt;&gt;0,(COUNTIF('Présences, Excuses, et Tx P G'!$P105:AJ105,$C106)/VLOOKUP($D106,$J$9:$DP$16,2+AF$1,FALSE)),),)</f>
        <v>1</v>
      </c>
      <c r="AG106" s="141">
        <f>IF(AND($D106&lt;&gt;0,AG$1&lt;&gt;0),IF(VLOOKUP($D106,$J$9:$DP$16,2+AG$1,FALSE)&lt;&gt;0,(COUNTIF('Présences, Excuses, et Tx P G'!$P105:AK105,$C106)/VLOOKUP($D106,$J$9:$DP$16,2+AG$1,FALSE)),),)</f>
        <v>1</v>
      </c>
      <c r="AH106" s="141">
        <f>IF(AND($D106&lt;&gt;0,AH$1&lt;&gt;0),IF(VLOOKUP($D106,$J$9:$DP$16,2+AH$1,FALSE)&lt;&gt;0,(COUNTIF('Présences, Excuses, et Tx P G'!$P105:AL105,$C106)/VLOOKUP($D106,$J$9:$DP$16,2+AH$1,FALSE)),),)</f>
        <v>1</v>
      </c>
      <c r="AI106" s="141">
        <f>IF(AND($D106&lt;&gt;0,AI$1&lt;&gt;0),IF(VLOOKUP($D106,$J$9:$DP$16,2+AI$1,FALSE)&lt;&gt;0,(COUNTIF('Présences, Excuses, et Tx P G'!$P105:AM105,$C106)/VLOOKUP($D106,$J$9:$DP$16,2+AI$1,FALSE)),),)</f>
        <v>1</v>
      </c>
      <c r="AJ106" s="141">
        <f>IF(AND($D106&lt;&gt;0,AJ$1&lt;&gt;0),IF(VLOOKUP($D106,$J$9:$DP$16,2+AJ$1,FALSE)&lt;&gt;0,(COUNTIF('Présences, Excuses, et Tx P G'!$P105:AN105,$C106)/VLOOKUP($D106,$J$9:$DP$16,2+AJ$1,FALSE)),),)</f>
        <v>1</v>
      </c>
      <c r="AK106" s="141">
        <f>IF(AND($D106&lt;&gt;0,AK$1&lt;&gt;0),IF(VLOOKUP($D106,$J$9:$DP$16,2+AK$1,FALSE)&lt;&gt;0,(COUNTIF('Présences, Excuses, et Tx P G'!$P105:AO105,$C106)/VLOOKUP($D106,$J$9:$DP$16,2+AK$1,FALSE)),),)</f>
        <v>1</v>
      </c>
      <c r="AL106" s="141">
        <f>IF(AND($D106&lt;&gt;0,AL$1&lt;&gt;0),IF(VLOOKUP($D106,$J$9:$DP$16,2+AL$1,FALSE)&lt;&gt;0,(COUNTIF('Présences, Excuses, et Tx P G'!$P105:AP105,$C106)/VLOOKUP($D106,$J$9:$DP$16,2+AL$1,FALSE)),),)</f>
        <v>1</v>
      </c>
      <c r="AM106" s="141">
        <f>IF(AND($D106&lt;&gt;0,AM$1&lt;&gt;0),IF(VLOOKUP($D106,$J$9:$DP$16,2+AM$1,FALSE)&lt;&gt;0,(COUNTIF('Présences, Excuses, et Tx P G'!$P105:AQ105,$C106)/VLOOKUP($D106,$J$9:$DP$16,2+AM$1,FALSE)),),)</f>
        <v>1</v>
      </c>
      <c r="AN106" s="141">
        <f>IF(AND($D106&lt;&gt;0,AN$1&lt;&gt;0),IF(VLOOKUP($D106,$J$9:$DP$16,2+AN$1,FALSE)&lt;&gt;0,(COUNTIF('Présences, Excuses, et Tx P G'!$P105:AR105,$C106)/VLOOKUP($D106,$J$9:$DP$16,2+AN$1,FALSE)),),)</f>
        <v>0.94736842105263153</v>
      </c>
      <c r="AO106" s="141">
        <f>IF(AND($D106&lt;&gt;0,AO$1&lt;&gt;0),IF(VLOOKUP($D106,$J$9:$DP$16,2+AO$1,FALSE)&lt;&gt;0,(COUNTIF('Présences, Excuses, et Tx P G'!$P105:AS105,$C106)/VLOOKUP($D106,$J$9:$DP$16,2+AO$1,FALSE)),),)</f>
        <v>0.95</v>
      </c>
      <c r="AP106" s="141">
        <f>IF(AND($D106&lt;&gt;0,AP$1&lt;&gt;0),IF(VLOOKUP($D106,$J$9:$DP$16,2+AP$1,FALSE)&lt;&gt;0,(COUNTIF('Présences, Excuses, et Tx P G'!$P105:AT105,$C106)/VLOOKUP($D106,$J$9:$DP$16,2+AP$1,FALSE)),),)</f>
        <v>0.95238095238095233</v>
      </c>
      <c r="AQ106" s="141">
        <f>IF(AND($D106&lt;&gt;0,AQ$1&lt;&gt;0),IF(VLOOKUP($D106,$J$9:$DP$16,2+AQ$1,FALSE)&lt;&gt;0,(COUNTIF('Présences, Excuses, et Tx P G'!$P105:AU105,$C106)/VLOOKUP($D106,$J$9:$DP$16,2+AQ$1,FALSE)),),)</f>
        <v>0.95454545454545459</v>
      </c>
      <c r="AR106" s="141">
        <f>IF(AND($D106&lt;&gt;0,AR$1&lt;&gt;0),IF(VLOOKUP($D106,$J$9:$DP$16,2+AR$1,FALSE)&lt;&gt;0,(COUNTIF('Présences, Excuses, et Tx P G'!$P105:AV105,$C106)/VLOOKUP($D106,$J$9:$DP$16,2+AR$1,FALSE)),),)</f>
        <v>0.95454545454545459</v>
      </c>
      <c r="AS106" s="141">
        <f>IF(AND($D106&lt;&gt;0,AS$1&lt;&gt;0),IF(VLOOKUP($D106,$J$9:$DP$16,2+AS$1,FALSE)&lt;&gt;0,(COUNTIF('Présences, Excuses, et Tx P G'!$P105:AW105,$C106)/VLOOKUP($D106,$J$9:$DP$16,2+AS$1,FALSE)),),)</f>
        <v>0.95454545454545459</v>
      </c>
      <c r="AT106" s="141">
        <f>IF(AND($D106&lt;&gt;0,AT$1&lt;&gt;0),IF(VLOOKUP($D106,$J$9:$DP$16,2+AT$1,FALSE)&lt;&gt;0,(COUNTIF('Présences, Excuses, et Tx P G'!$P105:AX105,$C106)/VLOOKUP($D106,$J$9:$DP$16,2+AT$1,FALSE)),),)</f>
        <v>0.95652173913043481</v>
      </c>
      <c r="AU106" s="141">
        <f>IF(AND($D106&lt;&gt;0,AU$1&lt;&gt;0),IF(VLOOKUP($D106,$J$9:$DP$16,2+AU$1,FALSE)&lt;&gt;0,(COUNTIF('Présences, Excuses, et Tx P G'!$P105:AY105,$C106)/VLOOKUP($D106,$J$9:$DP$16,2+AU$1,FALSE)),),)</f>
        <v>0.95652173913043481</v>
      </c>
      <c r="AV106" s="141">
        <f>IF(AND($D106&lt;&gt;0,AV$1&lt;&gt;0),IF(VLOOKUP($D106,$J$9:$DP$16,2+AV$1,FALSE)&lt;&gt;0,(COUNTIF('Présences, Excuses, et Tx P G'!$P105:AZ105,$C106)/VLOOKUP($D106,$J$9:$DP$16,2+AV$1,FALSE)),),)</f>
        <v>0.95833333333333337</v>
      </c>
      <c r="AW106" s="141">
        <f>IF(AND($D106&lt;&gt;0,AW$1&lt;&gt;0),IF(VLOOKUP($D106,$J$9:$DP$16,2+AW$1,FALSE)&lt;&gt;0,(COUNTIF('Présences, Excuses, et Tx P G'!$P105:BA105,$C106)/VLOOKUP($D106,$J$9:$DP$16,2+AW$1,FALSE)),),)</f>
        <v>0.95833333333333337</v>
      </c>
      <c r="AX106" s="141">
        <f>IF(AND($D106&lt;&gt;0,AX$1&lt;&gt;0),IF(VLOOKUP($D106,$J$9:$DP$16,2+AX$1,FALSE)&lt;&gt;0,(COUNTIF('Présences, Excuses, et Tx P G'!$P105:BB105,$C106)/VLOOKUP($D106,$J$9:$DP$16,2+AX$1,FALSE)),),)</f>
        <v>0.96</v>
      </c>
      <c r="AY106" s="141">
        <f>IF(AND($D106&lt;&gt;0,AY$1&lt;&gt;0),IF(VLOOKUP($D106,$J$9:$DP$16,2+AY$1,FALSE)&lt;&gt;0,(COUNTIF('Présences, Excuses, et Tx P G'!$P105:BC105,$C106)/VLOOKUP($D106,$J$9:$DP$16,2+AY$1,FALSE)),),)</f>
        <v>0.96</v>
      </c>
      <c r="AZ106" s="141">
        <f>IF(AND($D106&lt;&gt;0,AZ$1&lt;&gt;0),IF(VLOOKUP($D106,$J$9:$DP$16,2+AZ$1,FALSE)&lt;&gt;0,(COUNTIF('Présences, Excuses, et Tx P G'!$P105:BD105,$C106)/VLOOKUP($D106,$J$9:$DP$16,2+AZ$1,FALSE)),),)</f>
        <v>0.96153846153846156</v>
      </c>
      <c r="BA106" s="141">
        <f>IF(AND($D106&lt;&gt;0,BA$1&lt;&gt;0),IF(VLOOKUP($D106,$J$9:$DP$16,2+BA$1,FALSE)&lt;&gt;0,(COUNTIF('Présences, Excuses, et Tx P G'!$P105:BE105,$C106)/VLOOKUP($D106,$J$9:$DP$16,2+BA$1,FALSE)),),)</f>
        <v>0.96153846153846156</v>
      </c>
      <c r="BB106" s="141">
        <f>IF(AND($D106&lt;&gt;0,BB$1&lt;&gt;0),IF(VLOOKUP($D106,$J$9:$DP$16,2+BB$1,FALSE)&lt;&gt;0,(COUNTIF('Présences, Excuses, et Tx P G'!$P105:BF105,$C106)/VLOOKUP($D106,$J$9:$DP$16,2+BB$1,FALSE)),),)</f>
        <v>0.96296296296296291</v>
      </c>
      <c r="BC106" s="141">
        <f>IF(AND($D106&lt;&gt;0,BC$1&lt;&gt;0),IF(VLOOKUP($D106,$J$9:$DP$16,2+BC$1,FALSE)&lt;&gt;0,(COUNTIF('Présences, Excuses, et Tx P G'!$P105:BG105,$C106)/VLOOKUP($D106,$J$9:$DP$16,2+BC$1,FALSE)),),)</f>
        <v>0.9642857142857143</v>
      </c>
      <c r="BD106" s="141">
        <f>IF(AND($D106&lt;&gt;0,BD$1&lt;&gt;0),IF(VLOOKUP($D106,$J$9:$DP$16,2+BD$1,FALSE)&lt;&gt;0,(COUNTIF('Présences, Excuses, et Tx P G'!$P105:BH105,$C106)/VLOOKUP($D106,$J$9:$DP$16,2+BD$1,FALSE)),),)</f>
        <v>0.96551724137931039</v>
      </c>
      <c r="BE106" s="141">
        <f>IF(AND($D106&lt;&gt;0,BE$1&lt;&gt;0),IF(VLOOKUP($D106,$J$9:$DP$16,2+BE$1,FALSE)&lt;&gt;0,(COUNTIF('Présences, Excuses, et Tx P G'!$P105:BI105,$C106)/VLOOKUP($D106,$J$9:$DP$16,2+BE$1,FALSE)),),)</f>
        <v>0.96666666666666667</v>
      </c>
      <c r="BF106" s="141">
        <f>IF(AND($D106&lt;&gt;0,BF$1&lt;&gt;0),IF(VLOOKUP($D106,$J$9:$DP$16,2+BF$1,FALSE)&lt;&gt;0,(COUNTIF('Présences, Excuses, et Tx P G'!$P105:BJ105,$C106)/VLOOKUP($D106,$J$9:$DP$16,2+BF$1,FALSE)),),)</f>
        <v>0.96666666666666667</v>
      </c>
      <c r="BG106" s="141">
        <f>IF(AND($D106&lt;&gt;0,BG$1&lt;&gt;0),IF(VLOOKUP($D106,$J$9:$DP$16,2+BG$1,FALSE)&lt;&gt;0,(COUNTIF('Présences, Excuses, et Tx P G'!$P105:BK105,$C106)/VLOOKUP($D106,$J$9:$DP$16,2+BG$1,FALSE)),),)</f>
        <v>0.967741935483871</v>
      </c>
      <c r="BH106" s="141">
        <f>IF(AND($D106&lt;&gt;0,BH$1&lt;&gt;0),IF(VLOOKUP($D106,$J$9:$DP$16,2+BH$1,FALSE)&lt;&gt;0,(COUNTIF('Présences, Excuses, et Tx P G'!$P105:BL105,$C106)/VLOOKUP($D106,$J$9:$DP$16,2+BH$1,FALSE)),),)</f>
        <v>0.967741935483871</v>
      </c>
      <c r="BI106" s="141">
        <f>IF(AND($D106&lt;&gt;0,BI$1&lt;&gt;0),IF(VLOOKUP($D106,$J$9:$DP$16,2+BI$1,FALSE)&lt;&gt;0,(COUNTIF('Présences, Excuses, et Tx P G'!$P105:BM105,$C106)/VLOOKUP($D106,$J$9:$DP$16,2+BI$1,FALSE)),),)</f>
        <v>0.96875</v>
      </c>
      <c r="BJ106" s="141">
        <f>IF(AND($D106&lt;&gt;0,BJ$1&lt;&gt;0),IF(VLOOKUP($D106,$J$9:$DP$16,2+BJ$1,FALSE)&lt;&gt;0,(COUNTIF('Présences, Excuses, et Tx P G'!$P105:BN105,$C106)/VLOOKUP($D106,$J$9:$DP$16,2+BJ$1,FALSE)),),)</f>
        <v>0.96969696969696972</v>
      </c>
      <c r="BK106" s="141">
        <f>IF(AND($D106&lt;&gt;0,BK$1&lt;&gt;0),IF(VLOOKUP($D106,$J$9:$DP$16,2+BK$1,FALSE)&lt;&gt;0,(COUNTIF('Présences, Excuses, et Tx P G'!$P105:BO105,$C106)/VLOOKUP($D106,$J$9:$DP$16,2+BK$1,FALSE)),),)</f>
        <v>0.96969696969696972</v>
      </c>
      <c r="BL106" s="141">
        <f>IF(AND($D106&lt;&gt;0,BL$1&lt;&gt;0),IF(VLOOKUP($D106,$J$9:$DP$16,2+BL$1,FALSE)&lt;&gt;0,(COUNTIF('Présences, Excuses, et Tx P G'!$P105:BP105,$C106)/VLOOKUP($D106,$J$9:$DP$16,2+BL$1,FALSE)),),)</f>
        <v>0.96969696969696972</v>
      </c>
      <c r="BM106" s="141">
        <f>IF(AND($D106&lt;&gt;0,BM$1&lt;&gt;0),IF(VLOOKUP($D106,$J$9:$DP$16,2+BM$1,FALSE)&lt;&gt;0,(COUNTIF('Présences, Excuses, et Tx P G'!$P105:BQ105,$C106)/VLOOKUP($D106,$J$9:$DP$16,2+BM$1,FALSE)),),)</f>
        <v>0.96969696969696972</v>
      </c>
      <c r="BN106" s="141">
        <f>IF(AND($D106&lt;&gt;0,BN$1&lt;&gt;0),IF(VLOOKUP($D106,$J$9:$DP$16,2+BN$1,FALSE)&lt;&gt;0,(COUNTIF('Présences, Excuses, et Tx P G'!$P105:BR105,$C106)/VLOOKUP($D106,$J$9:$DP$16,2+BN$1,FALSE)),),)</f>
        <v>0.97058823529411764</v>
      </c>
      <c r="BO106" s="141">
        <f>IF(AND($D106&lt;&gt;0,BO$1&lt;&gt;0),IF(VLOOKUP($D106,$J$9:$DP$16,2+BO$1,FALSE)&lt;&gt;0,(COUNTIF('Présences, Excuses, et Tx P G'!$P105:BS105,$C106)/VLOOKUP($D106,$J$9:$DP$16,2+BO$1,FALSE)),),)</f>
        <v>0.97142857142857142</v>
      </c>
      <c r="BP106" s="141">
        <f>IF(AND($D106&lt;&gt;0,BP$1&lt;&gt;0),IF(VLOOKUP($D106,$J$9:$DP$16,2+BP$1,FALSE)&lt;&gt;0,(COUNTIF('Présences, Excuses, et Tx P G'!$P105:BT105,$C106)/VLOOKUP($D106,$J$9:$DP$16,2+BP$1,FALSE)),),)</f>
        <v>0.97222222222222221</v>
      </c>
      <c r="BQ106" s="141">
        <f>IF(AND($D106&lt;&gt;0,BQ$1&lt;&gt;0),IF(VLOOKUP($D106,$J$9:$DP$16,2+BQ$1,FALSE)&lt;&gt;0,(COUNTIF('Présences, Excuses, et Tx P G'!$P105:BU105,$C106)/VLOOKUP($D106,$J$9:$DP$16,2+BQ$1,FALSE)),),)</f>
        <v>0.97297297297297303</v>
      </c>
      <c r="BR106" s="141">
        <f>IF(AND($D106&lt;&gt;0,BR$1&lt;&gt;0),IF(VLOOKUP($D106,$J$9:$DP$16,2+BR$1,FALSE)&lt;&gt;0,(COUNTIF('Présences, Excuses, et Tx P G'!$P105:BV105,$C106)/VLOOKUP($D106,$J$9:$DP$16,2+BR$1,FALSE)),),)</f>
        <v>0.97297297297297303</v>
      </c>
      <c r="BS106" s="141">
        <f>IF(AND($D106&lt;&gt;0,BS$1&lt;&gt;0),IF(VLOOKUP($D106,$J$9:$DP$16,2+BS$1,FALSE)&lt;&gt;0,(COUNTIF('Présences, Excuses, et Tx P G'!$P105:BW105,$C106)/VLOOKUP($D106,$J$9:$DP$16,2+BS$1,FALSE)),),)</f>
        <v>0.97297297297297303</v>
      </c>
      <c r="BT106" s="141">
        <f>IF(AND($D106&lt;&gt;0,BT$1&lt;&gt;0),IF(VLOOKUP($D106,$J$9:$DP$16,2+BT$1,FALSE)&lt;&gt;0,(COUNTIF('Présences, Excuses, et Tx P G'!$P105:BX105,$C106)/VLOOKUP($D106,$J$9:$DP$16,2+BT$1,FALSE)),),)</f>
        <v>0.97297297297297303</v>
      </c>
      <c r="BU106" s="141">
        <f>IF(AND($D106&lt;&gt;0,BU$1&lt;&gt;0),IF(VLOOKUP($D106,$J$9:$DP$16,2+BU$1,FALSE)&lt;&gt;0,(COUNTIF('Présences, Excuses, et Tx P G'!$P105:BY105,$C106)/VLOOKUP($D106,$J$9:$DP$16,2+BU$1,FALSE)),),)</f>
        <v>0.97368421052631582</v>
      </c>
      <c r="BV106" s="141">
        <f>IF(AND($D106&lt;&gt;0,BV$1&lt;&gt;0),IF(VLOOKUP($D106,$J$9:$DP$16,2+BV$1,FALSE)&lt;&gt;0,(COUNTIF('Présences, Excuses, et Tx P G'!$P105:BZ105,$C106)/VLOOKUP($D106,$J$9:$DP$16,2+BV$1,FALSE)),),)</f>
        <v>0.97435897435897434</v>
      </c>
      <c r="BW106" s="141">
        <f>IF(AND($D106&lt;&gt;0,BW$1&lt;&gt;0),IF(VLOOKUP($D106,$J$9:$DP$16,2+BW$1,FALSE)&lt;&gt;0,(COUNTIF('Présences, Excuses, et Tx P G'!$P105:CA105,$C106)/VLOOKUP($D106,$J$9:$DP$16,2+BW$1,FALSE)),),)</f>
        <v>0.97499999999999998</v>
      </c>
      <c r="BX106" s="141">
        <f>IF(AND($D106&lt;&gt;0,BX$1&lt;&gt;0),IF(VLOOKUP($D106,$J$9:$DP$16,2+BX$1,FALSE)&lt;&gt;0,(COUNTIF('Présences, Excuses, et Tx P G'!$P105:CB105,$C106)/VLOOKUP($D106,$J$9:$DP$16,2+BX$1,FALSE)),),)</f>
        <v>0.97560975609756095</v>
      </c>
      <c r="BY106" s="141">
        <f>IF(AND($D106&lt;&gt;0,BY$1&lt;&gt;0),IF(VLOOKUP($D106,$J$9:$DP$16,2+BY$1,FALSE)&lt;&gt;0,(COUNTIF('Présences, Excuses, et Tx P G'!$P105:CC105,$C106)/VLOOKUP($D106,$J$9:$DP$16,2+BY$1,FALSE)),),)</f>
        <v>0.97560975609756095</v>
      </c>
      <c r="BZ106" s="141">
        <f>IF(AND($D106&lt;&gt;0,BZ$1&lt;&gt;0),IF(VLOOKUP($D106,$J$9:$DP$16,2+BZ$1,FALSE)&lt;&gt;0,(COUNTIF('Présences, Excuses, et Tx P G'!$P105:CD105,$C106)/VLOOKUP($D106,$J$9:$DP$16,2+BZ$1,FALSE)),),)</f>
        <v>0.97619047619047616</v>
      </c>
      <c r="CA106" s="141">
        <f>IF(AND($D106&lt;&gt;0,CA$1&lt;&gt;0),IF(VLOOKUP($D106,$J$9:$DP$16,2+CA$1,FALSE)&lt;&gt;0,(COUNTIF('Présences, Excuses, et Tx P G'!$P105:CE105,$C106)/VLOOKUP($D106,$J$9:$DP$16,2+CA$1,FALSE)),),)</f>
        <v>0.95348837209302328</v>
      </c>
      <c r="CB106" s="141">
        <f>IF(AND($D106&lt;&gt;0,CB$1&lt;&gt;0),IF(VLOOKUP($D106,$J$9:$DP$16,2+CB$1,FALSE)&lt;&gt;0,(COUNTIF('Présences, Excuses, et Tx P G'!$P105:CF105,$C106)/VLOOKUP($D106,$J$9:$DP$16,2+CB$1,FALSE)),),)</f>
        <v>0</v>
      </c>
      <c r="CC106" s="141">
        <f>IF(AND($D106&lt;&gt;0,CC$1&lt;&gt;0),IF(VLOOKUP($D106,$J$9:$DP$16,2+CC$1,FALSE)&lt;&gt;0,(COUNTIF('Présences, Excuses, et Tx P G'!$P105:CG105,$C106)/VLOOKUP($D106,$J$9:$DP$16,2+CC$1,FALSE)),),)</f>
        <v>0</v>
      </c>
      <c r="CD106" s="141">
        <f>IF(AND($D106&lt;&gt;0,CD$1&lt;&gt;0),IF(VLOOKUP($D106,$J$9:$DP$16,2+CD$1,FALSE)&lt;&gt;0,(COUNTIF('Présences, Excuses, et Tx P G'!$P105:CH105,$C106)/VLOOKUP($D106,$J$9:$DP$16,2+CD$1,FALSE)),),)</f>
        <v>0</v>
      </c>
      <c r="CE106" s="141">
        <f>IF(AND($D106&lt;&gt;0,CE$1&lt;&gt;0),IF(VLOOKUP($D106,$J$9:$DP$16,2+CE$1,FALSE)&lt;&gt;0,(COUNTIF('Présences, Excuses, et Tx P G'!$P105:CI105,$C106)/VLOOKUP($D106,$J$9:$DP$16,2+CE$1,FALSE)),),)</f>
        <v>0</v>
      </c>
      <c r="CF106" s="141">
        <f>IF(AND($D106&lt;&gt;0,CF$1&lt;&gt;0),IF(VLOOKUP($D106,$J$9:$DP$16,2+CF$1,FALSE)&lt;&gt;0,(COUNTIF('Présences, Excuses, et Tx P G'!$P105:CJ105,$C106)/VLOOKUP($D106,$J$9:$DP$16,2+CF$1,FALSE)),),)</f>
        <v>0</v>
      </c>
      <c r="CG106" s="141">
        <f>IF(AND($D106&lt;&gt;0,CG$1&lt;&gt;0),IF(VLOOKUP($D106,$J$9:$DP$16,2+CG$1,FALSE)&lt;&gt;0,(COUNTIF('Présences, Excuses, et Tx P G'!$P105:CK105,$C106)/VLOOKUP($D106,$J$9:$DP$16,2+CG$1,FALSE)),),)</f>
        <v>0</v>
      </c>
      <c r="CH106" s="141">
        <f>IF(AND($D106&lt;&gt;0,CH$1&lt;&gt;0),IF(VLOOKUP($D106,$J$9:$DP$16,2+CH$1,FALSE)&lt;&gt;0,(COUNTIF('Présences, Excuses, et Tx P G'!$P105:CL105,$C106)/VLOOKUP($D106,$J$9:$DP$16,2+CH$1,FALSE)),),)</f>
        <v>0</v>
      </c>
      <c r="CI106" s="141">
        <f>IF(AND($D106&lt;&gt;0,CI$1&lt;&gt;0),IF(VLOOKUP($D106,$J$9:$DP$16,2+CI$1,FALSE)&lt;&gt;0,(COUNTIF('Présences, Excuses, et Tx P G'!$P105:CM105,$C106)/VLOOKUP($D106,$J$9:$DP$16,2+CI$1,FALSE)),),)</f>
        <v>0</v>
      </c>
      <c r="CJ106" s="141">
        <f>IF(AND($D106&lt;&gt;0,CJ$1&lt;&gt;0),IF(VLOOKUP($D106,$J$9:$DP$16,2+CJ$1,FALSE)&lt;&gt;0,(COUNTIF('Présences, Excuses, et Tx P G'!$P105:CO105,$C106)/VLOOKUP($D106,$J$9:$DP$16,2+CJ$1,FALSE)),),)</f>
        <v>0</v>
      </c>
      <c r="CK106" s="141">
        <f>IF(AND($D106&lt;&gt;0,CK$1&lt;&gt;0),IF(VLOOKUP($D106,$J$9:$DP$16,2+CK$1,FALSE)&lt;&gt;0,(COUNTIF('Présences, Excuses, et Tx P G'!$P105:CP105,$C106)/VLOOKUP($D106,$J$9:$DP$16,2+CK$1,FALSE)),),)</f>
        <v>0</v>
      </c>
      <c r="CL106" s="141">
        <f>IF(AND($D106&lt;&gt;0,CL$1&lt;&gt;0),IF(VLOOKUP($D106,$J$9:$DP$16,2+CL$1,FALSE)&lt;&gt;0,(COUNTIF('Présences, Excuses, et Tx P G'!$P105:CQ105,$C106)/VLOOKUP($D106,$J$9:$DP$16,2+CL$1,FALSE)),),)</f>
        <v>0</v>
      </c>
      <c r="CM106" s="141">
        <f>IF(AND($D106&lt;&gt;0,CM$1&lt;&gt;0),IF(VLOOKUP($D106,$J$9:$DP$16,2+CM$1,FALSE)&lt;&gt;0,(COUNTIF('Présences, Excuses, et Tx P G'!$P105:CR105,$C106)/VLOOKUP($D106,$J$9:$DP$16,2+CM$1,FALSE)),),)</f>
        <v>0</v>
      </c>
      <c r="CN106" s="141">
        <f>IF(AND($D106&lt;&gt;0,CN$1&lt;&gt;0),IF(VLOOKUP($D106,$J$9:$DP$16,2+CN$1,FALSE)&lt;&gt;0,(COUNTIF('Présences, Excuses, et Tx P G'!$P105:CS105,$C106)/VLOOKUP($D106,$J$9:$DP$16,2+CN$1,FALSE)),),)</f>
        <v>0</v>
      </c>
      <c r="CO106" s="141">
        <f>IF(AND($D106&lt;&gt;0,CO$1&lt;&gt;0),IF(VLOOKUP($D106,$J$9:$DP$16,2+CO$1,FALSE)&lt;&gt;0,(COUNTIF('Présences, Excuses, et Tx P G'!$P105:CT105,$C106)/VLOOKUP($D106,$J$9:$DP$16,2+CO$1,FALSE)),),)</f>
        <v>0</v>
      </c>
      <c r="CP106" s="141">
        <f>IF(AND($D106&lt;&gt;0,CP$1&lt;&gt;0),IF(VLOOKUP($D106,$J$9:$DP$16,2+CP$1,FALSE)&lt;&gt;0,(COUNTIF('Présences, Excuses, et Tx P G'!$P105:CU105,$C106)/VLOOKUP($D106,$J$9:$DP$16,2+CP$1,FALSE)),),)</f>
        <v>0</v>
      </c>
      <c r="CQ106" s="141">
        <f>IF(AND($D106&lt;&gt;0,CQ$1&lt;&gt;0),IF(VLOOKUP($D106,$J$9:$DP$16,2+CQ$1,FALSE)&lt;&gt;0,(COUNTIF('Présences, Excuses, et Tx P G'!$P105:CU105,$C106)/VLOOKUP($D106,$J$9:$DP$16,2+CQ$1,FALSE)),),)</f>
        <v>0</v>
      </c>
      <c r="CR106" s="141">
        <f>IF(AND($D106&lt;&gt;0,CR$1&lt;&gt;0),IF(VLOOKUP($D106,$J$9:$DP$16,2+CR$1,FALSE)&lt;&gt;0,(COUNTIF('Présences, Excuses, et Tx P G'!$P105:CV105,$C106)/VLOOKUP($D106,$J$9:$DP$16,2+CR$1,FALSE)),),)</f>
        <v>0</v>
      </c>
      <c r="CS106" s="141">
        <f>IF(AND($D106&lt;&gt;0,CS$1&lt;&gt;0),IF(VLOOKUP($D106,$J$9:$DP$16,2+CS$1,FALSE)&lt;&gt;0,(COUNTIF('Présences, Excuses, et Tx P G'!$P105:CW105,$C106)/VLOOKUP($D106,$J$9:$DP$16,2+CS$1,FALSE)),),)</f>
        <v>0</v>
      </c>
      <c r="CT106" s="141">
        <f>IF(AND($D106&lt;&gt;0,CT$1&lt;&gt;0),IF(VLOOKUP($D106,$J$9:$DP$16,2+CT$1,FALSE)&lt;&gt;0,(COUNTIF('Présences, Excuses, et Tx P G'!$P105:CX105,$C106)/VLOOKUP($D106,$J$9:$DP$16,2+CT$1,FALSE)),),)</f>
        <v>0</v>
      </c>
      <c r="CU106" s="141">
        <f>IF(AND($D106&lt;&gt;0,CU$1&lt;&gt;0),IF(VLOOKUP($D106,$J$9:$DP$16,2+CU$1,FALSE)&lt;&gt;0,(COUNTIF('Présences, Excuses, et Tx P G'!$P105:CY105,$C106)/VLOOKUP($D106,$J$9:$DP$16,2+CU$1,FALSE)),),)</f>
        <v>0</v>
      </c>
      <c r="CV106" s="141">
        <f>IF(AND($D106&lt;&gt;0,CV$1&lt;&gt;0),IF(VLOOKUP($D106,$J$9:$DP$16,2+CV$1,FALSE)&lt;&gt;0,(COUNTIF('Présences, Excuses, et Tx P G'!$P105:CZ105,$C106)/VLOOKUP($D106,$J$9:$DP$16,2+CV$1,FALSE)),),)</f>
        <v>0</v>
      </c>
      <c r="CW106" s="141">
        <f>IF(AND($D106&lt;&gt;0,CW$1&lt;&gt;0),IF(VLOOKUP($D106,$J$9:$DP$16,2+CW$1,FALSE)&lt;&gt;0,(COUNTIF('Présences, Excuses, et Tx P G'!$P105:DA105,$C106)/VLOOKUP($D106,$J$9:$DP$16,2+CW$1,FALSE)),),)</f>
        <v>0</v>
      </c>
      <c r="CX106" s="141">
        <f>IF(AND($D106&lt;&gt;0,CX$1&lt;&gt;0),IF(VLOOKUP($D106,$J$9:$DP$16,2+CX$1,FALSE)&lt;&gt;0,(COUNTIF('Présences, Excuses, et Tx P G'!$P105:DB105,$C106)/VLOOKUP($D106,$J$9:$DP$16,2+CX$1,FALSE)),),)</f>
        <v>0</v>
      </c>
      <c r="CY106" s="141">
        <f>IF(AND($D106&lt;&gt;0,CY$1&lt;&gt;0),IF(VLOOKUP($D106,$J$9:$DP$16,2+CY$1,FALSE)&lt;&gt;0,(COUNTIF('Présences, Excuses, et Tx P G'!$P105:DC105,$C106)/VLOOKUP($D106,$J$9:$DP$16,2+CY$1,FALSE)),),)</f>
        <v>0</v>
      </c>
      <c r="CZ106" s="141">
        <f>IF(AND($D106&lt;&gt;0,CZ$1&lt;&gt;0),IF(VLOOKUP($D106,$J$9:$DP$16,2+CZ$1,FALSE)&lt;&gt;0,(COUNTIF('Présences, Excuses, et Tx P G'!$P105:DD105,$C106)/VLOOKUP($D106,$J$9:$DP$16,2+CZ$1,FALSE)),),)</f>
        <v>0</v>
      </c>
      <c r="DA106" s="141">
        <f>IF(AND($D106&lt;&gt;0,DA$1&lt;&gt;0),IF(VLOOKUP($D106,$J$9:$DP$16,2+DA$1,FALSE)&lt;&gt;0,(COUNTIF('Présences, Excuses, et Tx P G'!$P105:DE105,$C106)/VLOOKUP($D106,$J$9:$DP$16,2+DA$1,FALSE)),),)</f>
        <v>0</v>
      </c>
      <c r="DB106" s="141">
        <f>IF(AND($D106&lt;&gt;0,DB$1&lt;&gt;0),IF(VLOOKUP($D106,$J$9:$DP$16,2+DB$1,FALSE)&lt;&gt;0,(COUNTIF('Présences, Excuses, et Tx P G'!$P105:DF105,$C106)/VLOOKUP($D106,$J$9:$DP$16,2+DB$1,FALSE)),),)</f>
        <v>0</v>
      </c>
      <c r="DC106" s="141">
        <f>IF(AND($D106&lt;&gt;0,DC$1&lt;&gt;0),IF(VLOOKUP($D106,$J$9:$DP$16,2+DC$1,FALSE)&lt;&gt;0,(COUNTIF('Présences, Excuses, et Tx P G'!$P105:DG105,$C106)/VLOOKUP($D106,$J$9:$DP$16,2+DC$1,FALSE)),),)</f>
        <v>0</v>
      </c>
      <c r="DD106" s="141">
        <f>IF(AND($D106&lt;&gt;0,DD$1&lt;&gt;0),IF(VLOOKUP($D106,$J$9:$DP$16,2+DD$1,FALSE)&lt;&gt;0,(COUNTIF('Présences, Excuses, et Tx P G'!$P105:DH105,$C106)/VLOOKUP($D106,$J$9:$DP$16,2+DD$1,FALSE)),),)</f>
        <v>0</v>
      </c>
      <c r="DE106" s="141">
        <f>IF(AND($D106&lt;&gt;0,DE$1&lt;&gt;0),IF(VLOOKUP($D106,$J$9:$DP$16,2+DE$1,FALSE)&lt;&gt;0,(COUNTIF('Présences, Excuses, et Tx P G'!$P105:DI105,$C106)/VLOOKUP($D106,$J$9:$DP$16,2+DE$1,FALSE)),),)</f>
        <v>0</v>
      </c>
      <c r="DF106" s="141">
        <f>IF(AND($D106&lt;&gt;0,DF$1&lt;&gt;0),IF(VLOOKUP($D106,$J$9:$DP$16,2+DF$1,FALSE)&lt;&gt;0,(COUNTIF('Présences, Excuses, et Tx P G'!$P105:DJ105,$C106)/VLOOKUP($D106,$J$9:$DP$16,2+DF$1,FALSE)),),)</f>
        <v>0</v>
      </c>
      <c r="DG106" s="141">
        <f>IF(AND($D106&lt;&gt;0,DG$1&lt;&gt;0),IF(VLOOKUP($D106,$J$9:$DP$16,2+DG$1,FALSE)&lt;&gt;0,(COUNTIF('Présences, Excuses, et Tx P G'!$P105:DK105,$C106)/VLOOKUP($D106,$J$9:$DP$16,2+DG$1,FALSE)),),)</f>
        <v>0</v>
      </c>
      <c r="DH106" s="141">
        <f>IF(AND($D106&lt;&gt;0,DH$1&lt;&gt;0),IF(VLOOKUP($D106,$J$9:$DP$16,2+DH$1,FALSE)&lt;&gt;0,(COUNTIF('Présences, Excuses, et Tx P G'!$P105:DL105,$C106)/VLOOKUP($D106,$J$9:$DP$16,2+DH$1,FALSE)),),)</f>
        <v>0</v>
      </c>
      <c r="DI106" s="141">
        <f>IF(AND($D106&lt;&gt;0,DI$1&lt;&gt;0),IF(VLOOKUP($D106,$J$9:$DP$16,2+DI$1,FALSE)&lt;&gt;0,(COUNTIF('Présences, Excuses, et Tx P G'!$P105:DM105,$C106)/VLOOKUP($D106,$J$9:$DP$16,2+DI$1,FALSE)),),)</f>
        <v>0</v>
      </c>
      <c r="DJ106" s="141">
        <f>IF(AND($D106&lt;&gt;0,DJ$1&lt;&gt;0),IF(VLOOKUP($D106,$J$9:$DP$16,2+DJ$1,FALSE)&lt;&gt;0,(COUNTIF('Présences, Excuses, et Tx P G'!$P105:DN105,$C106)/VLOOKUP($D106,$J$9:$DP$16,2+DJ$1,FALSE)),),)</f>
        <v>0</v>
      </c>
      <c r="DK106" s="141">
        <f>IF(AND($D106&lt;&gt;0,DK$1&lt;&gt;0),IF(VLOOKUP($D106,$J$9:$DP$16,2+DK$1,FALSE)&lt;&gt;0,(COUNTIF('Présences, Excuses, et Tx P G'!$P105:DO105,$C106)/VLOOKUP($D106,$J$9:$DP$16,2+DK$1,FALSE)),),)</f>
        <v>0</v>
      </c>
      <c r="DL106" s="141">
        <f>IF(AND($D106&lt;&gt;0,DL$1&lt;&gt;0),IF(VLOOKUP($D106,$J$9:$DP$16,2+DL$1,FALSE)&lt;&gt;0,(COUNTIF('Présences, Excuses, et Tx P G'!$P105:DP105,$C106)/VLOOKUP($D106,$J$9:$DP$16,2+DL$1,FALSE)),),)</f>
        <v>0</v>
      </c>
      <c r="DM106" s="141">
        <f>IF(AND($D106&lt;&gt;0,DM$1&lt;&gt;0),IF(VLOOKUP($D106,$J$9:$DP$16,2+DM$1,FALSE)&lt;&gt;0,(COUNTIF('Présences, Excuses, et Tx P G'!$P105:DQ105,$C106)/VLOOKUP($D106,$J$9:$DP$16,2+DM$1,FALSE)),),)</f>
        <v>0</v>
      </c>
      <c r="DN106" s="141">
        <f>IF(AND($D106&lt;&gt;0,DN$1&lt;&gt;0),IF(VLOOKUP($D106,$J$9:$DP$16,2+DN$1,FALSE)&lt;&gt;0,(COUNTIF('Présences, Excuses, et Tx P G'!$P105:DR105,$C106)/VLOOKUP($D106,$J$9:$DP$16,2+DN$1,FALSE)),),)</f>
        <v>0</v>
      </c>
      <c r="DO106" s="141">
        <f>IF(AND($D106&lt;&gt;0,DO$1&lt;&gt;0),IF(VLOOKUP($D106,$J$9:$DP$16,2+DO$1,FALSE)&lt;&gt;0,(COUNTIF('Présences, Excuses, et Tx P G'!$P105:DS105,$C106)/VLOOKUP($D106,$J$9:$DP$16,2+DO$1,FALSE)),),)</f>
        <v>0</v>
      </c>
      <c r="DP106" s="141">
        <f>IF(AND($D106&lt;&gt;0,DP$1&lt;&gt;0),IF(VLOOKUP($D106,$J$9:$DP$16,2+DP$1,FALSE)&lt;&gt;0,(COUNTIF('Présences, Excuses, et Tx P G'!$P105:DT105,$C106)/VLOOKUP($D106,$J$9:$DP$16,2+DP$1,FALSE)),),)</f>
        <v>0</v>
      </c>
      <c r="DR106" s="158" t="str">
        <f t="shared" si="39"/>
        <v>VILLALONGUE Michèle</v>
      </c>
      <c r="DS106" s="26" t="str">
        <f t="shared" si="40"/>
        <v>A</v>
      </c>
      <c r="DT106" s="23">
        <f t="shared" si="41"/>
        <v>0.97560975609756095</v>
      </c>
    </row>
    <row r="107" spans="1:124" ht="14.4" customHeight="1">
      <c r="A107" s="17">
        <v>90</v>
      </c>
      <c r="B107" s="158" t="str">
        <f>Choristes!B91</f>
        <v>WOOD Grahame</v>
      </c>
      <c r="C107" s="26" t="str">
        <f>Choristes!C91</f>
        <v>B</v>
      </c>
      <c r="D107" s="26" t="str">
        <f>Choristes!G91</f>
        <v>HS</v>
      </c>
      <c r="E107" s="26"/>
      <c r="F107" s="26"/>
      <c r="G107" s="15"/>
      <c r="H107" s="15"/>
      <c r="I107" s="23">
        <f t="shared" si="37"/>
        <v>0.62790697674418605</v>
      </c>
      <c r="J107" s="23" t="str">
        <f t="shared" si="38"/>
        <v>C</v>
      </c>
      <c r="K107" s="61"/>
      <c r="L107" s="141">
        <f>IF(AND($D107&lt;&gt;0,L$1&lt;&gt;0),IF(VLOOKUP($D107,$J$9:$DP$16,2+L$1,FALSE)&lt;&gt;0,(COUNTIF('Présences, Excuses, et Tx P G'!$P106:P106,$C107)/VLOOKUP($D107,$J$9:$DP$16,2+L$1,FALSE)),),)</f>
        <v>1</v>
      </c>
      <c r="M107" s="141">
        <f>IF(AND($D107&lt;&gt;0,M$1&lt;&gt;0),IF(VLOOKUP($D107,$J$9:$DP$16,2+M$1,FALSE)&lt;&gt;0,(COUNTIF('Présences, Excuses, et Tx P G'!$P106:Q106,$C107)/VLOOKUP($D107,$J$9:$DP$16,2+M$1,FALSE)),),)</f>
        <v>1</v>
      </c>
      <c r="N107" s="141">
        <f>IF(AND($D107&lt;&gt;0,N$1&lt;&gt;0),IF(VLOOKUP($D107,$J$9:$DP$16,2+N$1,FALSE)&lt;&gt;0,(COUNTIF('Présences, Excuses, et Tx P G'!$P106:R106,$C107)/VLOOKUP($D107,$J$9:$DP$16,2+N$1,FALSE)),),)</f>
        <v>1</v>
      </c>
      <c r="O107" s="141">
        <f>IF(AND($D107&lt;&gt;0,O$1&lt;&gt;0),IF(VLOOKUP($D107,$J$9:$DP$16,2+O$1,FALSE)&lt;&gt;0,(COUNTIF('Présences, Excuses, et Tx P G'!$P106:S106,$C107)/VLOOKUP($D107,$J$9:$DP$16,2+O$1,FALSE)),),)</f>
        <v>0.66666666666666663</v>
      </c>
      <c r="P107" s="141">
        <f>IF(AND($D107&lt;&gt;0,P$1&lt;&gt;0),IF(VLOOKUP($D107,$J$9:$DP$16,2+P$1,FALSE)&lt;&gt;0,(COUNTIF('Présences, Excuses, et Tx P G'!$P106:T106,$C107)/VLOOKUP($D107,$J$9:$DP$16,2+P$1,FALSE)),),)</f>
        <v>0.66666666666666663</v>
      </c>
      <c r="Q107" s="141">
        <f>IF(AND($D107&lt;&gt;0,Q$1&lt;&gt;0),IF(VLOOKUP($D107,$J$9:$DP$16,2+Q$1,FALSE)&lt;&gt;0,(COUNTIF('Présences, Excuses, et Tx P G'!$P106:U106,$C107)/VLOOKUP($D107,$J$9:$DP$16,2+Q$1,FALSE)),),)</f>
        <v>0.5</v>
      </c>
      <c r="R107" s="141">
        <f>IF(AND($D107&lt;&gt;0,R$1&lt;&gt;0),IF(VLOOKUP($D107,$J$9:$DP$16,2+R$1,FALSE)&lt;&gt;0,(COUNTIF('Présences, Excuses, et Tx P G'!$P106:V106,$C107)/VLOOKUP($D107,$J$9:$DP$16,2+R$1,FALSE)),),)</f>
        <v>0.4</v>
      </c>
      <c r="S107" s="141">
        <f>IF(AND($D107&lt;&gt;0,S$1&lt;&gt;0),IF(VLOOKUP($D107,$J$9:$DP$16,2+S$1,FALSE)&lt;&gt;0,(COUNTIF('Présences, Excuses, et Tx P G'!$P106:W106,$C107)/VLOOKUP($D107,$J$9:$DP$16,2+S$1,FALSE)),),)</f>
        <v>0.33333333333333331</v>
      </c>
      <c r="T107" s="141">
        <f>IF(AND($D107&lt;&gt;0,T$1&lt;&gt;0),IF(VLOOKUP($D107,$J$9:$DP$16,2+T$1,FALSE)&lt;&gt;0,(COUNTIF('Présences, Excuses, et Tx P G'!$P106:X106,$C107)/VLOOKUP($D107,$J$9:$DP$16,2+T$1,FALSE)),),)</f>
        <v>0.2857142857142857</v>
      </c>
      <c r="U107" s="141">
        <f>IF(AND($D107&lt;&gt;0,U$1&lt;&gt;0),IF(VLOOKUP($D107,$J$9:$DP$16,2+U$1,FALSE)&lt;&gt;0,(COUNTIF('Présences, Excuses, et Tx P G'!$P106:Y106,$C107)/VLOOKUP($D107,$J$9:$DP$16,2+U$1,FALSE)),),)</f>
        <v>0.2857142857142857</v>
      </c>
      <c r="V107" s="141">
        <f>IF(AND($D107&lt;&gt;0,V$1&lt;&gt;0),IF(VLOOKUP($D107,$J$9:$DP$16,2+V$1,FALSE)&lt;&gt;0,(COUNTIF('Présences, Excuses, et Tx P G'!$P106:Z106,$C107)/VLOOKUP($D107,$J$9:$DP$16,2+V$1,FALSE)),),)</f>
        <v>0.375</v>
      </c>
      <c r="W107" s="141">
        <f>IF(AND($D107&lt;&gt;0,W$1&lt;&gt;0),IF(VLOOKUP($D107,$J$9:$DP$16,2+W$1,FALSE)&lt;&gt;0,(COUNTIF('Présences, Excuses, et Tx P G'!$P106:AA106,$C107)/VLOOKUP($D107,$J$9:$DP$16,2+W$1,FALSE)),),)</f>
        <v>0.375</v>
      </c>
      <c r="X107" s="141">
        <f>IF(AND($D107&lt;&gt;0,X$1&lt;&gt;0),IF(VLOOKUP($D107,$J$9:$DP$16,2+X$1,FALSE)&lt;&gt;0,(COUNTIF('Présences, Excuses, et Tx P G'!$P106:AB106,$C107)/VLOOKUP($D107,$J$9:$DP$16,2+X$1,FALSE)),),)</f>
        <v>0.33333333333333331</v>
      </c>
      <c r="Y107" s="141">
        <f>IF(AND($D107&lt;&gt;0,Y$1&lt;&gt;0),IF(VLOOKUP($D107,$J$9:$DP$16,2+Y$1,FALSE)&lt;&gt;0,(COUNTIF('Présences, Excuses, et Tx P G'!$P106:AC106,$C107)/VLOOKUP($D107,$J$9:$DP$16,2+Y$1,FALSE)),),)</f>
        <v>0.33333333333333331</v>
      </c>
      <c r="Z107" s="141">
        <f>IF(AND($D107&lt;&gt;0,Z$1&lt;&gt;0),IF(VLOOKUP($D107,$J$9:$DP$16,2+Z$1,FALSE)&lt;&gt;0,(COUNTIF('Présences, Excuses, et Tx P G'!$P106:AD106,$C107)/VLOOKUP($D107,$J$9:$DP$16,2+Z$1,FALSE)),),)</f>
        <v>0.3</v>
      </c>
      <c r="AA107" s="141">
        <f>IF(AND($D107&lt;&gt;0,AA$1&lt;&gt;0),IF(VLOOKUP($D107,$J$9:$DP$16,2+AA$1,FALSE)&lt;&gt;0,(COUNTIF('Présences, Excuses, et Tx P G'!$P106:AE106,$C107)/VLOOKUP($D107,$J$9:$DP$16,2+AA$1,FALSE)),),)</f>
        <v>0.3</v>
      </c>
      <c r="AB107" s="141">
        <f>IF(AND($D107&lt;&gt;0,AB$1&lt;&gt;0),IF(VLOOKUP($D107,$J$9:$DP$16,2+AB$1,FALSE)&lt;&gt;0,(COUNTIF('Présences, Excuses, et Tx P G'!$P106:AF106,$C107)/VLOOKUP($D107,$J$9:$DP$16,2+AB$1,FALSE)),),)</f>
        <v>0.27272727272727271</v>
      </c>
      <c r="AC107" s="141">
        <f>IF(AND($D107&lt;&gt;0,AC$1&lt;&gt;0),IF(VLOOKUP($D107,$J$9:$DP$16,2+AC$1,FALSE)&lt;&gt;0,(COUNTIF('Présences, Excuses, et Tx P G'!$P106:AG106,$C107)/VLOOKUP($D107,$J$9:$DP$16,2+AC$1,FALSE)),),)</f>
        <v>0.25</v>
      </c>
      <c r="AD107" s="141">
        <f>IF(AND($D107&lt;&gt;0,AD$1&lt;&gt;0),IF(VLOOKUP($D107,$J$9:$DP$16,2+AD$1,FALSE)&lt;&gt;0,(COUNTIF('Présences, Excuses, et Tx P G'!$P106:AH106,$C107)/VLOOKUP($D107,$J$9:$DP$16,2+AD$1,FALSE)),),)</f>
        <v>0.30769230769230771</v>
      </c>
      <c r="AE107" s="141">
        <f>IF(AND($D107&lt;&gt;0,AE$1&lt;&gt;0),IF(VLOOKUP($D107,$J$9:$DP$16,2+AE$1,FALSE)&lt;&gt;0,(COUNTIF('Présences, Excuses, et Tx P G'!$P106:AI106,$C107)/VLOOKUP($D107,$J$9:$DP$16,2+AE$1,FALSE)),),)</f>
        <v>0.30769230769230771</v>
      </c>
      <c r="AF107" s="141">
        <f>IF(AND($D107&lt;&gt;0,AF$1&lt;&gt;0),IF(VLOOKUP($D107,$J$9:$DP$16,2+AF$1,FALSE)&lt;&gt;0,(COUNTIF('Présences, Excuses, et Tx P G'!$P106:AJ106,$C107)/VLOOKUP($D107,$J$9:$DP$16,2+AF$1,FALSE)),),)</f>
        <v>0.35714285714285715</v>
      </c>
      <c r="AG107" s="141">
        <f>IF(AND($D107&lt;&gt;0,AG$1&lt;&gt;0),IF(VLOOKUP($D107,$J$9:$DP$16,2+AG$1,FALSE)&lt;&gt;0,(COUNTIF('Présences, Excuses, et Tx P G'!$P106:AK106,$C107)/VLOOKUP($D107,$J$9:$DP$16,2+AG$1,FALSE)),),)</f>
        <v>0.4</v>
      </c>
      <c r="AH107" s="141">
        <f>IF(AND($D107&lt;&gt;0,AH$1&lt;&gt;0),IF(VLOOKUP($D107,$J$9:$DP$16,2+AH$1,FALSE)&lt;&gt;0,(COUNTIF('Présences, Excuses, et Tx P G'!$P106:AL106,$C107)/VLOOKUP($D107,$J$9:$DP$16,2+AH$1,FALSE)),),)</f>
        <v>0.4375</v>
      </c>
      <c r="AI107" s="141">
        <f>IF(AND($D107&lt;&gt;0,AI$1&lt;&gt;0),IF(VLOOKUP($D107,$J$9:$DP$16,2+AI$1,FALSE)&lt;&gt;0,(COUNTIF('Présences, Excuses, et Tx P G'!$P106:AM106,$C107)/VLOOKUP($D107,$J$9:$DP$16,2+AI$1,FALSE)),),)</f>
        <v>0.47058823529411764</v>
      </c>
      <c r="AJ107" s="141">
        <f>IF(AND($D107&lt;&gt;0,AJ$1&lt;&gt;0),IF(VLOOKUP($D107,$J$9:$DP$16,2+AJ$1,FALSE)&lt;&gt;0,(COUNTIF('Présences, Excuses, et Tx P G'!$P106:AN106,$C107)/VLOOKUP($D107,$J$9:$DP$16,2+AJ$1,FALSE)),),)</f>
        <v>0.5</v>
      </c>
      <c r="AK107" s="141">
        <f>IF(AND($D107&lt;&gt;0,AK$1&lt;&gt;0),IF(VLOOKUP($D107,$J$9:$DP$16,2+AK$1,FALSE)&lt;&gt;0,(COUNTIF('Présences, Excuses, et Tx P G'!$P106:AO106,$C107)/VLOOKUP($D107,$J$9:$DP$16,2+AK$1,FALSE)),),)</f>
        <v>0.5</v>
      </c>
      <c r="AL107" s="141">
        <f>IF(AND($D107&lt;&gt;0,AL$1&lt;&gt;0),IF(VLOOKUP($D107,$J$9:$DP$16,2+AL$1,FALSE)&lt;&gt;0,(COUNTIF('Présences, Excuses, et Tx P G'!$P106:AP106,$C107)/VLOOKUP($D107,$J$9:$DP$16,2+AL$1,FALSE)),),)</f>
        <v>0.52631578947368418</v>
      </c>
      <c r="AM107" s="141">
        <f>IF(AND($D107&lt;&gt;0,AM$1&lt;&gt;0),IF(VLOOKUP($D107,$J$9:$DP$16,2+AM$1,FALSE)&lt;&gt;0,(COUNTIF('Présences, Excuses, et Tx P G'!$P106:AQ106,$C107)/VLOOKUP($D107,$J$9:$DP$16,2+AM$1,FALSE)),),)</f>
        <v>0.5</v>
      </c>
      <c r="AN107" s="141">
        <f>IF(AND($D107&lt;&gt;0,AN$1&lt;&gt;0),IF(VLOOKUP($D107,$J$9:$DP$16,2+AN$1,FALSE)&lt;&gt;0,(COUNTIF('Présences, Excuses, et Tx P G'!$P106:AR106,$C107)/VLOOKUP($D107,$J$9:$DP$16,2+AN$1,FALSE)),),)</f>
        <v>0.47619047619047616</v>
      </c>
      <c r="AO107" s="141">
        <f>IF(AND($D107&lt;&gt;0,AO$1&lt;&gt;0),IF(VLOOKUP($D107,$J$9:$DP$16,2+AO$1,FALSE)&lt;&gt;0,(COUNTIF('Présences, Excuses, et Tx P G'!$P106:AS106,$C107)/VLOOKUP($D107,$J$9:$DP$16,2+AO$1,FALSE)),),)</f>
        <v>0.45454545454545453</v>
      </c>
      <c r="AP107" s="141">
        <f>IF(AND($D107&lt;&gt;0,AP$1&lt;&gt;0),IF(VLOOKUP($D107,$J$9:$DP$16,2+AP$1,FALSE)&lt;&gt;0,(COUNTIF('Présences, Excuses, et Tx P G'!$P106:AT106,$C107)/VLOOKUP($D107,$J$9:$DP$16,2+AP$1,FALSE)),),)</f>
        <v>0.43478260869565216</v>
      </c>
      <c r="AQ107" s="141">
        <f>IF(AND($D107&lt;&gt;0,AQ$1&lt;&gt;0),IF(VLOOKUP($D107,$J$9:$DP$16,2+AQ$1,FALSE)&lt;&gt;0,(COUNTIF('Présences, Excuses, et Tx P G'!$P106:AU106,$C107)/VLOOKUP($D107,$J$9:$DP$16,2+AQ$1,FALSE)),),)</f>
        <v>0.43478260869565216</v>
      </c>
      <c r="AR107" s="141">
        <f>IF(AND($D107&lt;&gt;0,AR$1&lt;&gt;0),IF(VLOOKUP($D107,$J$9:$DP$16,2+AR$1,FALSE)&lt;&gt;0,(COUNTIF('Présences, Excuses, et Tx P G'!$P106:AV106,$C107)/VLOOKUP($D107,$J$9:$DP$16,2+AR$1,FALSE)),),)</f>
        <v>0.45833333333333331</v>
      </c>
      <c r="AS107" s="141">
        <f>IF(AND($D107&lt;&gt;0,AS$1&lt;&gt;0),IF(VLOOKUP($D107,$J$9:$DP$16,2+AS$1,FALSE)&lt;&gt;0,(COUNTIF('Présences, Excuses, et Tx P G'!$P106:AW106,$C107)/VLOOKUP($D107,$J$9:$DP$16,2+AS$1,FALSE)),),)</f>
        <v>0.45833333333333331</v>
      </c>
      <c r="AT107" s="141">
        <f>IF(AND($D107&lt;&gt;0,AT$1&lt;&gt;0),IF(VLOOKUP($D107,$J$9:$DP$16,2+AT$1,FALSE)&lt;&gt;0,(COUNTIF('Présences, Excuses, et Tx P G'!$P106:AX106,$C107)/VLOOKUP($D107,$J$9:$DP$16,2+AT$1,FALSE)),),)</f>
        <v>0.44</v>
      </c>
      <c r="AU107" s="141">
        <f>IF(AND($D107&lt;&gt;0,AU$1&lt;&gt;0),IF(VLOOKUP($D107,$J$9:$DP$16,2+AU$1,FALSE)&lt;&gt;0,(COUNTIF('Présences, Excuses, et Tx P G'!$P106:AY106,$C107)/VLOOKUP($D107,$J$9:$DP$16,2+AU$1,FALSE)),),)</f>
        <v>0.44</v>
      </c>
      <c r="AV107" s="141">
        <f>IF(AND($D107&lt;&gt;0,AV$1&lt;&gt;0),IF(VLOOKUP($D107,$J$9:$DP$16,2+AV$1,FALSE)&lt;&gt;0,(COUNTIF('Présences, Excuses, et Tx P G'!$P106:AZ106,$C107)/VLOOKUP($D107,$J$9:$DP$16,2+AV$1,FALSE)),),)</f>
        <v>0.42307692307692307</v>
      </c>
      <c r="AW107" s="141">
        <f>IF(AND($D107&lt;&gt;0,AW$1&lt;&gt;0),IF(VLOOKUP($D107,$J$9:$DP$16,2+AW$1,FALSE)&lt;&gt;0,(COUNTIF('Présences, Excuses, et Tx P G'!$P106:BA106,$C107)/VLOOKUP($D107,$J$9:$DP$16,2+AW$1,FALSE)),),)</f>
        <v>0.42307692307692307</v>
      </c>
      <c r="AX107" s="141">
        <f>IF(AND($D107&lt;&gt;0,AX$1&lt;&gt;0),IF(VLOOKUP($D107,$J$9:$DP$16,2+AX$1,FALSE)&lt;&gt;0,(COUNTIF('Présences, Excuses, et Tx P G'!$P106:BB106,$C107)/VLOOKUP($D107,$J$9:$DP$16,2+AX$1,FALSE)),),)</f>
        <v>0.42307692307692307</v>
      </c>
      <c r="AY107" s="141">
        <f>IF(AND($D107&lt;&gt;0,AY$1&lt;&gt;0),IF(VLOOKUP($D107,$J$9:$DP$16,2+AY$1,FALSE)&lt;&gt;0,(COUNTIF('Présences, Excuses, et Tx P G'!$P106:BC106,$C107)/VLOOKUP($D107,$J$9:$DP$16,2+AY$1,FALSE)),),)</f>
        <v>0.44444444444444442</v>
      </c>
      <c r="AZ107" s="141">
        <f>IF(AND($D107&lt;&gt;0,AZ$1&lt;&gt;0),IF(VLOOKUP($D107,$J$9:$DP$16,2+AZ$1,FALSE)&lt;&gt;0,(COUNTIF('Présences, Excuses, et Tx P G'!$P106:BD106,$C107)/VLOOKUP($D107,$J$9:$DP$16,2+AZ$1,FALSE)),),)</f>
        <v>0.44444444444444442</v>
      </c>
      <c r="BA107" s="141">
        <f>IF(AND($D107&lt;&gt;0,BA$1&lt;&gt;0),IF(VLOOKUP($D107,$J$9:$DP$16,2+BA$1,FALSE)&lt;&gt;0,(COUNTIF('Présences, Excuses, et Tx P G'!$P106:BE106,$C107)/VLOOKUP($D107,$J$9:$DP$16,2+BA$1,FALSE)),),)</f>
        <v>0.4642857142857143</v>
      </c>
      <c r="BB107" s="141">
        <f>IF(AND($D107&lt;&gt;0,BB$1&lt;&gt;0),IF(VLOOKUP($D107,$J$9:$DP$16,2+BB$1,FALSE)&lt;&gt;0,(COUNTIF('Présences, Excuses, et Tx P G'!$P106:BF106,$C107)/VLOOKUP($D107,$J$9:$DP$16,2+BB$1,FALSE)),),)</f>
        <v>0.48275862068965519</v>
      </c>
      <c r="BC107" s="141">
        <f>IF(AND($D107&lt;&gt;0,BC$1&lt;&gt;0),IF(VLOOKUP($D107,$J$9:$DP$16,2+BC$1,FALSE)&lt;&gt;0,(COUNTIF('Présences, Excuses, et Tx P G'!$P106:BG106,$C107)/VLOOKUP($D107,$J$9:$DP$16,2+BC$1,FALSE)),),)</f>
        <v>0.5</v>
      </c>
      <c r="BD107" s="141">
        <f>IF(AND($D107&lt;&gt;0,BD$1&lt;&gt;0),IF(VLOOKUP($D107,$J$9:$DP$16,2+BD$1,FALSE)&lt;&gt;0,(COUNTIF('Présences, Excuses, et Tx P G'!$P106:BH106,$C107)/VLOOKUP($D107,$J$9:$DP$16,2+BD$1,FALSE)),),)</f>
        <v>0.5161290322580645</v>
      </c>
      <c r="BE107" s="141">
        <f>IF(AND($D107&lt;&gt;0,BE$1&lt;&gt;0),IF(VLOOKUP($D107,$J$9:$DP$16,2+BE$1,FALSE)&lt;&gt;0,(COUNTIF('Présences, Excuses, et Tx P G'!$P106:BI106,$C107)/VLOOKUP($D107,$J$9:$DP$16,2+BE$1,FALSE)),),)</f>
        <v>0.53125</v>
      </c>
      <c r="BF107" s="141">
        <f>IF(AND($D107&lt;&gt;0,BF$1&lt;&gt;0),IF(VLOOKUP($D107,$J$9:$DP$16,2+BF$1,FALSE)&lt;&gt;0,(COUNTIF('Présences, Excuses, et Tx P G'!$P106:BJ106,$C107)/VLOOKUP($D107,$J$9:$DP$16,2+BF$1,FALSE)),),)</f>
        <v>0.53125</v>
      </c>
      <c r="BG107" s="141">
        <f>IF(AND($D107&lt;&gt;0,BG$1&lt;&gt;0),IF(VLOOKUP($D107,$J$9:$DP$16,2+BG$1,FALSE)&lt;&gt;0,(COUNTIF('Présences, Excuses, et Tx P G'!$P106:BK106,$C107)/VLOOKUP($D107,$J$9:$DP$16,2+BG$1,FALSE)),),)</f>
        <v>0.53125</v>
      </c>
      <c r="BH107" s="141">
        <f>IF(AND($D107&lt;&gt;0,BH$1&lt;&gt;0),IF(VLOOKUP($D107,$J$9:$DP$16,2+BH$1,FALSE)&lt;&gt;0,(COUNTIF('Présences, Excuses, et Tx P G'!$P106:BL106,$C107)/VLOOKUP($D107,$J$9:$DP$16,2+BH$1,FALSE)),),)</f>
        <v>0.54545454545454541</v>
      </c>
      <c r="BI107" s="141">
        <f>IF(AND($D107&lt;&gt;0,BI$1&lt;&gt;0),IF(VLOOKUP($D107,$J$9:$DP$16,2+BI$1,FALSE)&lt;&gt;0,(COUNTIF('Présences, Excuses, et Tx P G'!$P106:BM106,$C107)/VLOOKUP($D107,$J$9:$DP$16,2+BI$1,FALSE)),),)</f>
        <v>0.55882352941176472</v>
      </c>
      <c r="BJ107" s="141">
        <f>IF(AND($D107&lt;&gt;0,BJ$1&lt;&gt;0),IF(VLOOKUP($D107,$J$9:$DP$16,2+BJ$1,FALSE)&lt;&gt;0,(COUNTIF('Présences, Excuses, et Tx P G'!$P106:BN106,$C107)/VLOOKUP($D107,$J$9:$DP$16,2+BJ$1,FALSE)),),)</f>
        <v>0.55882352941176472</v>
      </c>
      <c r="BK107" s="141">
        <f>IF(AND($D107&lt;&gt;0,BK$1&lt;&gt;0),IF(VLOOKUP($D107,$J$9:$DP$16,2+BK$1,FALSE)&lt;&gt;0,(COUNTIF('Présences, Excuses, et Tx P G'!$P106:BO106,$C107)/VLOOKUP($D107,$J$9:$DP$16,2+BK$1,FALSE)),),)</f>
        <v>0.5714285714285714</v>
      </c>
      <c r="BL107" s="141">
        <f>IF(AND($D107&lt;&gt;0,BL$1&lt;&gt;0),IF(VLOOKUP($D107,$J$9:$DP$16,2+BL$1,FALSE)&lt;&gt;0,(COUNTIF('Présences, Excuses, et Tx P G'!$P106:BP106,$C107)/VLOOKUP($D107,$J$9:$DP$16,2+BL$1,FALSE)),),)</f>
        <v>0.5714285714285714</v>
      </c>
      <c r="BM107" s="141">
        <f>IF(AND($D107&lt;&gt;0,BM$1&lt;&gt;0),IF(VLOOKUP($D107,$J$9:$DP$16,2+BM$1,FALSE)&lt;&gt;0,(COUNTIF('Présences, Excuses, et Tx P G'!$P106:BQ106,$C107)/VLOOKUP($D107,$J$9:$DP$16,2+BM$1,FALSE)),),)</f>
        <v>0.5714285714285714</v>
      </c>
      <c r="BN107" s="141">
        <f>IF(AND($D107&lt;&gt;0,BN$1&lt;&gt;0),IF(VLOOKUP($D107,$J$9:$DP$16,2+BN$1,FALSE)&lt;&gt;0,(COUNTIF('Présences, Excuses, et Tx P G'!$P106:BR106,$C107)/VLOOKUP($D107,$J$9:$DP$16,2+BN$1,FALSE)),),)</f>
        <v>0.58333333333333337</v>
      </c>
      <c r="BO107" s="141">
        <f>IF(AND($D107&lt;&gt;0,BO$1&lt;&gt;0),IF(VLOOKUP($D107,$J$9:$DP$16,2+BO$1,FALSE)&lt;&gt;0,(COUNTIF('Présences, Excuses, et Tx P G'!$P106:BS106,$C107)/VLOOKUP($D107,$J$9:$DP$16,2+BO$1,FALSE)),),)</f>
        <v>0.59459459459459463</v>
      </c>
      <c r="BP107" s="141">
        <f>IF(AND($D107&lt;&gt;0,BP$1&lt;&gt;0),IF(VLOOKUP($D107,$J$9:$DP$16,2+BP$1,FALSE)&lt;&gt;0,(COUNTIF('Présences, Excuses, et Tx P G'!$P106:BT106,$C107)/VLOOKUP($D107,$J$9:$DP$16,2+BP$1,FALSE)),),)</f>
        <v>0.60526315789473684</v>
      </c>
      <c r="BQ107" s="141">
        <f>IF(AND($D107&lt;&gt;0,BQ$1&lt;&gt;0),IF(VLOOKUP($D107,$J$9:$DP$16,2+BQ$1,FALSE)&lt;&gt;0,(COUNTIF('Présences, Excuses, et Tx P G'!$P106:BU106,$C107)/VLOOKUP($D107,$J$9:$DP$16,2+BQ$1,FALSE)),),)</f>
        <v>0.60526315789473684</v>
      </c>
      <c r="BR107" s="141">
        <f>IF(AND($D107&lt;&gt;0,BR$1&lt;&gt;0),IF(VLOOKUP($D107,$J$9:$DP$16,2+BR$1,FALSE)&lt;&gt;0,(COUNTIF('Présences, Excuses, et Tx P G'!$P106:BV106,$C107)/VLOOKUP($D107,$J$9:$DP$16,2+BR$1,FALSE)),),)</f>
        <v>0.58974358974358976</v>
      </c>
      <c r="BS107" s="141">
        <f>IF(AND($D107&lt;&gt;0,BS$1&lt;&gt;0),IF(VLOOKUP($D107,$J$9:$DP$16,2+BS$1,FALSE)&lt;&gt;0,(COUNTIF('Présences, Excuses, et Tx P G'!$P106:BW106,$C107)/VLOOKUP($D107,$J$9:$DP$16,2+BS$1,FALSE)),),)</f>
        <v>0.58974358974358976</v>
      </c>
      <c r="BT107" s="141">
        <f>IF(AND($D107&lt;&gt;0,BT$1&lt;&gt;0),IF(VLOOKUP($D107,$J$9:$DP$16,2+BT$1,FALSE)&lt;&gt;0,(COUNTIF('Présences, Excuses, et Tx P G'!$P106:BX106,$C107)/VLOOKUP($D107,$J$9:$DP$16,2+BT$1,FALSE)),),)</f>
        <v>0.58974358974358976</v>
      </c>
      <c r="BU107" s="141">
        <f>IF(AND($D107&lt;&gt;0,BU$1&lt;&gt;0),IF(VLOOKUP($D107,$J$9:$DP$16,2+BU$1,FALSE)&lt;&gt;0,(COUNTIF('Présences, Excuses, et Tx P G'!$P106:BY106,$C107)/VLOOKUP($D107,$J$9:$DP$16,2+BU$1,FALSE)),),)</f>
        <v>0.6</v>
      </c>
      <c r="BV107" s="141">
        <f>IF(AND($D107&lt;&gt;0,BV$1&lt;&gt;0),IF(VLOOKUP($D107,$J$9:$DP$16,2+BV$1,FALSE)&lt;&gt;0,(COUNTIF('Présences, Excuses, et Tx P G'!$P106:BZ106,$C107)/VLOOKUP($D107,$J$9:$DP$16,2+BV$1,FALSE)),),)</f>
        <v>0.6097560975609756</v>
      </c>
      <c r="BW107" s="141">
        <f>IF(AND($D107&lt;&gt;0,BW$1&lt;&gt;0),IF(VLOOKUP($D107,$J$9:$DP$16,2+BW$1,FALSE)&lt;&gt;0,(COUNTIF('Présences, Excuses, et Tx P G'!$P106:CA106,$C107)/VLOOKUP($D107,$J$9:$DP$16,2+BW$1,FALSE)),),)</f>
        <v>0.61904761904761907</v>
      </c>
      <c r="BX107" s="141">
        <f>IF(AND($D107&lt;&gt;0,BX$1&lt;&gt;0),IF(VLOOKUP($D107,$J$9:$DP$16,2+BX$1,FALSE)&lt;&gt;0,(COUNTIF('Présences, Excuses, et Tx P G'!$P106:CB106,$C107)/VLOOKUP($D107,$J$9:$DP$16,2+BX$1,FALSE)),),)</f>
        <v>0.61904761904761907</v>
      </c>
      <c r="BY107" s="141">
        <f>IF(AND($D107&lt;&gt;0,BY$1&lt;&gt;0),IF(VLOOKUP($D107,$J$9:$DP$16,2+BY$1,FALSE)&lt;&gt;0,(COUNTIF('Présences, Excuses, et Tx P G'!$P106:CC106,$C107)/VLOOKUP($D107,$J$9:$DP$16,2+BY$1,FALSE)),),)</f>
        <v>0.62790697674418605</v>
      </c>
      <c r="BZ107" s="141">
        <f>IF(AND($D107&lt;&gt;0,BZ$1&lt;&gt;0),IF(VLOOKUP($D107,$J$9:$DP$16,2+BZ$1,FALSE)&lt;&gt;0,(COUNTIF('Présences, Excuses, et Tx P G'!$P106:CD106,$C107)/VLOOKUP($D107,$J$9:$DP$16,2+BZ$1,FALSE)),),)</f>
        <v>0.63636363636363635</v>
      </c>
      <c r="CA107" s="141">
        <f>IF(AND($D107&lt;&gt;0,CA$1&lt;&gt;0),IF(VLOOKUP($D107,$J$9:$DP$16,2+CA$1,FALSE)&lt;&gt;0,(COUNTIF('Présences, Excuses, et Tx P G'!$P106:CE106,$C107)/VLOOKUP($D107,$J$9:$DP$16,2+CA$1,FALSE)),),)</f>
        <v>0.62222222222222223</v>
      </c>
      <c r="CB107" s="141">
        <f>IF(AND($D107&lt;&gt;0,CB$1&lt;&gt;0),IF(VLOOKUP($D107,$J$9:$DP$16,2+CB$1,FALSE)&lt;&gt;0,(COUNTIF('Présences, Excuses, et Tx P G'!$P106:CF106,$C107)/VLOOKUP($D107,$J$9:$DP$16,2+CB$1,FALSE)),),)</f>
        <v>0</v>
      </c>
      <c r="CC107" s="141">
        <f>IF(AND($D107&lt;&gt;0,CC$1&lt;&gt;0),IF(VLOOKUP($D107,$J$9:$DP$16,2+CC$1,FALSE)&lt;&gt;0,(COUNTIF('Présences, Excuses, et Tx P G'!$P106:CG106,$C107)/VLOOKUP($D107,$J$9:$DP$16,2+CC$1,FALSE)),),)</f>
        <v>0</v>
      </c>
      <c r="CD107" s="141">
        <f>IF(AND($D107&lt;&gt;0,CD$1&lt;&gt;0),IF(VLOOKUP($D107,$J$9:$DP$16,2+CD$1,FALSE)&lt;&gt;0,(COUNTIF('Présences, Excuses, et Tx P G'!$P106:CH106,$C107)/VLOOKUP($D107,$J$9:$DP$16,2+CD$1,FALSE)),),)</f>
        <v>0</v>
      </c>
      <c r="CE107" s="141">
        <f>IF(AND($D107&lt;&gt;0,CE$1&lt;&gt;0),IF(VLOOKUP($D107,$J$9:$DP$16,2+CE$1,FALSE)&lt;&gt;0,(COUNTIF('Présences, Excuses, et Tx P G'!$P106:CI106,$C107)/VLOOKUP($D107,$J$9:$DP$16,2+CE$1,FALSE)),),)</f>
        <v>0</v>
      </c>
      <c r="CF107" s="141">
        <f>IF(AND($D107&lt;&gt;0,CF$1&lt;&gt;0),IF(VLOOKUP($D107,$J$9:$DP$16,2+CF$1,FALSE)&lt;&gt;0,(COUNTIF('Présences, Excuses, et Tx P G'!$P106:CJ106,$C107)/VLOOKUP($D107,$J$9:$DP$16,2+CF$1,FALSE)),),)</f>
        <v>0</v>
      </c>
      <c r="CG107" s="141">
        <f>IF(AND($D107&lt;&gt;0,CG$1&lt;&gt;0),IF(VLOOKUP($D107,$J$9:$DP$16,2+CG$1,FALSE)&lt;&gt;0,(COUNTIF('Présences, Excuses, et Tx P G'!$P106:CK106,$C107)/VLOOKUP($D107,$J$9:$DP$16,2+CG$1,FALSE)),),)</f>
        <v>0</v>
      </c>
      <c r="CH107" s="141">
        <f>IF(AND($D107&lt;&gt;0,CH$1&lt;&gt;0),IF(VLOOKUP($D107,$J$9:$DP$16,2+CH$1,FALSE)&lt;&gt;0,(COUNTIF('Présences, Excuses, et Tx P G'!$P106:CL106,$C107)/VLOOKUP($D107,$J$9:$DP$16,2+CH$1,FALSE)),),)</f>
        <v>0</v>
      </c>
      <c r="CI107" s="141">
        <f>IF(AND($D107&lt;&gt;0,CI$1&lt;&gt;0),IF(VLOOKUP($D107,$J$9:$DP$16,2+CI$1,FALSE)&lt;&gt;0,(COUNTIF('Présences, Excuses, et Tx P G'!$P106:CM106,$C107)/VLOOKUP($D107,$J$9:$DP$16,2+CI$1,FALSE)),),)</f>
        <v>0</v>
      </c>
      <c r="CJ107" s="141">
        <f>IF(AND($D107&lt;&gt;0,CJ$1&lt;&gt;0),IF(VLOOKUP($D107,$J$9:$DP$16,2+CJ$1,FALSE)&lt;&gt;0,(COUNTIF('Présences, Excuses, et Tx P G'!$P106:CO106,$C107)/VLOOKUP($D107,$J$9:$DP$16,2+CJ$1,FALSE)),),)</f>
        <v>0</v>
      </c>
      <c r="CK107" s="141">
        <f>IF(AND($D107&lt;&gt;0,CK$1&lt;&gt;0),IF(VLOOKUP($D107,$J$9:$DP$16,2+CK$1,FALSE)&lt;&gt;0,(COUNTIF('Présences, Excuses, et Tx P G'!$P106:CP106,$C107)/VLOOKUP($D107,$J$9:$DP$16,2+CK$1,FALSE)),),)</f>
        <v>0</v>
      </c>
      <c r="CL107" s="141">
        <f>IF(AND($D107&lt;&gt;0,CL$1&lt;&gt;0),IF(VLOOKUP($D107,$J$9:$DP$16,2+CL$1,FALSE)&lt;&gt;0,(COUNTIF('Présences, Excuses, et Tx P G'!$P106:CQ106,$C107)/VLOOKUP($D107,$J$9:$DP$16,2+CL$1,FALSE)),),)</f>
        <v>0</v>
      </c>
      <c r="CM107" s="141">
        <f>IF(AND($D107&lt;&gt;0,CM$1&lt;&gt;0),IF(VLOOKUP($D107,$J$9:$DP$16,2+CM$1,FALSE)&lt;&gt;0,(COUNTIF('Présences, Excuses, et Tx P G'!$P106:CR106,$C107)/VLOOKUP($D107,$J$9:$DP$16,2+CM$1,FALSE)),),)</f>
        <v>0</v>
      </c>
      <c r="CN107" s="141">
        <f>IF(AND($D107&lt;&gt;0,CN$1&lt;&gt;0),IF(VLOOKUP($D107,$J$9:$DP$16,2+CN$1,FALSE)&lt;&gt;0,(COUNTIF('Présences, Excuses, et Tx P G'!$P106:CS106,$C107)/VLOOKUP($D107,$J$9:$DP$16,2+CN$1,FALSE)),),)</f>
        <v>0</v>
      </c>
      <c r="CO107" s="141">
        <f>IF(AND($D107&lt;&gt;0,CO$1&lt;&gt;0),IF(VLOOKUP($D107,$J$9:$DP$16,2+CO$1,FALSE)&lt;&gt;0,(COUNTIF('Présences, Excuses, et Tx P G'!$P106:CT106,$C107)/VLOOKUP($D107,$J$9:$DP$16,2+CO$1,FALSE)),),)</f>
        <v>0</v>
      </c>
      <c r="CP107" s="141">
        <f>IF(AND($D107&lt;&gt;0,CP$1&lt;&gt;0),IF(VLOOKUP($D107,$J$9:$DP$16,2+CP$1,FALSE)&lt;&gt;0,(COUNTIF('Présences, Excuses, et Tx P G'!$P106:CU106,$C107)/VLOOKUP($D107,$J$9:$DP$16,2+CP$1,FALSE)),),)</f>
        <v>0</v>
      </c>
      <c r="CQ107" s="141">
        <f>IF(AND($D107&lt;&gt;0,CQ$1&lt;&gt;0),IF(VLOOKUP($D107,$J$9:$DP$16,2+CQ$1,FALSE)&lt;&gt;0,(COUNTIF('Présences, Excuses, et Tx P G'!$P106:CU106,$C107)/VLOOKUP($D107,$J$9:$DP$16,2+CQ$1,FALSE)),),)</f>
        <v>0</v>
      </c>
      <c r="CR107" s="141">
        <f>IF(AND($D107&lt;&gt;0,CR$1&lt;&gt;0),IF(VLOOKUP($D107,$J$9:$DP$16,2+CR$1,FALSE)&lt;&gt;0,(COUNTIF('Présences, Excuses, et Tx P G'!$P106:CV106,$C107)/VLOOKUP($D107,$J$9:$DP$16,2+CR$1,FALSE)),),)</f>
        <v>0</v>
      </c>
      <c r="CS107" s="141">
        <f>IF(AND($D107&lt;&gt;0,CS$1&lt;&gt;0),IF(VLOOKUP($D107,$J$9:$DP$16,2+CS$1,FALSE)&lt;&gt;0,(COUNTIF('Présences, Excuses, et Tx P G'!$P106:CW106,$C107)/VLOOKUP($D107,$J$9:$DP$16,2+CS$1,FALSE)),),)</f>
        <v>0</v>
      </c>
      <c r="CT107" s="141">
        <f>IF(AND($D107&lt;&gt;0,CT$1&lt;&gt;0),IF(VLOOKUP($D107,$J$9:$DP$16,2+CT$1,FALSE)&lt;&gt;0,(COUNTIF('Présences, Excuses, et Tx P G'!$P106:CX106,$C107)/VLOOKUP($D107,$J$9:$DP$16,2+CT$1,FALSE)),),)</f>
        <v>0</v>
      </c>
      <c r="CU107" s="141">
        <f>IF(AND($D107&lt;&gt;0,CU$1&lt;&gt;0),IF(VLOOKUP($D107,$J$9:$DP$16,2+CU$1,FALSE)&lt;&gt;0,(COUNTIF('Présences, Excuses, et Tx P G'!$P106:CY106,$C107)/VLOOKUP($D107,$J$9:$DP$16,2+CU$1,FALSE)),),)</f>
        <v>0</v>
      </c>
      <c r="CV107" s="141">
        <f>IF(AND($D107&lt;&gt;0,CV$1&lt;&gt;0),IF(VLOOKUP($D107,$J$9:$DP$16,2+CV$1,FALSE)&lt;&gt;0,(COUNTIF('Présences, Excuses, et Tx P G'!$P106:CZ106,$C107)/VLOOKUP($D107,$J$9:$DP$16,2+CV$1,FALSE)),),)</f>
        <v>0</v>
      </c>
      <c r="CW107" s="141">
        <f>IF(AND($D107&lt;&gt;0,CW$1&lt;&gt;0),IF(VLOOKUP($D107,$J$9:$DP$16,2+CW$1,FALSE)&lt;&gt;0,(COUNTIF('Présences, Excuses, et Tx P G'!$P106:DA106,$C107)/VLOOKUP($D107,$J$9:$DP$16,2+CW$1,FALSE)),),)</f>
        <v>0</v>
      </c>
      <c r="CX107" s="141">
        <f>IF(AND($D107&lt;&gt;0,CX$1&lt;&gt;0),IF(VLOOKUP($D107,$J$9:$DP$16,2+CX$1,FALSE)&lt;&gt;0,(COUNTIF('Présences, Excuses, et Tx P G'!$P106:DB106,$C107)/VLOOKUP($D107,$J$9:$DP$16,2+CX$1,FALSE)),),)</f>
        <v>0</v>
      </c>
      <c r="CY107" s="141">
        <f>IF(AND($D107&lt;&gt;0,CY$1&lt;&gt;0),IF(VLOOKUP($D107,$J$9:$DP$16,2+CY$1,FALSE)&lt;&gt;0,(COUNTIF('Présences, Excuses, et Tx P G'!$P106:DC106,$C107)/VLOOKUP($D107,$J$9:$DP$16,2+CY$1,FALSE)),),)</f>
        <v>0</v>
      </c>
      <c r="CZ107" s="141">
        <f>IF(AND($D107&lt;&gt;0,CZ$1&lt;&gt;0),IF(VLOOKUP($D107,$J$9:$DP$16,2+CZ$1,FALSE)&lt;&gt;0,(COUNTIF('Présences, Excuses, et Tx P G'!$P106:DD106,$C107)/VLOOKUP($D107,$J$9:$DP$16,2+CZ$1,FALSE)),),)</f>
        <v>0</v>
      </c>
      <c r="DA107" s="141">
        <f>IF(AND($D107&lt;&gt;0,DA$1&lt;&gt;0),IF(VLOOKUP($D107,$J$9:$DP$16,2+DA$1,FALSE)&lt;&gt;0,(COUNTIF('Présences, Excuses, et Tx P G'!$P106:DE106,$C107)/VLOOKUP($D107,$J$9:$DP$16,2+DA$1,FALSE)),),)</f>
        <v>0</v>
      </c>
      <c r="DB107" s="141">
        <f>IF(AND($D107&lt;&gt;0,DB$1&lt;&gt;0),IF(VLOOKUP($D107,$J$9:$DP$16,2+DB$1,FALSE)&lt;&gt;0,(COUNTIF('Présences, Excuses, et Tx P G'!$P106:DF106,$C107)/VLOOKUP($D107,$J$9:$DP$16,2+DB$1,FALSE)),),)</f>
        <v>0</v>
      </c>
      <c r="DC107" s="141">
        <f>IF(AND($D107&lt;&gt;0,DC$1&lt;&gt;0),IF(VLOOKUP($D107,$J$9:$DP$16,2+DC$1,FALSE)&lt;&gt;0,(COUNTIF('Présences, Excuses, et Tx P G'!$P106:DG106,$C107)/VLOOKUP($D107,$J$9:$DP$16,2+DC$1,FALSE)),),)</f>
        <v>0</v>
      </c>
      <c r="DD107" s="141">
        <f>IF(AND($D107&lt;&gt;0,DD$1&lt;&gt;0),IF(VLOOKUP($D107,$J$9:$DP$16,2+DD$1,FALSE)&lt;&gt;0,(COUNTIF('Présences, Excuses, et Tx P G'!$P106:DH106,$C107)/VLOOKUP($D107,$J$9:$DP$16,2+DD$1,FALSE)),),)</f>
        <v>0</v>
      </c>
      <c r="DE107" s="141">
        <f>IF(AND($D107&lt;&gt;0,DE$1&lt;&gt;0),IF(VLOOKUP($D107,$J$9:$DP$16,2+DE$1,FALSE)&lt;&gt;0,(COUNTIF('Présences, Excuses, et Tx P G'!$P106:DI106,$C107)/VLOOKUP($D107,$J$9:$DP$16,2+DE$1,FALSE)),),)</f>
        <v>0</v>
      </c>
      <c r="DF107" s="141">
        <f>IF(AND($D107&lt;&gt;0,DF$1&lt;&gt;0),IF(VLOOKUP($D107,$J$9:$DP$16,2+DF$1,FALSE)&lt;&gt;0,(COUNTIF('Présences, Excuses, et Tx P G'!$P106:DJ106,$C107)/VLOOKUP($D107,$J$9:$DP$16,2+DF$1,FALSE)),),)</f>
        <v>0</v>
      </c>
      <c r="DG107" s="141">
        <f>IF(AND($D107&lt;&gt;0,DG$1&lt;&gt;0),IF(VLOOKUP($D107,$J$9:$DP$16,2+DG$1,FALSE)&lt;&gt;0,(COUNTIF('Présences, Excuses, et Tx P G'!$P106:DK106,$C107)/VLOOKUP($D107,$J$9:$DP$16,2+DG$1,FALSE)),),)</f>
        <v>0</v>
      </c>
      <c r="DH107" s="141">
        <f>IF(AND($D107&lt;&gt;0,DH$1&lt;&gt;0),IF(VLOOKUP($D107,$J$9:$DP$16,2+DH$1,FALSE)&lt;&gt;0,(COUNTIF('Présences, Excuses, et Tx P G'!$P106:DL106,$C107)/VLOOKUP($D107,$J$9:$DP$16,2+DH$1,FALSE)),),)</f>
        <v>0</v>
      </c>
      <c r="DI107" s="141">
        <f>IF(AND($D107&lt;&gt;0,DI$1&lt;&gt;0),IF(VLOOKUP($D107,$J$9:$DP$16,2+DI$1,FALSE)&lt;&gt;0,(COUNTIF('Présences, Excuses, et Tx P G'!$P106:DM106,$C107)/VLOOKUP($D107,$J$9:$DP$16,2+DI$1,FALSE)),),)</f>
        <v>0</v>
      </c>
      <c r="DJ107" s="141">
        <f>IF(AND($D107&lt;&gt;0,DJ$1&lt;&gt;0),IF(VLOOKUP($D107,$J$9:$DP$16,2+DJ$1,FALSE)&lt;&gt;0,(COUNTIF('Présences, Excuses, et Tx P G'!$P106:DN106,$C107)/VLOOKUP($D107,$J$9:$DP$16,2+DJ$1,FALSE)),),)</f>
        <v>0</v>
      </c>
      <c r="DK107" s="141">
        <f>IF(AND($D107&lt;&gt;0,DK$1&lt;&gt;0),IF(VLOOKUP($D107,$J$9:$DP$16,2+DK$1,FALSE)&lt;&gt;0,(COUNTIF('Présences, Excuses, et Tx P G'!$P106:DO106,$C107)/VLOOKUP($D107,$J$9:$DP$16,2+DK$1,FALSE)),),)</f>
        <v>0</v>
      </c>
      <c r="DL107" s="141">
        <f>IF(AND($D107&lt;&gt;0,DL$1&lt;&gt;0),IF(VLOOKUP($D107,$J$9:$DP$16,2+DL$1,FALSE)&lt;&gt;0,(COUNTIF('Présences, Excuses, et Tx P G'!$P106:DP106,$C107)/VLOOKUP($D107,$J$9:$DP$16,2+DL$1,FALSE)),),)</f>
        <v>0</v>
      </c>
      <c r="DM107" s="141">
        <f>IF(AND($D107&lt;&gt;0,DM$1&lt;&gt;0),IF(VLOOKUP($D107,$J$9:$DP$16,2+DM$1,FALSE)&lt;&gt;0,(COUNTIF('Présences, Excuses, et Tx P G'!$P106:DQ106,$C107)/VLOOKUP($D107,$J$9:$DP$16,2+DM$1,FALSE)),),)</f>
        <v>0</v>
      </c>
      <c r="DN107" s="141">
        <f>IF(AND($D107&lt;&gt;0,DN$1&lt;&gt;0),IF(VLOOKUP($D107,$J$9:$DP$16,2+DN$1,FALSE)&lt;&gt;0,(COUNTIF('Présences, Excuses, et Tx P G'!$P106:DR106,$C107)/VLOOKUP($D107,$J$9:$DP$16,2+DN$1,FALSE)),),)</f>
        <v>0</v>
      </c>
      <c r="DO107" s="141">
        <f>IF(AND($D107&lt;&gt;0,DO$1&lt;&gt;0),IF(VLOOKUP($D107,$J$9:$DP$16,2+DO$1,FALSE)&lt;&gt;0,(COUNTIF('Présences, Excuses, et Tx P G'!$P106:DS106,$C107)/VLOOKUP($D107,$J$9:$DP$16,2+DO$1,FALSE)),),)</f>
        <v>0</v>
      </c>
      <c r="DP107" s="141">
        <f>IF(AND($D107&lt;&gt;0,DP$1&lt;&gt;0),IF(VLOOKUP($D107,$J$9:$DP$16,2+DP$1,FALSE)&lt;&gt;0,(COUNTIF('Présences, Excuses, et Tx P G'!$P106:DT106,$C107)/VLOOKUP($D107,$J$9:$DP$16,2+DP$1,FALSE)),),)</f>
        <v>0</v>
      </c>
      <c r="DR107" s="80" t="str">
        <f t="shared" si="39"/>
        <v>WOOD Grahame</v>
      </c>
      <c r="DS107" s="26" t="str">
        <f t="shared" si="40"/>
        <v>B</v>
      </c>
      <c r="DT107" s="23">
        <f t="shared" si="41"/>
        <v>0.62790697674418605</v>
      </c>
    </row>
    <row r="108" spans="1:124" ht="14.4" customHeight="1">
      <c r="A108" s="17">
        <v>91</v>
      </c>
      <c r="B108" s="158" t="str">
        <f>Choristes!B92</f>
        <v xml:space="preserve">Arrivés en cours de saison : </v>
      </c>
      <c r="C108" s="26">
        <f>Choristes!C92</f>
        <v>0</v>
      </c>
      <c r="D108" s="26">
        <f>Choristes!G92</f>
        <v>0</v>
      </c>
      <c r="E108" s="26"/>
      <c r="F108" s="26"/>
      <c r="G108" s="15"/>
      <c r="H108" s="15"/>
      <c r="I108" s="23">
        <f t="shared" si="37"/>
        <v>0</v>
      </c>
      <c r="J108" s="23">
        <f t="shared" si="38"/>
        <v>0</v>
      </c>
      <c r="K108" s="61"/>
      <c r="L108" s="141">
        <f>IF(AND($D108&lt;&gt;0,L$1&lt;&gt;0),IF(VLOOKUP($D108,$J$9:$DP$16,2+L$1,FALSE)&lt;&gt;0,(COUNTIF('Présences, Excuses, et Tx P G'!$P107:P107,$C108)/VLOOKUP($D108,$J$9:$DP$16,2+L$1,FALSE)),),)</f>
        <v>0</v>
      </c>
      <c r="M108" s="141">
        <f>IF(AND($D108&lt;&gt;0,M$1&lt;&gt;0),IF(VLOOKUP($D108,$J$9:$DP$16,2+M$1,FALSE)&lt;&gt;0,(COUNTIF('Présences, Excuses, et Tx P G'!$P107:Q107,$C108)/VLOOKUP($D108,$J$9:$DP$16,2+M$1,FALSE)),),)</f>
        <v>0</v>
      </c>
      <c r="N108" s="141">
        <f>IF(AND($D108&lt;&gt;0,N$1&lt;&gt;0),IF(VLOOKUP($D108,$J$9:$DP$16,2+N$1,FALSE)&lt;&gt;0,(COUNTIF('Présences, Excuses, et Tx P G'!$P107:R107,$C108)/VLOOKUP($D108,$J$9:$DP$16,2+N$1,FALSE)),),)</f>
        <v>0</v>
      </c>
      <c r="O108" s="141">
        <f>IF(AND($D108&lt;&gt;0,O$1&lt;&gt;0),IF(VLOOKUP($D108,$J$9:$DP$16,2+O$1,FALSE)&lt;&gt;0,(COUNTIF('Présences, Excuses, et Tx P G'!$P107:S107,$C108)/VLOOKUP($D108,$J$9:$DP$16,2+O$1,FALSE)),),)</f>
        <v>0</v>
      </c>
      <c r="P108" s="141">
        <f>IF(AND($D108&lt;&gt;0,P$1&lt;&gt;0),IF(VLOOKUP($D108,$J$9:$DP$16,2+P$1,FALSE)&lt;&gt;0,(COUNTIF('Présences, Excuses, et Tx P G'!$P107:T107,$C108)/VLOOKUP($D108,$J$9:$DP$16,2+P$1,FALSE)),),)</f>
        <v>0</v>
      </c>
      <c r="Q108" s="141">
        <f>IF(AND($D108&lt;&gt;0,Q$1&lt;&gt;0),IF(VLOOKUP($D108,$J$9:$DP$16,2+Q$1,FALSE)&lt;&gt;0,(COUNTIF('Présences, Excuses, et Tx P G'!$P107:U107,$C108)/VLOOKUP($D108,$J$9:$DP$16,2+Q$1,FALSE)),),)</f>
        <v>0</v>
      </c>
      <c r="R108" s="141">
        <f>IF(AND($D108&lt;&gt;0,R$1&lt;&gt;0),IF(VLOOKUP($D108,$J$9:$DP$16,2+R$1,FALSE)&lt;&gt;0,(COUNTIF('Présences, Excuses, et Tx P G'!$P107:V107,$C108)/VLOOKUP($D108,$J$9:$DP$16,2+R$1,FALSE)),),)</f>
        <v>0</v>
      </c>
      <c r="S108" s="141">
        <f>IF(AND($D108&lt;&gt;0,S$1&lt;&gt;0),IF(VLOOKUP($D108,$J$9:$DP$16,2+S$1,FALSE)&lt;&gt;0,(COUNTIF('Présences, Excuses, et Tx P G'!$P107:W107,$C108)/VLOOKUP($D108,$J$9:$DP$16,2+S$1,FALSE)),),)</f>
        <v>0</v>
      </c>
      <c r="T108" s="141">
        <f>IF(AND($D108&lt;&gt;0,T$1&lt;&gt;0),IF(VLOOKUP($D108,$J$9:$DP$16,2+T$1,FALSE)&lt;&gt;0,(COUNTIF('Présences, Excuses, et Tx P G'!$P107:X107,$C108)/VLOOKUP($D108,$J$9:$DP$16,2+T$1,FALSE)),),)</f>
        <v>0</v>
      </c>
      <c r="U108" s="141">
        <f>IF(AND($D108&lt;&gt;0,U$1&lt;&gt;0),IF(VLOOKUP($D108,$J$9:$DP$16,2+U$1,FALSE)&lt;&gt;0,(COUNTIF('Présences, Excuses, et Tx P G'!$P107:Y107,$C108)/VLOOKUP($D108,$J$9:$DP$16,2+U$1,FALSE)),),)</f>
        <v>0</v>
      </c>
      <c r="V108" s="141">
        <f>IF(AND($D108&lt;&gt;0,V$1&lt;&gt;0),IF(VLOOKUP($D108,$J$9:$DP$16,2+V$1,FALSE)&lt;&gt;0,(COUNTIF('Présences, Excuses, et Tx P G'!$P107:Z107,$C108)/VLOOKUP($D108,$J$9:$DP$16,2+V$1,FALSE)),),)</f>
        <v>0</v>
      </c>
      <c r="W108" s="141">
        <f>IF(AND($D108&lt;&gt;0,W$1&lt;&gt;0),IF(VLOOKUP($D108,$J$9:$DP$16,2+W$1,FALSE)&lt;&gt;0,(COUNTIF('Présences, Excuses, et Tx P G'!$P107:AA107,$C108)/VLOOKUP($D108,$J$9:$DP$16,2+W$1,FALSE)),),)</f>
        <v>0</v>
      </c>
      <c r="X108" s="141">
        <f>IF(AND($D108&lt;&gt;0,X$1&lt;&gt;0),IF(VLOOKUP($D108,$J$9:$DP$16,2+X$1,FALSE)&lt;&gt;0,(COUNTIF('Présences, Excuses, et Tx P G'!$P107:AB107,$C108)/VLOOKUP($D108,$J$9:$DP$16,2+X$1,FALSE)),),)</f>
        <v>0</v>
      </c>
      <c r="Y108" s="141">
        <f>IF(AND($D108&lt;&gt;0,Y$1&lt;&gt;0),IF(VLOOKUP($D108,$J$9:$DP$16,2+Y$1,FALSE)&lt;&gt;0,(COUNTIF('Présences, Excuses, et Tx P G'!$P107:AC107,$C108)/VLOOKUP($D108,$J$9:$DP$16,2+Y$1,FALSE)),),)</f>
        <v>0</v>
      </c>
      <c r="Z108" s="141">
        <f>IF(AND($D108&lt;&gt;0,Z$1&lt;&gt;0),IF(VLOOKUP($D108,$J$9:$DP$16,2+Z$1,FALSE)&lt;&gt;0,(COUNTIF('Présences, Excuses, et Tx P G'!$P107:AD107,$C108)/VLOOKUP($D108,$J$9:$DP$16,2+Z$1,FALSE)),),)</f>
        <v>0</v>
      </c>
      <c r="AA108" s="141">
        <f>IF(AND($D108&lt;&gt;0,AA$1&lt;&gt;0),IF(VLOOKUP($D108,$J$9:$DP$16,2+AA$1,FALSE)&lt;&gt;0,(COUNTIF('Présences, Excuses, et Tx P G'!$P107:AE107,$C108)/VLOOKUP($D108,$J$9:$DP$16,2+AA$1,FALSE)),),)</f>
        <v>0</v>
      </c>
      <c r="AB108" s="141">
        <f>IF(AND($D108&lt;&gt;0,AB$1&lt;&gt;0),IF(VLOOKUP($D108,$J$9:$DP$16,2+AB$1,FALSE)&lt;&gt;0,(COUNTIF('Présences, Excuses, et Tx P G'!$P107:AF107,$C108)/VLOOKUP($D108,$J$9:$DP$16,2+AB$1,FALSE)),),)</f>
        <v>0</v>
      </c>
      <c r="AC108" s="141">
        <f>IF(AND($D108&lt;&gt;0,AC$1&lt;&gt;0),IF(VLOOKUP($D108,$J$9:$DP$16,2+AC$1,FALSE)&lt;&gt;0,(COUNTIF('Présences, Excuses, et Tx P G'!$P107:AG107,$C108)/VLOOKUP($D108,$J$9:$DP$16,2+AC$1,FALSE)),),)</f>
        <v>0</v>
      </c>
      <c r="AD108" s="141">
        <f>IF(AND($D108&lt;&gt;0,AD$1&lt;&gt;0),IF(VLOOKUP($D108,$J$9:$DP$16,2+AD$1,FALSE)&lt;&gt;0,(COUNTIF('Présences, Excuses, et Tx P G'!$P107:AH107,$C108)/VLOOKUP($D108,$J$9:$DP$16,2+AD$1,FALSE)),),)</f>
        <v>0</v>
      </c>
      <c r="AE108" s="141">
        <f>IF(AND($D108&lt;&gt;0,AE$1&lt;&gt;0),IF(VLOOKUP($D108,$J$9:$DP$16,2+AE$1,FALSE)&lt;&gt;0,(COUNTIF('Présences, Excuses, et Tx P G'!$P107:AI107,$C108)/VLOOKUP($D108,$J$9:$DP$16,2+AE$1,FALSE)),),)</f>
        <v>0</v>
      </c>
      <c r="AF108" s="141">
        <f>IF(AND($D108&lt;&gt;0,AF$1&lt;&gt;0),IF(VLOOKUP($D108,$J$9:$DP$16,2+AF$1,FALSE)&lt;&gt;0,(COUNTIF('Présences, Excuses, et Tx P G'!$P107:AJ107,$C108)/VLOOKUP($D108,$J$9:$DP$16,2+AF$1,FALSE)),),)</f>
        <v>0</v>
      </c>
      <c r="AG108" s="141">
        <f>IF(AND($D108&lt;&gt;0,AG$1&lt;&gt;0),IF(VLOOKUP($D108,$J$9:$DP$16,2+AG$1,FALSE)&lt;&gt;0,(COUNTIF('Présences, Excuses, et Tx P G'!$P107:AK107,$C108)/VLOOKUP($D108,$J$9:$DP$16,2+AG$1,FALSE)),),)</f>
        <v>0</v>
      </c>
      <c r="AH108" s="141">
        <f>IF(AND($D108&lt;&gt;0,AH$1&lt;&gt;0),IF(VLOOKUP($D108,$J$9:$DP$16,2+AH$1,FALSE)&lt;&gt;0,(COUNTIF('Présences, Excuses, et Tx P G'!$P107:AL107,$C108)/VLOOKUP($D108,$J$9:$DP$16,2+AH$1,FALSE)),),)</f>
        <v>0</v>
      </c>
      <c r="AI108" s="141">
        <f>IF(AND($D108&lt;&gt;0,AI$1&lt;&gt;0),IF(VLOOKUP($D108,$J$9:$DP$16,2+AI$1,FALSE)&lt;&gt;0,(COUNTIF('Présences, Excuses, et Tx P G'!$P107:AM107,$C108)/VLOOKUP($D108,$J$9:$DP$16,2+AI$1,FALSE)),),)</f>
        <v>0</v>
      </c>
      <c r="AJ108" s="141">
        <f>IF(AND($D108&lt;&gt;0,AJ$1&lt;&gt;0),IF(VLOOKUP($D108,$J$9:$DP$16,2+AJ$1,FALSE)&lt;&gt;0,(COUNTIF('Présences, Excuses, et Tx P G'!$P107:AN107,$C108)/VLOOKUP($D108,$J$9:$DP$16,2+AJ$1,FALSE)),),)</f>
        <v>0</v>
      </c>
      <c r="AK108" s="141">
        <f>IF(AND($D108&lt;&gt;0,AK$1&lt;&gt;0),IF(VLOOKUP($D108,$J$9:$DP$16,2+AK$1,FALSE)&lt;&gt;0,(COUNTIF('Présences, Excuses, et Tx P G'!$P107:AO107,$C108)/VLOOKUP($D108,$J$9:$DP$16,2+AK$1,FALSE)),),)</f>
        <v>0</v>
      </c>
      <c r="AL108" s="141">
        <f>IF(AND($D108&lt;&gt;0,AL$1&lt;&gt;0),IF(VLOOKUP($D108,$J$9:$DP$16,2+AL$1,FALSE)&lt;&gt;0,(COUNTIF('Présences, Excuses, et Tx P G'!$P107:AP107,$C108)/VLOOKUP($D108,$J$9:$DP$16,2+AL$1,FALSE)),),)</f>
        <v>0</v>
      </c>
      <c r="AM108" s="141">
        <f>IF(AND($D108&lt;&gt;0,AM$1&lt;&gt;0),IF(VLOOKUP($D108,$J$9:$DP$16,2+AM$1,FALSE)&lt;&gt;0,(COUNTIF('Présences, Excuses, et Tx P G'!$P107:AQ107,$C108)/VLOOKUP($D108,$J$9:$DP$16,2+AM$1,FALSE)),),)</f>
        <v>0</v>
      </c>
      <c r="AN108" s="141">
        <f>IF(AND($D108&lt;&gt;0,AN$1&lt;&gt;0),IF(VLOOKUP($D108,$J$9:$DP$16,2+AN$1,FALSE)&lt;&gt;0,(COUNTIF('Présences, Excuses, et Tx P G'!$P107:AR107,$C108)/VLOOKUP($D108,$J$9:$DP$16,2+AN$1,FALSE)),),)</f>
        <v>0</v>
      </c>
      <c r="AO108" s="141">
        <f>IF(AND($D108&lt;&gt;0,AO$1&lt;&gt;0),IF(VLOOKUP($D108,$J$9:$DP$16,2+AO$1,FALSE)&lt;&gt;0,(COUNTIF('Présences, Excuses, et Tx P G'!$P107:AS107,$C108)/VLOOKUP($D108,$J$9:$DP$16,2+AO$1,FALSE)),),)</f>
        <v>0</v>
      </c>
      <c r="AP108" s="141">
        <f>IF(AND($D108&lt;&gt;0,AP$1&lt;&gt;0),IF(VLOOKUP($D108,$J$9:$DP$16,2+AP$1,FALSE)&lt;&gt;0,(COUNTIF('Présences, Excuses, et Tx P G'!$P107:AT107,$C108)/VLOOKUP($D108,$J$9:$DP$16,2+AP$1,FALSE)),),)</f>
        <v>0</v>
      </c>
      <c r="AQ108" s="141">
        <f>IF(AND($D108&lt;&gt;0,AQ$1&lt;&gt;0),IF(VLOOKUP($D108,$J$9:$DP$16,2+AQ$1,FALSE)&lt;&gt;0,(COUNTIF('Présences, Excuses, et Tx P G'!$P107:AU107,$C108)/VLOOKUP($D108,$J$9:$DP$16,2+AQ$1,FALSE)),),)</f>
        <v>0</v>
      </c>
      <c r="AR108" s="141">
        <f>IF(AND($D108&lt;&gt;0,AR$1&lt;&gt;0),IF(VLOOKUP($D108,$J$9:$DP$16,2+AR$1,FALSE)&lt;&gt;0,(COUNTIF('Présences, Excuses, et Tx P G'!$P107:AV107,$C108)/VLOOKUP($D108,$J$9:$DP$16,2+AR$1,FALSE)),),)</f>
        <v>0</v>
      </c>
      <c r="AS108" s="141">
        <f>IF(AND($D108&lt;&gt;0,AS$1&lt;&gt;0),IF(VLOOKUP($D108,$J$9:$DP$16,2+AS$1,FALSE)&lt;&gt;0,(COUNTIF('Présences, Excuses, et Tx P G'!$P107:AW107,$C108)/VLOOKUP($D108,$J$9:$DP$16,2+AS$1,FALSE)),),)</f>
        <v>0</v>
      </c>
      <c r="AT108" s="141">
        <f>IF(AND($D108&lt;&gt;0,AT$1&lt;&gt;0),IF(VLOOKUP($D108,$J$9:$DP$16,2+AT$1,FALSE)&lt;&gt;0,(COUNTIF('Présences, Excuses, et Tx P G'!$P107:AX107,$C108)/VLOOKUP($D108,$J$9:$DP$16,2+AT$1,FALSE)),),)</f>
        <v>0</v>
      </c>
      <c r="AU108" s="141">
        <f>IF(AND($D108&lt;&gt;0,AU$1&lt;&gt;0),IF(VLOOKUP($D108,$J$9:$DP$16,2+AU$1,FALSE)&lt;&gt;0,(COUNTIF('Présences, Excuses, et Tx P G'!$P107:AY107,$C108)/VLOOKUP($D108,$J$9:$DP$16,2+AU$1,FALSE)),),)</f>
        <v>0</v>
      </c>
      <c r="AV108" s="141">
        <f>IF(AND($D108&lt;&gt;0,AV$1&lt;&gt;0),IF(VLOOKUP($D108,$J$9:$DP$16,2+AV$1,FALSE)&lt;&gt;0,(COUNTIF('Présences, Excuses, et Tx P G'!$P107:AZ107,$C108)/VLOOKUP($D108,$J$9:$DP$16,2+AV$1,FALSE)),),)</f>
        <v>0</v>
      </c>
      <c r="AW108" s="141">
        <f>IF(AND($D108&lt;&gt;0,AW$1&lt;&gt;0),IF(VLOOKUP($D108,$J$9:$DP$16,2+AW$1,FALSE)&lt;&gt;0,(COUNTIF('Présences, Excuses, et Tx P G'!$P107:BA107,$C108)/VLOOKUP($D108,$J$9:$DP$16,2+AW$1,FALSE)),),)</f>
        <v>0</v>
      </c>
      <c r="AX108" s="141">
        <f>IF(AND($D108&lt;&gt;0,AX$1&lt;&gt;0),IF(VLOOKUP($D108,$J$9:$DP$16,2+AX$1,FALSE)&lt;&gt;0,(COUNTIF('Présences, Excuses, et Tx P G'!$P107:BB107,$C108)/VLOOKUP($D108,$J$9:$DP$16,2+AX$1,FALSE)),),)</f>
        <v>0</v>
      </c>
      <c r="AY108" s="141">
        <f>IF(AND($D108&lt;&gt;0,AY$1&lt;&gt;0),IF(VLOOKUP($D108,$J$9:$DP$16,2+AY$1,FALSE)&lt;&gt;0,(COUNTIF('Présences, Excuses, et Tx P G'!$P107:BC107,$C108)/VLOOKUP($D108,$J$9:$DP$16,2+AY$1,FALSE)),),)</f>
        <v>0</v>
      </c>
      <c r="AZ108" s="141">
        <f>IF(AND($D108&lt;&gt;0,AZ$1&lt;&gt;0),IF(VLOOKUP($D108,$J$9:$DP$16,2+AZ$1,FALSE)&lt;&gt;0,(COUNTIF('Présences, Excuses, et Tx P G'!$P107:BD107,$C108)/VLOOKUP($D108,$J$9:$DP$16,2+AZ$1,FALSE)),),)</f>
        <v>0</v>
      </c>
      <c r="BA108" s="141">
        <f>IF(AND($D108&lt;&gt;0,BA$1&lt;&gt;0),IF(VLOOKUP($D108,$J$9:$DP$16,2+BA$1,FALSE)&lt;&gt;0,(COUNTIF('Présences, Excuses, et Tx P G'!$P107:BE107,$C108)/VLOOKUP($D108,$J$9:$DP$16,2+BA$1,FALSE)),),)</f>
        <v>0</v>
      </c>
      <c r="BB108" s="141">
        <f>IF(AND($D108&lt;&gt;0,BB$1&lt;&gt;0),IF(VLOOKUP($D108,$J$9:$DP$16,2+BB$1,FALSE)&lt;&gt;0,(COUNTIF('Présences, Excuses, et Tx P G'!$P107:BF107,$C108)/VLOOKUP($D108,$J$9:$DP$16,2+BB$1,FALSE)),),)</f>
        <v>0</v>
      </c>
      <c r="BC108" s="141">
        <f>IF(AND($D108&lt;&gt;0,BC$1&lt;&gt;0),IF(VLOOKUP($D108,$J$9:$DP$16,2+BC$1,FALSE)&lt;&gt;0,(COUNTIF('Présences, Excuses, et Tx P G'!$P107:BG107,$C108)/VLOOKUP($D108,$J$9:$DP$16,2+BC$1,FALSE)),),)</f>
        <v>0</v>
      </c>
      <c r="BD108" s="141">
        <f>IF(AND($D108&lt;&gt;0,BD$1&lt;&gt;0),IF(VLOOKUP($D108,$J$9:$DP$16,2+BD$1,FALSE)&lt;&gt;0,(COUNTIF('Présences, Excuses, et Tx P G'!$P107:BH107,$C108)/VLOOKUP($D108,$J$9:$DP$16,2+BD$1,FALSE)),),)</f>
        <v>0</v>
      </c>
      <c r="BE108" s="141">
        <f>IF(AND($D108&lt;&gt;0,BE$1&lt;&gt;0),IF(VLOOKUP($D108,$J$9:$DP$16,2+BE$1,FALSE)&lt;&gt;0,(COUNTIF('Présences, Excuses, et Tx P G'!$P107:BI107,$C108)/VLOOKUP($D108,$J$9:$DP$16,2+BE$1,FALSE)),),)</f>
        <v>0</v>
      </c>
      <c r="BF108" s="141">
        <f>IF(AND($D108&lt;&gt;0,BF$1&lt;&gt;0),IF(VLOOKUP($D108,$J$9:$DP$16,2+BF$1,FALSE)&lt;&gt;0,(COUNTIF('Présences, Excuses, et Tx P G'!$P107:BJ107,$C108)/VLOOKUP($D108,$J$9:$DP$16,2+BF$1,FALSE)),),)</f>
        <v>0</v>
      </c>
      <c r="BG108" s="141">
        <f>IF(AND($D108&lt;&gt;0,BG$1&lt;&gt;0),IF(VLOOKUP($D108,$J$9:$DP$16,2+BG$1,FALSE)&lt;&gt;0,(COUNTIF('Présences, Excuses, et Tx P G'!$P107:BK107,$C108)/VLOOKUP($D108,$J$9:$DP$16,2+BG$1,FALSE)),),)</f>
        <v>0</v>
      </c>
      <c r="BH108" s="141">
        <f>IF(AND($D108&lt;&gt;0,BH$1&lt;&gt;0),IF(VLOOKUP($D108,$J$9:$DP$16,2+BH$1,FALSE)&lt;&gt;0,(COUNTIF('Présences, Excuses, et Tx P G'!$P107:BL107,$C108)/VLOOKUP($D108,$J$9:$DP$16,2+BH$1,FALSE)),),)</f>
        <v>0</v>
      </c>
      <c r="BI108" s="141">
        <f>IF(AND($D108&lt;&gt;0,BI$1&lt;&gt;0),IF(VLOOKUP($D108,$J$9:$DP$16,2+BI$1,FALSE)&lt;&gt;0,(COUNTIF('Présences, Excuses, et Tx P G'!$P107:BM107,$C108)/VLOOKUP($D108,$J$9:$DP$16,2+BI$1,FALSE)),),)</f>
        <v>0</v>
      </c>
      <c r="BJ108" s="141">
        <f>IF(AND($D108&lt;&gt;0,BJ$1&lt;&gt;0),IF(VLOOKUP($D108,$J$9:$DP$16,2+BJ$1,FALSE)&lt;&gt;0,(COUNTIF('Présences, Excuses, et Tx P G'!$P107:BN107,$C108)/VLOOKUP($D108,$J$9:$DP$16,2+BJ$1,FALSE)),),)</f>
        <v>0</v>
      </c>
      <c r="BK108" s="141">
        <f>IF(AND($D108&lt;&gt;0,BK$1&lt;&gt;0),IF(VLOOKUP($D108,$J$9:$DP$16,2+BK$1,FALSE)&lt;&gt;0,(COUNTIF('Présences, Excuses, et Tx P G'!$P107:BO107,$C108)/VLOOKUP($D108,$J$9:$DP$16,2+BK$1,FALSE)),),)</f>
        <v>0</v>
      </c>
      <c r="BL108" s="141">
        <f>IF(AND($D108&lt;&gt;0,BL$1&lt;&gt;0),IF(VLOOKUP($D108,$J$9:$DP$16,2+BL$1,FALSE)&lt;&gt;0,(COUNTIF('Présences, Excuses, et Tx P G'!$P107:BP107,$C108)/VLOOKUP($D108,$J$9:$DP$16,2+BL$1,FALSE)),),)</f>
        <v>0</v>
      </c>
      <c r="BM108" s="141">
        <f>IF(AND($D108&lt;&gt;0,BM$1&lt;&gt;0),IF(VLOOKUP($D108,$J$9:$DP$16,2+BM$1,FALSE)&lt;&gt;0,(COUNTIF('Présences, Excuses, et Tx P G'!$P107:BQ107,$C108)/VLOOKUP($D108,$J$9:$DP$16,2+BM$1,FALSE)),),)</f>
        <v>0</v>
      </c>
      <c r="BN108" s="141">
        <f>IF(AND($D108&lt;&gt;0,BN$1&lt;&gt;0),IF(VLOOKUP($D108,$J$9:$DP$16,2+BN$1,FALSE)&lt;&gt;0,(COUNTIF('Présences, Excuses, et Tx P G'!$P107:BR107,$C108)/VLOOKUP($D108,$J$9:$DP$16,2+BN$1,FALSE)),),)</f>
        <v>0</v>
      </c>
      <c r="BO108" s="141">
        <f>IF(AND($D108&lt;&gt;0,BO$1&lt;&gt;0),IF(VLOOKUP($D108,$J$9:$DP$16,2+BO$1,FALSE)&lt;&gt;0,(COUNTIF('Présences, Excuses, et Tx P G'!$P107:BS107,$C108)/VLOOKUP($D108,$J$9:$DP$16,2+BO$1,FALSE)),),)</f>
        <v>0</v>
      </c>
      <c r="BP108" s="141">
        <f>IF(AND($D108&lt;&gt;0,BP$1&lt;&gt;0),IF(VLOOKUP($D108,$J$9:$DP$16,2+BP$1,FALSE)&lt;&gt;0,(COUNTIF('Présences, Excuses, et Tx P G'!$P107:BT107,$C108)/VLOOKUP($D108,$J$9:$DP$16,2+BP$1,FALSE)),),)</f>
        <v>0</v>
      </c>
      <c r="BQ108" s="141">
        <f>IF(AND($D108&lt;&gt;0,BQ$1&lt;&gt;0),IF(VLOOKUP($D108,$J$9:$DP$16,2+BQ$1,FALSE)&lt;&gt;0,(COUNTIF('Présences, Excuses, et Tx P G'!$P107:BU107,$C108)/VLOOKUP($D108,$J$9:$DP$16,2+BQ$1,FALSE)),),)</f>
        <v>0</v>
      </c>
      <c r="BR108" s="141">
        <f>IF(AND($D108&lt;&gt;0,BR$1&lt;&gt;0),IF(VLOOKUP($D108,$J$9:$DP$16,2+BR$1,FALSE)&lt;&gt;0,(COUNTIF('Présences, Excuses, et Tx P G'!$P107:BV107,$C108)/VLOOKUP($D108,$J$9:$DP$16,2+BR$1,FALSE)),),)</f>
        <v>0</v>
      </c>
      <c r="BS108" s="141">
        <f>IF(AND($D108&lt;&gt;0,BS$1&lt;&gt;0),IF(VLOOKUP($D108,$J$9:$DP$16,2+BS$1,FALSE)&lt;&gt;0,(COUNTIF('Présences, Excuses, et Tx P G'!$P107:BW107,$C108)/VLOOKUP($D108,$J$9:$DP$16,2+BS$1,FALSE)),),)</f>
        <v>0</v>
      </c>
      <c r="BT108" s="141">
        <f>IF(AND($D108&lt;&gt;0,BT$1&lt;&gt;0),IF(VLOOKUP($D108,$J$9:$DP$16,2+BT$1,FALSE)&lt;&gt;0,(COUNTIF('Présences, Excuses, et Tx P G'!$P107:BX107,$C108)/VLOOKUP($D108,$J$9:$DP$16,2+BT$1,FALSE)),),)</f>
        <v>0</v>
      </c>
      <c r="BU108" s="141">
        <f>IF(AND($D108&lt;&gt;0,BU$1&lt;&gt;0),IF(VLOOKUP($D108,$J$9:$DP$16,2+BU$1,FALSE)&lt;&gt;0,(COUNTIF('Présences, Excuses, et Tx P G'!$P107:BY107,$C108)/VLOOKUP($D108,$J$9:$DP$16,2+BU$1,FALSE)),),)</f>
        <v>0</v>
      </c>
      <c r="BV108" s="141">
        <f>IF(AND($D108&lt;&gt;0,BV$1&lt;&gt;0),IF(VLOOKUP($D108,$J$9:$DP$16,2+BV$1,FALSE)&lt;&gt;0,(COUNTIF('Présences, Excuses, et Tx P G'!$P107:BZ107,$C108)/VLOOKUP($D108,$J$9:$DP$16,2+BV$1,FALSE)),),)</f>
        <v>0</v>
      </c>
      <c r="BW108" s="141">
        <f>IF(AND($D108&lt;&gt;0,BW$1&lt;&gt;0),IF(VLOOKUP($D108,$J$9:$DP$16,2+BW$1,FALSE)&lt;&gt;0,(COUNTIF('Présences, Excuses, et Tx P G'!$P107:CA107,$C108)/VLOOKUP($D108,$J$9:$DP$16,2+BW$1,FALSE)),),)</f>
        <v>0</v>
      </c>
      <c r="BX108" s="141">
        <f>IF(AND($D108&lt;&gt;0,BX$1&lt;&gt;0),IF(VLOOKUP($D108,$J$9:$DP$16,2+BX$1,FALSE)&lt;&gt;0,(COUNTIF('Présences, Excuses, et Tx P G'!$P107:CB107,$C108)/VLOOKUP($D108,$J$9:$DP$16,2+BX$1,FALSE)),),)</f>
        <v>0</v>
      </c>
      <c r="BY108" s="141">
        <f>IF(AND($D108&lt;&gt;0,BY$1&lt;&gt;0),IF(VLOOKUP($D108,$J$9:$DP$16,2+BY$1,FALSE)&lt;&gt;0,(COUNTIF('Présences, Excuses, et Tx P G'!$P107:CC107,$C108)/VLOOKUP($D108,$J$9:$DP$16,2+BY$1,FALSE)),),)</f>
        <v>0</v>
      </c>
      <c r="BZ108" s="141">
        <f>IF(AND($D108&lt;&gt;0,BZ$1&lt;&gt;0),IF(VLOOKUP($D108,$J$9:$DP$16,2+BZ$1,FALSE)&lt;&gt;0,(COUNTIF('Présences, Excuses, et Tx P G'!$P107:CD107,$C108)/VLOOKUP($D108,$J$9:$DP$16,2+BZ$1,FALSE)),),)</f>
        <v>0</v>
      </c>
      <c r="CA108" s="141">
        <f>IF(AND($D108&lt;&gt;0,CA$1&lt;&gt;0),IF(VLOOKUP($D108,$J$9:$DP$16,2+CA$1,FALSE)&lt;&gt;0,(COUNTIF('Présences, Excuses, et Tx P G'!$P107:CE107,$C108)/VLOOKUP($D108,$J$9:$DP$16,2+CA$1,FALSE)),),)</f>
        <v>0</v>
      </c>
      <c r="CB108" s="141">
        <f>IF(AND($D108&lt;&gt;0,CB$1&lt;&gt;0),IF(VLOOKUP($D108,$J$9:$DP$16,2+CB$1,FALSE)&lt;&gt;0,(COUNTIF('Présences, Excuses, et Tx P G'!$P107:CF107,$C108)/VLOOKUP($D108,$J$9:$DP$16,2+CB$1,FALSE)),),)</f>
        <v>0</v>
      </c>
      <c r="CC108" s="141">
        <f>IF(AND($D108&lt;&gt;0,CC$1&lt;&gt;0),IF(VLOOKUP($D108,$J$9:$DP$16,2+CC$1,FALSE)&lt;&gt;0,(COUNTIF('Présences, Excuses, et Tx P G'!$P107:CG107,$C108)/VLOOKUP($D108,$J$9:$DP$16,2+CC$1,FALSE)),),)</f>
        <v>0</v>
      </c>
      <c r="CD108" s="141">
        <f>IF(AND($D108&lt;&gt;0,CD$1&lt;&gt;0),IF(VLOOKUP($D108,$J$9:$DP$16,2+CD$1,FALSE)&lt;&gt;0,(COUNTIF('Présences, Excuses, et Tx P G'!$P107:CH107,$C108)/VLOOKUP($D108,$J$9:$DP$16,2+CD$1,FALSE)),),)</f>
        <v>0</v>
      </c>
      <c r="CE108" s="141">
        <f>IF(AND($D108&lt;&gt;0,CE$1&lt;&gt;0),IF(VLOOKUP($D108,$J$9:$DP$16,2+CE$1,FALSE)&lt;&gt;0,(COUNTIF('Présences, Excuses, et Tx P G'!$P107:CI107,$C108)/VLOOKUP($D108,$J$9:$DP$16,2+CE$1,FALSE)),),)</f>
        <v>0</v>
      </c>
      <c r="CF108" s="141">
        <f>IF(AND($D108&lt;&gt;0,CF$1&lt;&gt;0),IF(VLOOKUP($D108,$J$9:$DP$16,2+CF$1,FALSE)&lt;&gt;0,(COUNTIF('Présences, Excuses, et Tx P G'!$P107:CJ107,$C108)/VLOOKUP($D108,$J$9:$DP$16,2+CF$1,FALSE)),),)</f>
        <v>0</v>
      </c>
      <c r="CG108" s="141">
        <f>IF(AND($D108&lt;&gt;0,CG$1&lt;&gt;0),IF(VLOOKUP($D108,$J$9:$DP$16,2+CG$1,FALSE)&lt;&gt;0,(COUNTIF('Présences, Excuses, et Tx P G'!$P107:CK107,$C108)/VLOOKUP($D108,$J$9:$DP$16,2+CG$1,FALSE)),),)</f>
        <v>0</v>
      </c>
      <c r="CH108" s="141">
        <f>IF(AND($D108&lt;&gt;0,CH$1&lt;&gt;0),IF(VLOOKUP($D108,$J$9:$DP$16,2+CH$1,FALSE)&lt;&gt;0,(COUNTIF('Présences, Excuses, et Tx P G'!$P107:CL107,$C108)/VLOOKUP($D108,$J$9:$DP$16,2+CH$1,FALSE)),),)</f>
        <v>0</v>
      </c>
      <c r="CI108" s="141">
        <f>IF(AND($D108&lt;&gt;0,CI$1&lt;&gt;0),IF(VLOOKUP($D108,$J$9:$DP$16,2+CI$1,FALSE)&lt;&gt;0,(COUNTIF('Présences, Excuses, et Tx P G'!$P107:CM107,$C108)/VLOOKUP($D108,$J$9:$DP$16,2+CI$1,FALSE)),),)</f>
        <v>0</v>
      </c>
      <c r="CJ108" s="141">
        <f>IF(AND($D108&lt;&gt;0,CJ$1&lt;&gt;0),IF(VLOOKUP($D108,$J$9:$DP$16,2+CJ$1,FALSE)&lt;&gt;0,(COUNTIF('Présences, Excuses, et Tx P G'!$P107:CO107,$C108)/VLOOKUP($D108,$J$9:$DP$16,2+CJ$1,FALSE)),),)</f>
        <v>0</v>
      </c>
      <c r="CK108" s="141">
        <f>IF(AND($D108&lt;&gt;0,CK$1&lt;&gt;0),IF(VLOOKUP($D108,$J$9:$DP$16,2+CK$1,FALSE)&lt;&gt;0,(COUNTIF('Présences, Excuses, et Tx P G'!$P107:CP107,$C108)/VLOOKUP($D108,$J$9:$DP$16,2+CK$1,FALSE)),),)</f>
        <v>0</v>
      </c>
      <c r="CL108" s="141">
        <f>IF(AND($D108&lt;&gt;0,CL$1&lt;&gt;0),IF(VLOOKUP($D108,$J$9:$DP$16,2+CL$1,FALSE)&lt;&gt;0,(COUNTIF('Présences, Excuses, et Tx P G'!$P107:CQ107,$C108)/VLOOKUP($D108,$J$9:$DP$16,2+CL$1,FALSE)),),)</f>
        <v>0</v>
      </c>
      <c r="CM108" s="141">
        <f>IF(AND($D108&lt;&gt;0,CM$1&lt;&gt;0),IF(VLOOKUP($D108,$J$9:$DP$16,2+CM$1,FALSE)&lt;&gt;0,(COUNTIF('Présences, Excuses, et Tx P G'!$P107:CR107,$C108)/VLOOKUP($D108,$J$9:$DP$16,2+CM$1,FALSE)),),)</f>
        <v>0</v>
      </c>
      <c r="CN108" s="141">
        <f>IF(AND($D108&lt;&gt;0,CN$1&lt;&gt;0),IF(VLOOKUP($D108,$J$9:$DP$16,2+CN$1,FALSE)&lt;&gt;0,(COUNTIF('Présences, Excuses, et Tx P G'!$P107:CS107,$C108)/VLOOKUP($D108,$J$9:$DP$16,2+CN$1,FALSE)),),)</f>
        <v>0</v>
      </c>
      <c r="CO108" s="141">
        <f>IF(AND($D108&lt;&gt;0,CO$1&lt;&gt;0),IF(VLOOKUP($D108,$J$9:$DP$16,2+CO$1,FALSE)&lt;&gt;0,(COUNTIF('Présences, Excuses, et Tx P G'!$P107:CT107,$C108)/VLOOKUP($D108,$J$9:$DP$16,2+CO$1,FALSE)),),)</f>
        <v>0</v>
      </c>
      <c r="CP108" s="141">
        <f>IF(AND($D108&lt;&gt;0,CP$1&lt;&gt;0),IF(VLOOKUP($D108,$J$9:$DP$16,2+CP$1,FALSE)&lt;&gt;0,(COUNTIF('Présences, Excuses, et Tx P G'!$P107:CU107,$C108)/VLOOKUP($D108,$J$9:$DP$16,2+CP$1,FALSE)),),)</f>
        <v>0</v>
      </c>
      <c r="CQ108" s="141">
        <f>IF(AND($D108&lt;&gt;0,CQ$1&lt;&gt;0),IF(VLOOKUP($D108,$J$9:$DP$16,2+CQ$1,FALSE)&lt;&gt;0,(COUNTIF('Présences, Excuses, et Tx P G'!$P107:CU107,$C108)/VLOOKUP($D108,$J$9:$DP$16,2+CQ$1,FALSE)),),)</f>
        <v>0</v>
      </c>
      <c r="CR108" s="141">
        <f>IF(AND($D108&lt;&gt;0,CR$1&lt;&gt;0),IF(VLOOKUP($D108,$J$9:$DP$16,2+CR$1,FALSE)&lt;&gt;0,(COUNTIF('Présences, Excuses, et Tx P G'!$P107:CV107,$C108)/VLOOKUP($D108,$J$9:$DP$16,2+CR$1,FALSE)),),)</f>
        <v>0</v>
      </c>
      <c r="CS108" s="141">
        <f>IF(AND($D108&lt;&gt;0,CS$1&lt;&gt;0),IF(VLOOKUP($D108,$J$9:$DP$16,2+CS$1,FALSE)&lt;&gt;0,(COUNTIF('Présences, Excuses, et Tx P G'!$P107:CW107,$C108)/VLOOKUP($D108,$J$9:$DP$16,2+CS$1,FALSE)),),)</f>
        <v>0</v>
      </c>
      <c r="CT108" s="141">
        <f>IF(AND($D108&lt;&gt;0,CT$1&lt;&gt;0),IF(VLOOKUP($D108,$J$9:$DP$16,2+CT$1,FALSE)&lt;&gt;0,(COUNTIF('Présences, Excuses, et Tx P G'!$P107:CX107,$C108)/VLOOKUP($D108,$J$9:$DP$16,2+CT$1,FALSE)),),)</f>
        <v>0</v>
      </c>
      <c r="CU108" s="141">
        <f>IF(AND($D108&lt;&gt;0,CU$1&lt;&gt;0),IF(VLOOKUP($D108,$J$9:$DP$16,2+CU$1,FALSE)&lt;&gt;0,(COUNTIF('Présences, Excuses, et Tx P G'!$P107:CY107,$C108)/VLOOKUP($D108,$J$9:$DP$16,2+CU$1,FALSE)),),)</f>
        <v>0</v>
      </c>
      <c r="CV108" s="141">
        <f>IF(AND($D108&lt;&gt;0,CV$1&lt;&gt;0),IF(VLOOKUP($D108,$J$9:$DP$16,2+CV$1,FALSE)&lt;&gt;0,(COUNTIF('Présences, Excuses, et Tx P G'!$P107:CZ107,$C108)/VLOOKUP($D108,$J$9:$DP$16,2+CV$1,FALSE)),),)</f>
        <v>0</v>
      </c>
      <c r="CW108" s="141">
        <f>IF(AND($D108&lt;&gt;0,CW$1&lt;&gt;0),IF(VLOOKUP($D108,$J$9:$DP$16,2+CW$1,FALSE)&lt;&gt;0,(COUNTIF('Présences, Excuses, et Tx P G'!$P107:DA107,$C108)/VLOOKUP($D108,$J$9:$DP$16,2+CW$1,FALSE)),),)</f>
        <v>0</v>
      </c>
      <c r="CX108" s="141">
        <f>IF(AND($D108&lt;&gt;0,CX$1&lt;&gt;0),IF(VLOOKUP($D108,$J$9:$DP$16,2+CX$1,FALSE)&lt;&gt;0,(COUNTIF('Présences, Excuses, et Tx P G'!$P107:DB107,$C108)/VLOOKUP($D108,$J$9:$DP$16,2+CX$1,FALSE)),),)</f>
        <v>0</v>
      </c>
      <c r="CY108" s="141">
        <f>IF(AND($D108&lt;&gt;0,CY$1&lt;&gt;0),IF(VLOOKUP($D108,$J$9:$DP$16,2+CY$1,FALSE)&lt;&gt;0,(COUNTIF('Présences, Excuses, et Tx P G'!$P107:DC107,$C108)/VLOOKUP($D108,$J$9:$DP$16,2+CY$1,FALSE)),),)</f>
        <v>0</v>
      </c>
      <c r="CZ108" s="141">
        <f>IF(AND($D108&lt;&gt;0,CZ$1&lt;&gt;0),IF(VLOOKUP($D108,$J$9:$DP$16,2+CZ$1,FALSE)&lt;&gt;0,(COUNTIF('Présences, Excuses, et Tx P G'!$P107:DD107,$C108)/VLOOKUP($D108,$J$9:$DP$16,2+CZ$1,FALSE)),),)</f>
        <v>0</v>
      </c>
      <c r="DA108" s="141">
        <f>IF(AND($D108&lt;&gt;0,DA$1&lt;&gt;0),IF(VLOOKUP($D108,$J$9:$DP$16,2+DA$1,FALSE)&lt;&gt;0,(COUNTIF('Présences, Excuses, et Tx P G'!$P107:DE107,$C108)/VLOOKUP($D108,$J$9:$DP$16,2+DA$1,FALSE)),),)</f>
        <v>0</v>
      </c>
      <c r="DB108" s="141">
        <f>IF(AND($D108&lt;&gt;0,DB$1&lt;&gt;0),IF(VLOOKUP($D108,$J$9:$DP$16,2+DB$1,FALSE)&lt;&gt;0,(COUNTIF('Présences, Excuses, et Tx P G'!$P107:DF107,$C108)/VLOOKUP($D108,$J$9:$DP$16,2+DB$1,FALSE)),),)</f>
        <v>0</v>
      </c>
      <c r="DC108" s="141">
        <f>IF(AND($D108&lt;&gt;0,DC$1&lt;&gt;0),IF(VLOOKUP($D108,$J$9:$DP$16,2+DC$1,FALSE)&lt;&gt;0,(COUNTIF('Présences, Excuses, et Tx P G'!$P107:DG107,$C108)/VLOOKUP($D108,$J$9:$DP$16,2+DC$1,FALSE)),),)</f>
        <v>0</v>
      </c>
      <c r="DD108" s="141">
        <f>IF(AND($D108&lt;&gt;0,DD$1&lt;&gt;0),IF(VLOOKUP($D108,$J$9:$DP$16,2+DD$1,FALSE)&lt;&gt;0,(COUNTIF('Présences, Excuses, et Tx P G'!$P107:DH107,$C108)/VLOOKUP($D108,$J$9:$DP$16,2+DD$1,FALSE)),),)</f>
        <v>0</v>
      </c>
      <c r="DE108" s="141">
        <f>IF(AND($D108&lt;&gt;0,DE$1&lt;&gt;0),IF(VLOOKUP($D108,$J$9:$DP$16,2+DE$1,FALSE)&lt;&gt;0,(COUNTIF('Présences, Excuses, et Tx P G'!$P107:DI107,$C108)/VLOOKUP($D108,$J$9:$DP$16,2+DE$1,FALSE)),),)</f>
        <v>0</v>
      </c>
      <c r="DF108" s="141">
        <f>IF(AND($D108&lt;&gt;0,DF$1&lt;&gt;0),IF(VLOOKUP($D108,$J$9:$DP$16,2+DF$1,FALSE)&lt;&gt;0,(COUNTIF('Présences, Excuses, et Tx P G'!$P107:DJ107,$C108)/VLOOKUP($D108,$J$9:$DP$16,2+DF$1,FALSE)),),)</f>
        <v>0</v>
      </c>
      <c r="DG108" s="141">
        <f>IF(AND($D108&lt;&gt;0,DG$1&lt;&gt;0),IF(VLOOKUP($D108,$J$9:$DP$16,2+DG$1,FALSE)&lt;&gt;0,(COUNTIF('Présences, Excuses, et Tx P G'!$P107:DK107,$C108)/VLOOKUP($D108,$J$9:$DP$16,2+DG$1,FALSE)),),)</f>
        <v>0</v>
      </c>
      <c r="DH108" s="141">
        <f>IF(AND($D108&lt;&gt;0,DH$1&lt;&gt;0),IF(VLOOKUP($D108,$J$9:$DP$16,2+DH$1,FALSE)&lt;&gt;0,(COUNTIF('Présences, Excuses, et Tx P G'!$P107:DL107,$C108)/VLOOKUP($D108,$J$9:$DP$16,2+DH$1,FALSE)),),)</f>
        <v>0</v>
      </c>
      <c r="DI108" s="141">
        <f>IF(AND($D108&lt;&gt;0,DI$1&lt;&gt;0),IF(VLOOKUP($D108,$J$9:$DP$16,2+DI$1,FALSE)&lt;&gt;0,(COUNTIF('Présences, Excuses, et Tx P G'!$P107:DM107,$C108)/VLOOKUP($D108,$J$9:$DP$16,2+DI$1,FALSE)),),)</f>
        <v>0</v>
      </c>
      <c r="DJ108" s="141">
        <f>IF(AND($D108&lt;&gt;0,DJ$1&lt;&gt;0),IF(VLOOKUP($D108,$J$9:$DP$16,2+DJ$1,FALSE)&lt;&gt;0,(COUNTIF('Présences, Excuses, et Tx P G'!$P107:DN107,$C108)/VLOOKUP($D108,$J$9:$DP$16,2+DJ$1,FALSE)),),)</f>
        <v>0</v>
      </c>
      <c r="DK108" s="141">
        <f>IF(AND($D108&lt;&gt;0,DK$1&lt;&gt;0),IF(VLOOKUP($D108,$J$9:$DP$16,2+DK$1,FALSE)&lt;&gt;0,(COUNTIF('Présences, Excuses, et Tx P G'!$P107:DO107,$C108)/VLOOKUP($D108,$J$9:$DP$16,2+DK$1,FALSE)),),)</f>
        <v>0</v>
      </c>
      <c r="DL108" s="141">
        <f>IF(AND($D108&lt;&gt;0,DL$1&lt;&gt;0),IF(VLOOKUP($D108,$J$9:$DP$16,2+DL$1,FALSE)&lt;&gt;0,(COUNTIF('Présences, Excuses, et Tx P G'!$P107:DP107,$C108)/VLOOKUP($D108,$J$9:$DP$16,2+DL$1,FALSE)),),)</f>
        <v>0</v>
      </c>
      <c r="DM108" s="141">
        <f>IF(AND($D108&lt;&gt;0,DM$1&lt;&gt;0),IF(VLOOKUP($D108,$J$9:$DP$16,2+DM$1,FALSE)&lt;&gt;0,(COUNTIF('Présences, Excuses, et Tx P G'!$P107:DQ107,$C108)/VLOOKUP($D108,$J$9:$DP$16,2+DM$1,FALSE)),),)</f>
        <v>0</v>
      </c>
      <c r="DN108" s="141">
        <f>IF(AND($D108&lt;&gt;0,DN$1&lt;&gt;0),IF(VLOOKUP($D108,$J$9:$DP$16,2+DN$1,FALSE)&lt;&gt;0,(COUNTIF('Présences, Excuses, et Tx P G'!$P107:DR107,$C108)/VLOOKUP($D108,$J$9:$DP$16,2+DN$1,FALSE)),),)</f>
        <v>0</v>
      </c>
      <c r="DO108" s="141">
        <f>IF(AND($D108&lt;&gt;0,DO$1&lt;&gt;0),IF(VLOOKUP($D108,$J$9:$DP$16,2+DO$1,FALSE)&lt;&gt;0,(COUNTIF('Présences, Excuses, et Tx P G'!$P107:DS107,$C108)/VLOOKUP($D108,$J$9:$DP$16,2+DO$1,FALSE)),),)</f>
        <v>0</v>
      </c>
      <c r="DP108" s="141">
        <f>IF(AND($D108&lt;&gt;0,DP$1&lt;&gt;0),IF(VLOOKUP($D108,$J$9:$DP$16,2+DP$1,FALSE)&lt;&gt;0,(COUNTIF('Présences, Excuses, et Tx P G'!$P107:DT107,$C108)/VLOOKUP($D108,$J$9:$DP$16,2+DP$1,FALSE)),),)</f>
        <v>0</v>
      </c>
      <c r="DR108" s="330" t="str">
        <f t="shared" si="39"/>
        <v xml:space="preserve">Arrivés en cours de saison : </v>
      </c>
      <c r="DS108" s="26">
        <f t="shared" si="40"/>
        <v>0</v>
      </c>
      <c r="DT108" s="23">
        <f t="shared" si="41"/>
        <v>0</v>
      </c>
    </row>
    <row r="109" spans="1:124" ht="14.4" customHeight="1">
      <c r="A109" s="17">
        <v>92</v>
      </c>
      <c r="B109" s="158" t="str">
        <f>Choristes!B93</f>
        <v>REIS José</v>
      </c>
      <c r="C109" s="26" t="str">
        <f>Choristes!C93</f>
        <v>T</v>
      </c>
      <c r="D109" s="26" t="str">
        <f>Choristes!G93</f>
        <v>HS</v>
      </c>
      <c r="E109" s="26"/>
      <c r="F109" s="26"/>
      <c r="G109" s="15"/>
      <c r="H109" s="15"/>
      <c r="I109" s="23">
        <f t="shared" si="37"/>
        <v>0.46511627906976744</v>
      </c>
      <c r="J109" s="23" t="str">
        <f t="shared" si="38"/>
        <v>C</v>
      </c>
      <c r="K109" s="61"/>
      <c r="L109" s="141">
        <f>IF(AND($D109&lt;&gt;0,L$1&lt;&gt;0),IF(VLOOKUP($D109,$J$9:$DP$16,2+L$1,FALSE)&lt;&gt;0,(COUNTIF('Présences, Excuses, et Tx P G'!$P108:P108,$C109)/VLOOKUP($D109,$J$9:$DP$16,2+L$1,FALSE)),),)</f>
        <v>0</v>
      </c>
      <c r="M109" s="141">
        <f>IF(AND($D109&lt;&gt;0,M$1&lt;&gt;0),IF(VLOOKUP($D109,$J$9:$DP$16,2+M$1,FALSE)&lt;&gt;0,(COUNTIF('Présences, Excuses, et Tx P G'!$P108:Q108,$C109)/VLOOKUP($D109,$J$9:$DP$16,2+M$1,FALSE)),),)</f>
        <v>0</v>
      </c>
      <c r="N109" s="141">
        <f>IF(AND($D109&lt;&gt;0,N$1&lt;&gt;0),IF(VLOOKUP($D109,$J$9:$DP$16,2+N$1,FALSE)&lt;&gt;0,(COUNTIF('Présences, Excuses, et Tx P G'!$P108:R108,$C109)/VLOOKUP($D109,$J$9:$DP$16,2+N$1,FALSE)),),)</f>
        <v>0</v>
      </c>
      <c r="O109" s="141">
        <f>IF(AND($D109&lt;&gt;0,O$1&lt;&gt;0),IF(VLOOKUP($D109,$J$9:$DP$16,2+O$1,FALSE)&lt;&gt;0,(COUNTIF('Présences, Excuses, et Tx P G'!$P108:S108,$C109)/VLOOKUP($D109,$J$9:$DP$16,2+O$1,FALSE)),),)</f>
        <v>0</v>
      </c>
      <c r="P109" s="141">
        <f>IF(AND($D109&lt;&gt;0,P$1&lt;&gt;0),IF(VLOOKUP($D109,$J$9:$DP$16,2+P$1,FALSE)&lt;&gt;0,(COUNTIF('Présences, Excuses, et Tx P G'!$P108:T108,$C109)/VLOOKUP($D109,$J$9:$DP$16,2+P$1,FALSE)),),)</f>
        <v>0</v>
      </c>
      <c r="Q109" s="141">
        <f>IF(AND($D109&lt;&gt;0,Q$1&lt;&gt;0),IF(VLOOKUP($D109,$J$9:$DP$16,2+Q$1,FALSE)&lt;&gt;0,(COUNTIF('Présences, Excuses, et Tx P G'!$P108:U108,$C109)/VLOOKUP($D109,$J$9:$DP$16,2+Q$1,FALSE)),),)</f>
        <v>0</v>
      </c>
      <c r="R109" s="141">
        <f>IF(AND($D109&lt;&gt;0,R$1&lt;&gt;0),IF(VLOOKUP($D109,$J$9:$DP$16,2+R$1,FALSE)&lt;&gt;0,(COUNTIF('Présences, Excuses, et Tx P G'!$P108:V108,$C109)/VLOOKUP($D109,$J$9:$DP$16,2+R$1,FALSE)),),)</f>
        <v>0</v>
      </c>
      <c r="S109" s="141">
        <f>IF(AND($D109&lt;&gt;0,S$1&lt;&gt;0),IF(VLOOKUP($D109,$J$9:$DP$16,2+S$1,FALSE)&lt;&gt;0,(COUNTIF('Présences, Excuses, et Tx P G'!$P108:W108,$C109)/VLOOKUP($D109,$J$9:$DP$16,2+S$1,FALSE)),),)</f>
        <v>0</v>
      </c>
      <c r="T109" s="141">
        <f>IF(AND($D109&lt;&gt;0,T$1&lt;&gt;0),IF(VLOOKUP($D109,$J$9:$DP$16,2+T$1,FALSE)&lt;&gt;0,(COUNTIF('Présences, Excuses, et Tx P G'!$P108:X108,$C109)/VLOOKUP($D109,$J$9:$DP$16,2+T$1,FALSE)),),)</f>
        <v>0</v>
      </c>
      <c r="U109" s="141">
        <f>IF(AND($D109&lt;&gt;0,U$1&lt;&gt;0),IF(VLOOKUP($D109,$J$9:$DP$16,2+U$1,FALSE)&lt;&gt;0,(COUNTIF('Présences, Excuses, et Tx P G'!$P108:Y108,$C109)/VLOOKUP($D109,$J$9:$DP$16,2+U$1,FALSE)),),)</f>
        <v>0</v>
      </c>
      <c r="V109" s="141">
        <f>IF(AND($D109&lt;&gt;0,V$1&lt;&gt;0),IF(VLOOKUP($D109,$J$9:$DP$16,2+V$1,FALSE)&lt;&gt;0,(COUNTIF('Présences, Excuses, et Tx P G'!$P108:Z108,$C109)/VLOOKUP($D109,$J$9:$DP$16,2+V$1,FALSE)),),)</f>
        <v>0</v>
      </c>
      <c r="W109" s="141">
        <f>IF(AND($D109&lt;&gt;0,W$1&lt;&gt;0),IF(VLOOKUP($D109,$J$9:$DP$16,2+W$1,FALSE)&lt;&gt;0,(COUNTIF('Présences, Excuses, et Tx P G'!$P108:AA108,$C109)/VLOOKUP($D109,$J$9:$DP$16,2+W$1,FALSE)),),)</f>
        <v>0</v>
      </c>
      <c r="X109" s="141">
        <f>IF(AND($D109&lt;&gt;0,X$1&lt;&gt;0),IF(VLOOKUP($D109,$J$9:$DP$16,2+X$1,FALSE)&lt;&gt;0,(COUNTIF('Présences, Excuses, et Tx P G'!$P108:AB108,$C109)/VLOOKUP($D109,$J$9:$DP$16,2+X$1,FALSE)),),)</f>
        <v>0</v>
      </c>
      <c r="Y109" s="141">
        <f>IF(AND($D109&lt;&gt;0,Y$1&lt;&gt;0),IF(VLOOKUP($D109,$J$9:$DP$16,2+Y$1,FALSE)&lt;&gt;0,(COUNTIF('Présences, Excuses, et Tx P G'!$P108:AC108,$C109)/VLOOKUP($D109,$J$9:$DP$16,2+Y$1,FALSE)),),)</f>
        <v>0</v>
      </c>
      <c r="Z109" s="141">
        <f>IF(AND($D109&lt;&gt;0,Z$1&lt;&gt;0),IF(VLOOKUP($D109,$J$9:$DP$16,2+Z$1,FALSE)&lt;&gt;0,(COUNTIF('Présences, Excuses, et Tx P G'!$P108:AD108,$C109)/VLOOKUP($D109,$J$9:$DP$16,2+Z$1,FALSE)),),)</f>
        <v>0</v>
      </c>
      <c r="AA109" s="141">
        <f>IF(AND($D109&lt;&gt;0,AA$1&lt;&gt;0),IF(VLOOKUP($D109,$J$9:$DP$16,2+AA$1,FALSE)&lt;&gt;0,(COUNTIF('Présences, Excuses, et Tx P G'!$P108:AE108,$C109)/VLOOKUP($D109,$J$9:$DP$16,2+AA$1,FALSE)),),)</f>
        <v>0</v>
      </c>
      <c r="AB109" s="141">
        <f>IF(AND($D109&lt;&gt;0,AB$1&lt;&gt;0),IF(VLOOKUP($D109,$J$9:$DP$16,2+AB$1,FALSE)&lt;&gt;0,(COUNTIF('Présences, Excuses, et Tx P G'!$P108:AF108,$C109)/VLOOKUP($D109,$J$9:$DP$16,2+AB$1,FALSE)),),)</f>
        <v>0</v>
      </c>
      <c r="AC109" s="141">
        <f>IF(AND($D109&lt;&gt;0,AC$1&lt;&gt;0),IF(VLOOKUP($D109,$J$9:$DP$16,2+AC$1,FALSE)&lt;&gt;0,(COUNTIF('Présences, Excuses, et Tx P G'!$P108:AG108,$C109)/VLOOKUP($D109,$J$9:$DP$16,2+AC$1,FALSE)),),)</f>
        <v>0</v>
      </c>
      <c r="AD109" s="141">
        <f>IF(AND($D109&lt;&gt;0,AD$1&lt;&gt;0),IF(VLOOKUP($D109,$J$9:$DP$16,2+AD$1,FALSE)&lt;&gt;0,(COUNTIF('Présences, Excuses, et Tx P G'!$P108:AH108,$C109)/VLOOKUP($D109,$J$9:$DP$16,2+AD$1,FALSE)),),)</f>
        <v>0</v>
      </c>
      <c r="AE109" s="141">
        <f>IF(AND($D109&lt;&gt;0,AE$1&lt;&gt;0),IF(VLOOKUP($D109,$J$9:$DP$16,2+AE$1,FALSE)&lt;&gt;0,(COUNTIF('Présences, Excuses, et Tx P G'!$P108:AI108,$C109)/VLOOKUP($D109,$J$9:$DP$16,2+AE$1,FALSE)),),)</f>
        <v>0</v>
      </c>
      <c r="AF109" s="141">
        <f>IF(AND($D109&lt;&gt;0,AF$1&lt;&gt;0),IF(VLOOKUP($D109,$J$9:$DP$16,2+AF$1,FALSE)&lt;&gt;0,(COUNTIF('Présences, Excuses, et Tx P G'!$P108:AJ108,$C109)/VLOOKUP($D109,$J$9:$DP$16,2+AF$1,FALSE)),),)</f>
        <v>0</v>
      </c>
      <c r="AG109" s="141">
        <f>IF(AND($D109&lt;&gt;0,AG$1&lt;&gt;0),IF(VLOOKUP($D109,$J$9:$DP$16,2+AG$1,FALSE)&lt;&gt;0,(COUNTIF('Présences, Excuses, et Tx P G'!$P108:AK108,$C109)/VLOOKUP($D109,$J$9:$DP$16,2+AG$1,FALSE)),),)</f>
        <v>6.6666666666666666E-2</v>
      </c>
      <c r="AH109" s="141">
        <f>IF(AND($D109&lt;&gt;0,AH$1&lt;&gt;0),IF(VLOOKUP($D109,$J$9:$DP$16,2+AH$1,FALSE)&lt;&gt;0,(COUNTIF('Présences, Excuses, et Tx P G'!$P108:AL108,$C109)/VLOOKUP($D109,$J$9:$DP$16,2+AH$1,FALSE)),),)</f>
        <v>0.125</v>
      </c>
      <c r="AI109" s="141">
        <f>IF(AND($D109&lt;&gt;0,AI$1&lt;&gt;0),IF(VLOOKUP($D109,$J$9:$DP$16,2+AI$1,FALSE)&lt;&gt;0,(COUNTIF('Présences, Excuses, et Tx P G'!$P108:AM108,$C109)/VLOOKUP($D109,$J$9:$DP$16,2+AI$1,FALSE)),),)</f>
        <v>0.17647058823529413</v>
      </c>
      <c r="AJ109" s="141">
        <f>IF(AND($D109&lt;&gt;0,AJ$1&lt;&gt;0),IF(VLOOKUP($D109,$J$9:$DP$16,2+AJ$1,FALSE)&lt;&gt;0,(COUNTIF('Présences, Excuses, et Tx P G'!$P108:AN108,$C109)/VLOOKUP($D109,$J$9:$DP$16,2+AJ$1,FALSE)),),)</f>
        <v>0.22222222222222221</v>
      </c>
      <c r="AK109" s="141">
        <f>IF(AND($D109&lt;&gt;0,AK$1&lt;&gt;0),IF(VLOOKUP($D109,$J$9:$DP$16,2+AK$1,FALSE)&lt;&gt;0,(COUNTIF('Présences, Excuses, et Tx P G'!$P108:AO108,$C109)/VLOOKUP($D109,$J$9:$DP$16,2+AK$1,FALSE)),),)</f>
        <v>0.22222222222222221</v>
      </c>
      <c r="AL109" s="141">
        <f>IF(AND($D109&lt;&gt;0,AL$1&lt;&gt;0),IF(VLOOKUP($D109,$J$9:$DP$16,2+AL$1,FALSE)&lt;&gt;0,(COUNTIF('Présences, Excuses, et Tx P G'!$P108:AP108,$C109)/VLOOKUP($D109,$J$9:$DP$16,2+AL$1,FALSE)),),)</f>
        <v>0.21052631578947367</v>
      </c>
      <c r="AM109" s="141">
        <f>IF(AND($D109&lt;&gt;0,AM$1&lt;&gt;0),IF(VLOOKUP($D109,$J$9:$DP$16,2+AM$1,FALSE)&lt;&gt;0,(COUNTIF('Présences, Excuses, et Tx P G'!$P108:AQ108,$C109)/VLOOKUP($D109,$J$9:$DP$16,2+AM$1,FALSE)),),)</f>
        <v>0.2</v>
      </c>
      <c r="AN109" s="141">
        <f>IF(AND($D109&lt;&gt;0,AN$1&lt;&gt;0),IF(VLOOKUP($D109,$J$9:$DP$16,2+AN$1,FALSE)&lt;&gt;0,(COUNTIF('Présences, Excuses, et Tx P G'!$P108:AR108,$C109)/VLOOKUP($D109,$J$9:$DP$16,2+AN$1,FALSE)),),)</f>
        <v>0.23809523809523808</v>
      </c>
      <c r="AO109" s="141">
        <f>IF(AND($D109&lt;&gt;0,AO$1&lt;&gt;0),IF(VLOOKUP($D109,$J$9:$DP$16,2+AO$1,FALSE)&lt;&gt;0,(COUNTIF('Présences, Excuses, et Tx P G'!$P108:AS108,$C109)/VLOOKUP($D109,$J$9:$DP$16,2+AO$1,FALSE)),),)</f>
        <v>0.27272727272727271</v>
      </c>
      <c r="AP109" s="141">
        <f>IF(AND($D109&lt;&gt;0,AP$1&lt;&gt;0),IF(VLOOKUP($D109,$J$9:$DP$16,2+AP$1,FALSE)&lt;&gt;0,(COUNTIF('Présences, Excuses, et Tx P G'!$P108:AT108,$C109)/VLOOKUP($D109,$J$9:$DP$16,2+AP$1,FALSE)),),)</f>
        <v>0.30434782608695654</v>
      </c>
      <c r="AQ109" s="141">
        <f>IF(AND($D109&lt;&gt;0,AQ$1&lt;&gt;0),IF(VLOOKUP($D109,$J$9:$DP$16,2+AQ$1,FALSE)&lt;&gt;0,(COUNTIF('Présences, Excuses, et Tx P G'!$P108:AU108,$C109)/VLOOKUP($D109,$J$9:$DP$16,2+AQ$1,FALSE)),),)</f>
        <v>0.30434782608695654</v>
      </c>
      <c r="AR109" s="141">
        <f>IF(AND($D109&lt;&gt;0,AR$1&lt;&gt;0),IF(VLOOKUP($D109,$J$9:$DP$16,2+AR$1,FALSE)&lt;&gt;0,(COUNTIF('Présences, Excuses, et Tx P G'!$P108:AV108,$C109)/VLOOKUP($D109,$J$9:$DP$16,2+AR$1,FALSE)),),)</f>
        <v>0.29166666666666669</v>
      </c>
      <c r="AS109" s="141">
        <f>IF(AND($D109&lt;&gt;0,AS$1&lt;&gt;0),IF(VLOOKUP($D109,$J$9:$DP$16,2+AS$1,FALSE)&lt;&gt;0,(COUNTIF('Présences, Excuses, et Tx P G'!$P108:AW108,$C109)/VLOOKUP($D109,$J$9:$DP$16,2+AS$1,FALSE)),),)</f>
        <v>0.29166666666666669</v>
      </c>
      <c r="AT109" s="141">
        <f>IF(AND($D109&lt;&gt;0,AT$1&lt;&gt;0),IF(VLOOKUP($D109,$J$9:$DP$16,2+AT$1,FALSE)&lt;&gt;0,(COUNTIF('Présences, Excuses, et Tx P G'!$P108:AX108,$C109)/VLOOKUP($D109,$J$9:$DP$16,2+AT$1,FALSE)),),)</f>
        <v>0.32</v>
      </c>
      <c r="AU109" s="141">
        <f>IF(AND($D109&lt;&gt;0,AU$1&lt;&gt;0),IF(VLOOKUP($D109,$J$9:$DP$16,2+AU$1,FALSE)&lt;&gt;0,(COUNTIF('Présences, Excuses, et Tx P G'!$P108:AY108,$C109)/VLOOKUP($D109,$J$9:$DP$16,2+AU$1,FALSE)),),)</f>
        <v>0.32</v>
      </c>
      <c r="AV109" s="141">
        <f>IF(AND($D109&lt;&gt;0,AV$1&lt;&gt;0),IF(VLOOKUP($D109,$J$9:$DP$16,2+AV$1,FALSE)&lt;&gt;0,(COUNTIF('Présences, Excuses, et Tx P G'!$P108:AZ108,$C109)/VLOOKUP($D109,$J$9:$DP$16,2+AV$1,FALSE)),),)</f>
        <v>0.34615384615384615</v>
      </c>
      <c r="AW109" s="141">
        <f>IF(AND($D109&lt;&gt;0,AW$1&lt;&gt;0),IF(VLOOKUP($D109,$J$9:$DP$16,2+AW$1,FALSE)&lt;&gt;0,(COUNTIF('Présences, Excuses, et Tx P G'!$P108:BA108,$C109)/VLOOKUP($D109,$J$9:$DP$16,2+AW$1,FALSE)),),)</f>
        <v>0.34615384615384615</v>
      </c>
      <c r="AX109" s="141">
        <f>IF(AND($D109&lt;&gt;0,AX$1&lt;&gt;0),IF(VLOOKUP($D109,$J$9:$DP$16,2+AX$1,FALSE)&lt;&gt;0,(COUNTIF('Présences, Excuses, et Tx P G'!$P108:BB108,$C109)/VLOOKUP($D109,$J$9:$DP$16,2+AX$1,FALSE)),),)</f>
        <v>0.34615384615384615</v>
      </c>
      <c r="AY109" s="141">
        <f>IF(AND($D109&lt;&gt;0,AY$1&lt;&gt;0),IF(VLOOKUP($D109,$J$9:$DP$16,2+AY$1,FALSE)&lt;&gt;0,(COUNTIF('Présences, Excuses, et Tx P G'!$P108:BC108,$C109)/VLOOKUP($D109,$J$9:$DP$16,2+AY$1,FALSE)),),)</f>
        <v>0.33333333333333331</v>
      </c>
      <c r="AZ109" s="141">
        <f>IF(AND($D109&lt;&gt;0,AZ$1&lt;&gt;0),IF(VLOOKUP($D109,$J$9:$DP$16,2+AZ$1,FALSE)&lt;&gt;0,(COUNTIF('Présences, Excuses, et Tx P G'!$P108:BD108,$C109)/VLOOKUP($D109,$J$9:$DP$16,2+AZ$1,FALSE)),),)</f>
        <v>0.33333333333333331</v>
      </c>
      <c r="BA109" s="141">
        <f>IF(AND($D109&lt;&gt;0,BA$1&lt;&gt;0),IF(VLOOKUP($D109,$J$9:$DP$16,2+BA$1,FALSE)&lt;&gt;0,(COUNTIF('Présences, Excuses, et Tx P G'!$P108:BE108,$C109)/VLOOKUP($D109,$J$9:$DP$16,2+BA$1,FALSE)),),)</f>
        <v>0.32142857142857145</v>
      </c>
      <c r="BB109" s="141">
        <f>IF(AND($D109&lt;&gt;0,BB$1&lt;&gt;0),IF(VLOOKUP($D109,$J$9:$DP$16,2+BB$1,FALSE)&lt;&gt;0,(COUNTIF('Présences, Excuses, et Tx P G'!$P108:BF108,$C109)/VLOOKUP($D109,$J$9:$DP$16,2+BB$1,FALSE)),),)</f>
        <v>0.34482758620689657</v>
      </c>
      <c r="BC109" s="141">
        <f>IF(AND($D109&lt;&gt;0,BC$1&lt;&gt;0),IF(VLOOKUP($D109,$J$9:$DP$16,2+BC$1,FALSE)&lt;&gt;0,(COUNTIF('Présences, Excuses, et Tx P G'!$P108:BG108,$C109)/VLOOKUP($D109,$J$9:$DP$16,2+BC$1,FALSE)),),)</f>
        <v>0.36666666666666664</v>
      </c>
      <c r="BD109" s="141">
        <f>IF(AND($D109&lt;&gt;0,BD$1&lt;&gt;0),IF(VLOOKUP($D109,$J$9:$DP$16,2+BD$1,FALSE)&lt;&gt;0,(COUNTIF('Présences, Excuses, et Tx P G'!$P108:BH108,$C109)/VLOOKUP($D109,$J$9:$DP$16,2+BD$1,FALSE)),),)</f>
        <v>0.38709677419354838</v>
      </c>
      <c r="BE109" s="141">
        <f>IF(AND($D109&lt;&gt;0,BE$1&lt;&gt;0),IF(VLOOKUP($D109,$J$9:$DP$16,2+BE$1,FALSE)&lt;&gt;0,(COUNTIF('Présences, Excuses, et Tx P G'!$P108:BI108,$C109)/VLOOKUP($D109,$J$9:$DP$16,2+BE$1,FALSE)),),)</f>
        <v>0.40625</v>
      </c>
      <c r="BF109" s="141">
        <f>IF(AND($D109&lt;&gt;0,BF$1&lt;&gt;0),IF(VLOOKUP($D109,$J$9:$DP$16,2+BF$1,FALSE)&lt;&gt;0,(COUNTIF('Présences, Excuses, et Tx P G'!$P108:BJ108,$C109)/VLOOKUP($D109,$J$9:$DP$16,2+BF$1,FALSE)),),)</f>
        <v>0.40625</v>
      </c>
      <c r="BG109" s="141">
        <f>IF(AND($D109&lt;&gt;0,BG$1&lt;&gt;0),IF(VLOOKUP($D109,$J$9:$DP$16,2+BG$1,FALSE)&lt;&gt;0,(COUNTIF('Présences, Excuses, et Tx P G'!$P108:BK108,$C109)/VLOOKUP($D109,$J$9:$DP$16,2+BG$1,FALSE)),),)</f>
        <v>0.40625</v>
      </c>
      <c r="BH109" s="141">
        <f>IF(AND($D109&lt;&gt;0,BH$1&lt;&gt;0),IF(VLOOKUP($D109,$J$9:$DP$16,2+BH$1,FALSE)&lt;&gt;0,(COUNTIF('Présences, Excuses, et Tx P G'!$P108:BL108,$C109)/VLOOKUP($D109,$J$9:$DP$16,2+BH$1,FALSE)),),)</f>
        <v>0.39393939393939392</v>
      </c>
      <c r="BI109" s="141">
        <f>IF(AND($D109&lt;&gt;0,BI$1&lt;&gt;0),IF(VLOOKUP($D109,$J$9:$DP$16,2+BI$1,FALSE)&lt;&gt;0,(COUNTIF('Présences, Excuses, et Tx P G'!$P108:BM108,$C109)/VLOOKUP($D109,$J$9:$DP$16,2+BI$1,FALSE)),),)</f>
        <v>0.41176470588235292</v>
      </c>
      <c r="BJ109" s="141">
        <f>IF(AND($D109&lt;&gt;0,BJ$1&lt;&gt;0),IF(VLOOKUP($D109,$J$9:$DP$16,2+BJ$1,FALSE)&lt;&gt;0,(COUNTIF('Présences, Excuses, et Tx P G'!$P108:BN108,$C109)/VLOOKUP($D109,$J$9:$DP$16,2+BJ$1,FALSE)),),)</f>
        <v>0.41176470588235292</v>
      </c>
      <c r="BK109" s="141">
        <f>IF(AND($D109&lt;&gt;0,BK$1&lt;&gt;0),IF(VLOOKUP($D109,$J$9:$DP$16,2+BK$1,FALSE)&lt;&gt;0,(COUNTIF('Présences, Excuses, et Tx P G'!$P108:BO108,$C109)/VLOOKUP($D109,$J$9:$DP$16,2+BK$1,FALSE)),),)</f>
        <v>0.4</v>
      </c>
      <c r="BL109" s="141">
        <f>IF(AND($D109&lt;&gt;0,BL$1&lt;&gt;0),IF(VLOOKUP($D109,$J$9:$DP$16,2+BL$1,FALSE)&lt;&gt;0,(COUNTIF('Présences, Excuses, et Tx P G'!$P108:BP108,$C109)/VLOOKUP($D109,$J$9:$DP$16,2+BL$1,FALSE)),),)</f>
        <v>0.4</v>
      </c>
      <c r="BM109" s="141">
        <f>IF(AND($D109&lt;&gt;0,BM$1&lt;&gt;0),IF(VLOOKUP($D109,$J$9:$DP$16,2+BM$1,FALSE)&lt;&gt;0,(COUNTIF('Présences, Excuses, et Tx P G'!$P108:BQ108,$C109)/VLOOKUP($D109,$J$9:$DP$16,2+BM$1,FALSE)),),)</f>
        <v>0.4</v>
      </c>
      <c r="BN109" s="141">
        <f>IF(AND($D109&lt;&gt;0,BN$1&lt;&gt;0),IF(VLOOKUP($D109,$J$9:$DP$16,2+BN$1,FALSE)&lt;&gt;0,(COUNTIF('Présences, Excuses, et Tx P G'!$P108:BR108,$C109)/VLOOKUP($D109,$J$9:$DP$16,2+BN$1,FALSE)),),)</f>
        <v>0.41666666666666669</v>
      </c>
      <c r="BO109" s="141">
        <f>IF(AND($D109&lt;&gt;0,BO$1&lt;&gt;0),IF(VLOOKUP($D109,$J$9:$DP$16,2+BO$1,FALSE)&lt;&gt;0,(COUNTIF('Présences, Excuses, et Tx P G'!$P108:BS108,$C109)/VLOOKUP($D109,$J$9:$DP$16,2+BO$1,FALSE)),),)</f>
        <v>0.43243243243243246</v>
      </c>
      <c r="BP109" s="141">
        <f>IF(AND($D109&lt;&gt;0,BP$1&lt;&gt;0),IF(VLOOKUP($D109,$J$9:$DP$16,2+BP$1,FALSE)&lt;&gt;0,(COUNTIF('Présences, Excuses, et Tx P G'!$P108:BT108,$C109)/VLOOKUP($D109,$J$9:$DP$16,2+BP$1,FALSE)),),)</f>
        <v>0.44736842105263158</v>
      </c>
      <c r="BQ109" s="141">
        <f>IF(AND($D109&lt;&gt;0,BQ$1&lt;&gt;0),IF(VLOOKUP($D109,$J$9:$DP$16,2+BQ$1,FALSE)&lt;&gt;0,(COUNTIF('Présences, Excuses, et Tx P G'!$P108:BU108,$C109)/VLOOKUP($D109,$J$9:$DP$16,2+BQ$1,FALSE)),),)</f>
        <v>0.44736842105263158</v>
      </c>
      <c r="BR109" s="141">
        <f>IF(AND($D109&lt;&gt;0,BR$1&lt;&gt;0),IF(VLOOKUP($D109,$J$9:$DP$16,2+BR$1,FALSE)&lt;&gt;0,(COUNTIF('Présences, Excuses, et Tx P G'!$P108:BV108,$C109)/VLOOKUP($D109,$J$9:$DP$16,2+BR$1,FALSE)),),)</f>
        <v>0.4358974358974359</v>
      </c>
      <c r="BS109" s="141">
        <f>IF(AND($D109&lt;&gt;0,BS$1&lt;&gt;0),IF(VLOOKUP($D109,$J$9:$DP$16,2+BS$1,FALSE)&lt;&gt;0,(COUNTIF('Présences, Excuses, et Tx P G'!$P108:BW108,$C109)/VLOOKUP($D109,$J$9:$DP$16,2+BS$1,FALSE)),),)</f>
        <v>0.4358974358974359</v>
      </c>
      <c r="BT109" s="141">
        <f>IF(AND($D109&lt;&gt;0,BT$1&lt;&gt;0),IF(VLOOKUP($D109,$J$9:$DP$16,2+BT$1,FALSE)&lt;&gt;0,(COUNTIF('Présences, Excuses, et Tx P G'!$P108:BX108,$C109)/VLOOKUP($D109,$J$9:$DP$16,2+BT$1,FALSE)),),)</f>
        <v>0.4358974358974359</v>
      </c>
      <c r="BU109" s="141">
        <f>IF(AND($D109&lt;&gt;0,BU$1&lt;&gt;0),IF(VLOOKUP($D109,$J$9:$DP$16,2+BU$1,FALSE)&lt;&gt;0,(COUNTIF('Présences, Excuses, et Tx P G'!$P108:BY108,$C109)/VLOOKUP($D109,$J$9:$DP$16,2+BU$1,FALSE)),),)</f>
        <v>0.45</v>
      </c>
      <c r="BV109" s="141">
        <f>IF(AND($D109&lt;&gt;0,BV$1&lt;&gt;0),IF(VLOOKUP($D109,$J$9:$DP$16,2+BV$1,FALSE)&lt;&gt;0,(COUNTIF('Présences, Excuses, et Tx P G'!$P108:BZ108,$C109)/VLOOKUP($D109,$J$9:$DP$16,2+BV$1,FALSE)),),)</f>
        <v>0.46341463414634149</v>
      </c>
      <c r="BW109" s="141">
        <f>IF(AND($D109&lt;&gt;0,BW$1&lt;&gt;0),IF(VLOOKUP($D109,$J$9:$DP$16,2+BW$1,FALSE)&lt;&gt;0,(COUNTIF('Présences, Excuses, et Tx P G'!$P108:CA108,$C109)/VLOOKUP($D109,$J$9:$DP$16,2+BW$1,FALSE)),),)</f>
        <v>0.47619047619047616</v>
      </c>
      <c r="BX109" s="141">
        <f>IF(AND($D109&lt;&gt;0,BX$1&lt;&gt;0),IF(VLOOKUP($D109,$J$9:$DP$16,2+BX$1,FALSE)&lt;&gt;0,(COUNTIF('Présences, Excuses, et Tx P G'!$P108:CB108,$C109)/VLOOKUP($D109,$J$9:$DP$16,2+BX$1,FALSE)),),)</f>
        <v>0.47619047619047616</v>
      </c>
      <c r="BY109" s="141">
        <f>IF(AND($D109&lt;&gt;0,BY$1&lt;&gt;0),IF(VLOOKUP($D109,$J$9:$DP$16,2+BY$1,FALSE)&lt;&gt;0,(COUNTIF('Présences, Excuses, et Tx P G'!$P108:CC108,$C109)/VLOOKUP($D109,$J$9:$DP$16,2+BY$1,FALSE)),),)</f>
        <v>0.46511627906976744</v>
      </c>
      <c r="BZ109" s="141">
        <f>IF(AND($D109&lt;&gt;0,BZ$1&lt;&gt;0),IF(VLOOKUP($D109,$J$9:$DP$16,2+BZ$1,FALSE)&lt;&gt;0,(COUNTIF('Présences, Excuses, et Tx P G'!$P108:CD108,$C109)/VLOOKUP($D109,$J$9:$DP$16,2+BZ$1,FALSE)),),)</f>
        <v>0.45454545454545453</v>
      </c>
      <c r="CA109" s="141">
        <f>IF(AND($D109&lt;&gt;0,CA$1&lt;&gt;0),IF(VLOOKUP($D109,$J$9:$DP$16,2+CA$1,FALSE)&lt;&gt;0,(COUNTIF('Présences, Excuses, et Tx P G'!$P108:CE108,$C109)/VLOOKUP($D109,$J$9:$DP$16,2+CA$1,FALSE)),),)</f>
        <v>0.44444444444444442</v>
      </c>
      <c r="CB109" s="141">
        <f>IF(AND($D109&lt;&gt;0,CB$1&lt;&gt;0),IF(VLOOKUP($D109,$J$9:$DP$16,2+CB$1,FALSE)&lt;&gt;0,(COUNTIF('Présences, Excuses, et Tx P G'!$P108:CF108,$C109)/VLOOKUP($D109,$J$9:$DP$16,2+CB$1,FALSE)),),)</f>
        <v>0</v>
      </c>
      <c r="CC109" s="141">
        <f>IF(AND($D109&lt;&gt;0,CC$1&lt;&gt;0),IF(VLOOKUP($D109,$J$9:$DP$16,2+CC$1,FALSE)&lt;&gt;0,(COUNTIF('Présences, Excuses, et Tx P G'!$P108:CG108,$C109)/VLOOKUP($D109,$J$9:$DP$16,2+CC$1,FALSE)),),)</f>
        <v>0</v>
      </c>
      <c r="CD109" s="141">
        <f>IF(AND($D109&lt;&gt;0,CD$1&lt;&gt;0),IF(VLOOKUP($D109,$J$9:$DP$16,2+CD$1,FALSE)&lt;&gt;0,(COUNTIF('Présences, Excuses, et Tx P G'!$P108:CH108,$C109)/VLOOKUP($D109,$J$9:$DP$16,2+CD$1,FALSE)),),)</f>
        <v>0</v>
      </c>
      <c r="CE109" s="141">
        <f>IF(AND($D109&lt;&gt;0,CE$1&lt;&gt;0),IF(VLOOKUP($D109,$J$9:$DP$16,2+CE$1,FALSE)&lt;&gt;0,(COUNTIF('Présences, Excuses, et Tx P G'!$P108:CI108,$C109)/VLOOKUP($D109,$J$9:$DP$16,2+CE$1,FALSE)),),)</f>
        <v>0</v>
      </c>
      <c r="CF109" s="141">
        <f>IF(AND($D109&lt;&gt;0,CF$1&lt;&gt;0),IF(VLOOKUP($D109,$J$9:$DP$16,2+CF$1,FALSE)&lt;&gt;0,(COUNTIF('Présences, Excuses, et Tx P G'!$P108:CJ108,$C109)/VLOOKUP($D109,$J$9:$DP$16,2+CF$1,FALSE)),),)</f>
        <v>0</v>
      </c>
      <c r="CG109" s="141">
        <f>IF(AND($D109&lt;&gt;0,CG$1&lt;&gt;0),IF(VLOOKUP($D109,$J$9:$DP$16,2+CG$1,FALSE)&lt;&gt;0,(COUNTIF('Présences, Excuses, et Tx P G'!$P108:CK108,$C109)/VLOOKUP($D109,$J$9:$DP$16,2+CG$1,FALSE)),),)</f>
        <v>0</v>
      </c>
      <c r="CH109" s="141">
        <f>IF(AND($D109&lt;&gt;0,CH$1&lt;&gt;0),IF(VLOOKUP($D109,$J$9:$DP$16,2+CH$1,FALSE)&lt;&gt;0,(COUNTIF('Présences, Excuses, et Tx P G'!$P108:CL108,$C109)/VLOOKUP($D109,$J$9:$DP$16,2+CH$1,FALSE)),),)</f>
        <v>0</v>
      </c>
      <c r="CI109" s="141">
        <f>IF(AND($D109&lt;&gt;0,CI$1&lt;&gt;0),IF(VLOOKUP($D109,$J$9:$DP$16,2+CI$1,FALSE)&lt;&gt;0,(COUNTIF('Présences, Excuses, et Tx P G'!$P108:CM108,$C109)/VLOOKUP($D109,$J$9:$DP$16,2+CI$1,FALSE)),),)</f>
        <v>0</v>
      </c>
      <c r="CJ109" s="141">
        <f>IF(AND($D109&lt;&gt;0,CJ$1&lt;&gt;0),IF(VLOOKUP($D109,$J$9:$DP$16,2+CJ$1,FALSE)&lt;&gt;0,(COUNTIF('Présences, Excuses, et Tx P G'!$P108:CO108,$C109)/VLOOKUP($D109,$J$9:$DP$16,2+CJ$1,FALSE)),),)</f>
        <v>0</v>
      </c>
      <c r="CK109" s="141">
        <f>IF(AND($D109&lt;&gt;0,CK$1&lt;&gt;0),IF(VLOOKUP($D109,$J$9:$DP$16,2+CK$1,FALSE)&lt;&gt;0,(COUNTIF('Présences, Excuses, et Tx P G'!$P108:CP108,$C109)/VLOOKUP($D109,$J$9:$DP$16,2+CK$1,FALSE)),),)</f>
        <v>0</v>
      </c>
      <c r="CL109" s="141">
        <f>IF(AND($D109&lt;&gt;0,CL$1&lt;&gt;0),IF(VLOOKUP($D109,$J$9:$DP$16,2+CL$1,FALSE)&lt;&gt;0,(COUNTIF('Présences, Excuses, et Tx P G'!$P108:CQ108,$C109)/VLOOKUP($D109,$J$9:$DP$16,2+CL$1,FALSE)),),)</f>
        <v>0</v>
      </c>
      <c r="CM109" s="141">
        <f>IF(AND($D109&lt;&gt;0,CM$1&lt;&gt;0),IF(VLOOKUP($D109,$J$9:$DP$16,2+CM$1,FALSE)&lt;&gt;0,(COUNTIF('Présences, Excuses, et Tx P G'!$P108:CR108,$C109)/VLOOKUP($D109,$J$9:$DP$16,2+CM$1,FALSE)),),)</f>
        <v>0</v>
      </c>
      <c r="CN109" s="141">
        <f>IF(AND($D109&lt;&gt;0,CN$1&lt;&gt;0),IF(VLOOKUP($D109,$J$9:$DP$16,2+CN$1,FALSE)&lt;&gt;0,(COUNTIF('Présences, Excuses, et Tx P G'!$P108:CS108,$C109)/VLOOKUP($D109,$J$9:$DP$16,2+CN$1,FALSE)),),)</f>
        <v>0</v>
      </c>
      <c r="CO109" s="141">
        <f>IF(AND($D109&lt;&gt;0,CO$1&lt;&gt;0),IF(VLOOKUP($D109,$J$9:$DP$16,2+CO$1,FALSE)&lt;&gt;0,(COUNTIF('Présences, Excuses, et Tx P G'!$P108:CT108,$C109)/VLOOKUP($D109,$J$9:$DP$16,2+CO$1,FALSE)),),)</f>
        <v>0</v>
      </c>
      <c r="CP109" s="141">
        <f>IF(AND($D109&lt;&gt;0,CP$1&lt;&gt;0),IF(VLOOKUP($D109,$J$9:$DP$16,2+CP$1,FALSE)&lt;&gt;0,(COUNTIF('Présences, Excuses, et Tx P G'!$P108:CU108,$C109)/VLOOKUP($D109,$J$9:$DP$16,2+CP$1,FALSE)),),)</f>
        <v>0</v>
      </c>
      <c r="CQ109" s="141">
        <f>IF(AND($D109&lt;&gt;0,CQ$1&lt;&gt;0),IF(VLOOKUP($D109,$J$9:$DP$16,2+CQ$1,FALSE)&lt;&gt;0,(COUNTIF('Présences, Excuses, et Tx P G'!$P108:CU108,$C109)/VLOOKUP($D109,$J$9:$DP$16,2+CQ$1,FALSE)),),)</f>
        <v>0</v>
      </c>
      <c r="CR109" s="141">
        <f>IF(AND($D109&lt;&gt;0,CR$1&lt;&gt;0),IF(VLOOKUP($D109,$J$9:$DP$16,2+CR$1,FALSE)&lt;&gt;0,(COUNTIF('Présences, Excuses, et Tx P G'!$P108:CV108,$C109)/VLOOKUP($D109,$J$9:$DP$16,2+CR$1,FALSE)),),)</f>
        <v>0</v>
      </c>
      <c r="CS109" s="141">
        <f>IF(AND($D109&lt;&gt;0,CS$1&lt;&gt;0),IF(VLOOKUP($D109,$J$9:$DP$16,2+CS$1,FALSE)&lt;&gt;0,(COUNTIF('Présences, Excuses, et Tx P G'!$P108:CW108,$C109)/VLOOKUP($D109,$J$9:$DP$16,2+CS$1,FALSE)),),)</f>
        <v>0</v>
      </c>
      <c r="CT109" s="141">
        <f>IF(AND($D109&lt;&gt;0,CT$1&lt;&gt;0),IF(VLOOKUP($D109,$J$9:$DP$16,2+CT$1,FALSE)&lt;&gt;0,(COUNTIF('Présences, Excuses, et Tx P G'!$P108:CX108,$C109)/VLOOKUP($D109,$J$9:$DP$16,2+CT$1,FALSE)),),)</f>
        <v>0</v>
      </c>
      <c r="CU109" s="141">
        <f>IF(AND($D109&lt;&gt;0,CU$1&lt;&gt;0),IF(VLOOKUP($D109,$J$9:$DP$16,2+CU$1,FALSE)&lt;&gt;0,(COUNTIF('Présences, Excuses, et Tx P G'!$P108:CY108,$C109)/VLOOKUP($D109,$J$9:$DP$16,2+CU$1,FALSE)),),)</f>
        <v>0</v>
      </c>
      <c r="CV109" s="141">
        <f>IF(AND($D109&lt;&gt;0,CV$1&lt;&gt;0),IF(VLOOKUP($D109,$J$9:$DP$16,2+CV$1,FALSE)&lt;&gt;0,(COUNTIF('Présences, Excuses, et Tx P G'!$P108:CZ108,$C109)/VLOOKUP($D109,$J$9:$DP$16,2+CV$1,FALSE)),),)</f>
        <v>0</v>
      </c>
      <c r="CW109" s="141">
        <f>IF(AND($D109&lt;&gt;0,CW$1&lt;&gt;0),IF(VLOOKUP($D109,$J$9:$DP$16,2+CW$1,FALSE)&lt;&gt;0,(COUNTIF('Présences, Excuses, et Tx P G'!$P108:DA108,$C109)/VLOOKUP($D109,$J$9:$DP$16,2+CW$1,FALSE)),),)</f>
        <v>0</v>
      </c>
      <c r="CX109" s="141">
        <f>IF(AND($D109&lt;&gt;0,CX$1&lt;&gt;0),IF(VLOOKUP($D109,$J$9:$DP$16,2+CX$1,FALSE)&lt;&gt;0,(COUNTIF('Présences, Excuses, et Tx P G'!$P108:DB108,$C109)/VLOOKUP($D109,$J$9:$DP$16,2+CX$1,FALSE)),),)</f>
        <v>0</v>
      </c>
      <c r="CY109" s="141">
        <f>IF(AND($D109&lt;&gt;0,CY$1&lt;&gt;0),IF(VLOOKUP($D109,$J$9:$DP$16,2+CY$1,FALSE)&lt;&gt;0,(COUNTIF('Présences, Excuses, et Tx P G'!$P108:DC108,$C109)/VLOOKUP($D109,$J$9:$DP$16,2+CY$1,FALSE)),),)</f>
        <v>0</v>
      </c>
      <c r="CZ109" s="141">
        <f>IF(AND($D109&lt;&gt;0,CZ$1&lt;&gt;0),IF(VLOOKUP($D109,$J$9:$DP$16,2+CZ$1,FALSE)&lt;&gt;0,(COUNTIF('Présences, Excuses, et Tx P G'!$P108:DD108,$C109)/VLOOKUP($D109,$J$9:$DP$16,2+CZ$1,FALSE)),),)</f>
        <v>0</v>
      </c>
      <c r="DA109" s="141">
        <f>IF(AND($D109&lt;&gt;0,DA$1&lt;&gt;0),IF(VLOOKUP($D109,$J$9:$DP$16,2+DA$1,FALSE)&lt;&gt;0,(COUNTIF('Présences, Excuses, et Tx P G'!$P108:DE108,$C109)/VLOOKUP($D109,$J$9:$DP$16,2+DA$1,FALSE)),),)</f>
        <v>0</v>
      </c>
      <c r="DB109" s="141">
        <f>IF(AND($D109&lt;&gt;0,DB$1&lt;&gt;0),IF(VLOOKUP($D109,$J$9:$DP$16,2+DB$1,FALSE)&lt;&gt;0,(COUNTIF('Présences, Excuses, et Tx P G'!$P108:DF108,$C109)/VLOOKUP($D109,$J$9:$DP$16,2+DB$1,FALSE)),),)</f>
        <v>0</v>
      </c>
      <c r="DC109" s="141">
        <f>IF(AND($D109&lt;&gt;0,DC$1&lt;&gt;0),IF(VLOOKUP($D109,$J$9:$DP$16,2+DC$1,FALSE)&lt;&gt;0,(COUNTIF('Présences, Excuses, et Tx P G'!$P108:DG108,$C109)/VLOOKUP($D109,$J$9:$DP$16,2+DC$1,FALSE)),),)</f>
        <v>0</v>
      </c>
      <c r="DD109" s="141">
        <f>IF(AND($D109&lt;&gt;0,DD$1&lt;&gt;0),IF(VLOOKUP($D109,$J$9:$DP$16,2+DD$1,FALSE)&lt;&gt;0,(COUNTIF('Présences, Excuses, et Tx P G'!$P108:DH108,$C109)/VLOOKUP($D109,$J$9:$DP$16,2+DD$1,FALSE)),),)</f>
        <v>0</v>
      </c>
      <c r="DE109" s="141">
        <f>IF(AND($D109&lt;&gt;0,DE$1&lt;&gt;0),IF(VLOOKUP($D109,$J$9:$DP$16,2+DE$1,FALSE)&lt;&gt;0,(COUNTIF('Présences, Excuses, et Tx P G'!$P108:DI108,$C109)/VLOOKUP($D109,$J$9:$DP$16,2+DE$1,FALSE)),),)</f>
        <v>0</v>
      </c>
      <c r="DF109" s="141">
        <f>IF(AND($D109&lt;&gt;0,DF$1&lt;&gt;0),IF(VLOOKUP($D109,$J$9:$DP$16,2+DF$1,FALSE)&lt;&gt;0,(COUNTIF('Présences, Excuses, et Tx P G'!$P108:DJ108,$C109)/VLOOKUP($D109,$J$9:$DP$16,2+DF$1,FALSE)),),)</f>
        <v>0</v>
      </c>
      <c r="DG109" s="141">
        <f>IF(AND($D109&lt;&gt;0,DG$1&lt;&gt;0),IF(VLOOKUP($D109,$J$9:$DP$16,2+DG$1,FALSE)&lt;&gt;0,(COUNTIF('Présences, Excuses, et Tx P G'!$P108:DK108,$C109)/VLOOKUP($D109,$J$9:$DP$16,2+DG$1,FALSE)),),)</f>
        <v>0</v>
      </c>
      <c r="DH109" s="141">
        <f>IF(AND($D109&lt;&gt;0,DH$1&lt;&gt;0),IF(VLOOKUP($D109,$J$9:$DP$16,2+DH$1,FALSE)&lt;&gt;0,(COUNTIF('Présences, Excuses, et Tx P G'!$P108:DL108,$C109)/VLOOKUP($D109,$J$9:$DP$16,2+DH$1,FALSE)),),)</f>
        <v>0</v>
      </c>
      <c r="DI109" s="141">
        <f>IF(AND($D109&lt;&gt;0,DI$1&lt;&gt;0),IF(VLOOKUP($D109,$J$9:$DP$16,2+DI$1,FALSE)&lt;&gt;0,(COUNTIF('Présences, Excuses, et Tx P G'!$P108:DM108,$C109)/VLOOKUP($D109,$J$9:$DP$16,2+DI$1,FALSE)),),)</f>
        <v>0</v>
      </c>
      <c r="DJ109" s="141">
        <f>IF(AND($D109&lt;&gt;0,DJ$1&lt;&gt;0),IF(VLOOKUP($D109,$J$9:$DP$16,2+DJ$1,FALSE)&lt;&gt;0,(COUNTIF('Présences, Excuses, et Tx P G'!$P108:DN108,$C109)/VLOOKUP($D109,$J$9:$DP$16,2+DJ$1,FALSE)),),)</f>
        <v>0</v>
      </c>
      <c r="DK109" s="141">
        <f>IF(AND($D109&lt;&gt;0,DK$1&lt;&gt;0),IF(VLOOKUP($D109,$J$9:$DP$16,2+DK$1,FALSE)&lt;&gt;0,(COUNTIF('Présences, Excuses, et Tx P G'!$P108:DO108,$C109)/VLOOKUP($D109,$J$9:$DP$16,2+DK$1,FALSE)),),)</f>
        <v>0</v>
      </c>
      <c r="DL109" s="141">
        <f>IF(AND($D109&lt;&gt;0,DL$1&lt;&gt;0),IF(VLOOKUP($D109,$J$9:$DP$16,2+DL$1,FALSE)&lt;&gt;0,(COUNTIF('Présences, Excuses, et Tx P G'!$P108:DP108,$C109)/VLOOKUP($D109,$J$9:$DP$16,2+DL$1,FALSE)),),)</f>
        <v>0</v>
      </c>
      <c r="DM109" s="141">
        <f>IF(AND($D109&lt;&gt;0,DM$1&lt;&gt;0),IF(VLOOKUP($D109,$J$9:$DP$16,2+DM$1,FALSE)&lt;&gt;0,(COUNTIF('Présences, Excuses, et Tx P G'!$P108:DQ108,$C109)/VLOOKUP($D109,$J$9:$DP$16,2+DM$1,FALSE)),),)</f>
        <v>0</v>
      </c>
      <c r="DN109" s="141">
        <f>IF(AND($D109&lt;&gt;0,DN$1&lt;&gt;0),IF(VLOOKUP($D109,$J$9:$DP$16,2+DN$1,FALSE)&lt;&gt;0,(COUNTIF('Présences, Excuses, et Tx P G'!$P108:DR108,$C109)/VLOOKUP($D109,$J$9:$DP$16,2+DN$1,FALSE)),),)</f>
        <v>0</v>
      </c>
      <c r="DO109" s="141">
        <f>IF(AND($D109&lt;&gt;0,DO$1&lt;&gt;0),IF(VLOOKUP($D109,$J$9:$DP$16,2+DO$1,FALSE)&lt;&gt;0,(COUNTIF('Présences, Excuses, et Tx P G'!$P108:DS108,$C109)/VLOOKUP($D109,$J$9:$DP$16,2+DO$1,FALSE)),),)</f>
        <v>0</v>
      </c>
      <c r="DP109" s="141">
        <f>IF(AND($D109&lt;&gt;0,DP$1&lt;&gt;0),IF(VLOOKUP($D109,$J$9:$DP$16,2+DP$1,FALSE)&lt;&gt;0,(COUNTIF('Présences, Excuses, et Tx P G'!$P108:DT108,$C109)/VLOOKUP($D109,$J$9:$DP$16,2+DP$1,FALSE)),),)</f>
        <v>0</v>
      </c>
      <c r="DR109" s="80" t="str">
        <f t="shared" si="39"/>
        <v>REIS José</v>
      </c>
      <c r="DS109" s="26" t="str">
        <f t="shared" si="40"/>
        <v>T</v>
      </c>
      <c r="DT109" s="23">
        <f t="shared" si="41"/>
        <v>0.46511627906976744</v>
      </c>
    </row>
    <row r="110" spans="1:124" ht="14.4" customHeight="1">
      <c r="A110" s="17">
        <v>93</v>
      </c>
      <c r="B110" s="158" t="str">
        <f>Choristes!B94</f>
        <v>FABRE Xavier</v>
      </c>
      <c r="C110" s="26" t="str">
        <f>Choristes!C94</f>
        <v>T</v>
      </c>
      <c r="D110" s="26" t="str">
        <f>Choristes!G94</f>
        <v>HR</v>
      </c>
      <c r="E110" s="26"/>
      <c r="F110" s="26"/>
      <c r="G110" s="15"/>
      <c r="H110" s="15"/>
      <c r="I110" s="23">
        <f t="shared" si="37"/>
        <v>0.51162790697674421</v>
      </c>
      <c r="J110" s="23" t="str">
        <f t="shared" si="38"/>
        <v>C</v>
      </c>
      <c r="K110" s="61"/>
      <c r="L110" s="141">
        <f>IF(AND($D110&lt;&gt;0,L$1&lt;&gt;0),IF(VLOOKUP($D110,$J$9:$DP$16,2+L$1,FALSE)&lt;&gt;0,(COUNTIF('Présences, Excuses, et Tx P G'!$P109:P109,$C110)/VLOOKUP($D110,$J$9:$DP$16,2+L$1,FALSE)),),)</f>
        <v>0</v>
      </c>
      <c r="M110" s="141">
        <f>IF(AND($D110&lt;&gt;0,M$1&lt;&gt;0),IF(VLOOKUP($D110,$J$9:$DP$16,2+M$1,FALSE)&lt;&gt;0,(COUNTIF('Présences, Excuses, et Tx P G'!$P109:Q109,$C110)/VLOOKUP($D110,$J$9:$DP$16,2+M$1,FALSE)),),)</f>
        <v>0</v>
      </c>
      <c r="N110" s="141">
        <f>IF(AND($D110&lt;&gt;0,N$1&lt;&gt;0),IF(VLOOKUP($D110,$J$9:$DP$16,2+N$1,FALSE)&lt;&gt;0,(COUNTIF('Présences, Excuses, et Tx P G'!$P109:R109,$C110)/VLOOKUP($D110,$J$9:$DP$16,2+N$1,FALSE)),),)</f>
        <v>0</v>
      </c>
      <c r="O110" s="141">
        <f>IF(AND($D110&lt;&gt;0,O$1&lt;&gt;0),IF(VLOOKUP($D110,$J$9:$DP$16,2+O$1,FALSE)&lt;&gt;0,(COUNTIF('Présences, Excuses, et Tx P G'!$P109:S109,$C110)/VLOOKUP($D110,$J$9:$DP$16,2+O$1,FALSE)),),)</f>
        <v>0</v>
      </c>
      <c r="P110" s="141">
        <f>IF(AND($D110&lt;&gt;0,P$1&lt;&gt;0),IF(VLOOKUP($D110,$J$9:$DP$16,2+P$1,FALSE)&lt;&gt;0,(COUNTIF('Présences, Excuses, et Tx P G'!$P109:T109,$C110)/VLOOKUP($D110,$J$9:$DP$16,2+P$1,FALSE)),),)</f>
        <v>0</v>
      </c>
      <c r="Q110" s="141">
        <f>IF(AND($D110&lt;&gt;0,Q$1&lt;&gt;0),IF(VLOOKUP($D110,$J$9:$DP$16,2+Q$1,FALSE)&lt;&gt;0,(COUNTIF('Présences, Excuses, et Tx P G'!$P109:U109,$C110)/VLOOKUP($D110,$J$9:$DP$16,2+Q$1,FALSE)),),)</f>
        <v>0</v>
      </c>
      <c r="R110" s="141">
        <f>IF(AND($D110&lt;&gt;0,R$1&lt;&gt;0),IF(VLOOKUP($D110,$J$9:$DP$16,2+R$1,FALSE)&lt;&gt;0,(COUNTIF('Présences, Excuses, et Tx P G'!$P109:V109,$C110)/VLOOKUP($D110,$J$9:$DP$16,2+R$1,FALSE)),),)</f>
        <v>0</v>
      </c>
      <c r="S110" s="141">
        <f>IF(AND($D110&lt;&gt;0,S$1&lt;&gt;0),IF(VLOOKUP($D110,$J$9:$DP$16,2+S$1,FALSE)&lt;&gt;0,(COUNTIF('Présences, Excuses, et Tx P G'!$P109:W109,$C110)/VLOOKUP($D110,$J$9:$DP$16,2+S$1,FALSE)),),)</f>
        <v>0</v>
      </c>
      <c r="T110" s="141">
        <f>IF(AND($D110&lt;&gt;0,T$1&lt;&gt;0),IF(VLOOKUP($D110,$J$9:$DP$16,2+T$1,FALSE)&lt;&gt;0,(COUNTIF('Présences, Excuses, et Tx P G'!$P109:X109,$C110)/VLOOKUP($D110,$J$9:$DP$16,2+T$1,FALSE)),),)</f>
        <v>0</v>
      </c>
      <c r="U110" s="141">
        <f>IF(AND($D110&lt;&gt;0,U$1&lt;&gt;0),IF(VLOOKUP($D110,$J$9:$DP$16,2+U$1,FALSE)&lt;&gt;0,(COUNTIF('Présences, Excuses, et Tx P G'!$P109:Y109,$C110)/VLOOKUP($D110,$J$9:$DP$16,2+U$1,FALSE)),),)</f>
        <v>0</v>
      </c>
      <c r="V110" s="141">
        <f>IF(AND($D110&lt;&gt;0,V$1&lt;&gt;0),IF(VLOOKUP($D110,$J$9:$DP$16,2+V$1,FALSE)&lt;&gt;0,(COUNTIF('Présences, Excuses, et Tx P G'!$P109:Z109,$C110)/VLOOKUP($D110,$J$9:$DP$16,2+V$1,FALSE)),),)</f>
        <v>0</v>
      </c>
      <c r="W110" s="141">
        <f>IF(AND($D110&lt;&gt;0,W$1&lt;&gt;0),IF(VLOOKUP($D110,$J$9:$DP$16,2+W$1,FALSE)&lt;&gt;0,(COUNTIF('Présences, Excuses, et Tx P G'!$P109:AA109,$C110)/VLOOKUP($D110,$J$9:$DP$16,2+W$1,FALSE)),),)</f>
        <v>0</v>
      </c>
      <c r="X110" s="141">
        <f>IF(AND($D110&lt;&gt;0,X$1&lt;&gt;0),IF(VLOOKUP($D110,$J$9:$DP$16,2+X$1,FALSE)&lt;&gt;0,(COUNTIF('Présences, Excuses, et Tx P G'!$P109:AB109,$C110)/VLOOKUP($D110,$J$9:$DP$16,2+X$1,FALSE)),),)</f>
        <v>0</v>
      </c>
      <c r="Y110" s="141">
        <f>IF(AND($D110&lt;&gt;0,Y$1&lt;&gt;0),IF(VLOOKUP($D110,$J$9:$DP$16,2+Y$1,FALSE)&lt;&gt;0,(COUNTIF('Présences, Excuses, et Tx P G'!$P109:AC109,$C110)/VLOOKUP($D110,$J$9:$DP$16,2+Y$1,FALSE)),),)</f>
        <v>0</v>
      </c>
      <c r="Z110" s="141">
        <f>IF(AND($D110&lt;&gt;0,Z$1&lt;&gt;0),IF(VLOOKUP($D110,$J$9:$DP$16,2+Z$1,FALSE)&lt;&gt;0,(COUNTIF('Présences, Excuses, et Tx P G'!$P109:AD109,$C110)/VLOOKUP($D110,$J$9:$DP$16,2+Z$1,FALSE)),),)</f>
        <v>0</v>
      </c>
      <c r="AA110" s="141">
        <f>IF(AND($D110&lt;&gt;0,AA$1&lt;&gt;0),IF(VLOOKUP($D110,$J$9:$DP$16,2+AA$1,FALSE)&lt;&gt;0,(COUNTIF('Présences, Excuses, et Tx P G'!$P109:AE109,$C110)/VLOOKUP($D110,$J$9:$DP$16,2+AA$1,FALSE)),),)</f>
        <v>0</v>
      </c>
      <c r="AB110" s="141">
        <f>IF(AND($D110&lt;&gt;0,AB$1&lt;&gt;0),IF(VLOOKUP($D110,$J$9:$DP$16,2+AB$1,FALSE)&lt;&gt;0,(COUNTIF('Présences, Excuses, et Tx P G'!$P109:AF109,$C110)/VLOOKUP($D110,$J$9:$DP$16,2+AB$1,FALSE)),),)</f>
        <v>0</v>
      </c>
      <c r="AC110" s="141">
        <f>IF(AND($D110&lt;&gt;0,AC$1&lt;&gt;0),IF(VLOOKUP($D110,$J$9:$DP$16,2+AC$1,FALSE)&lt;&gt;0,(COUNTIF('Présences, Excuses, et Tx P G'!$P109:AG109,$C110)/VLOOKUP($D110,$J$9:$DP$16,2+AC$1,FALSE)),),)</f>
        <v>0</v>
      </c>
      <c r="AD110" s="141">
        <f>IF(AND($D110&lt;&gt;0,AD$1&lt;&gt;0),IF(VLOOKUP($D110,$J$9:$DP$16,2+AD$1,FALSE)&lt;&gt;0,(COUNTIF('Présences, Excuses, et Tx P G'!$P109:AH109,$C110)/VLOOKUP($D110,$J$9:$DP$16,2+AD$1,FALSE)),),)</f>
        <v>0</v>
      </c>
      <c r="AE110" s="141">
        <f>IF(AND($D110&lt;&gt;0,AE$1&lt;&gt;0),IF(VLOOKUP($D110,$J$9:$DP$16,2+AE$1,FALSE)&lt;&gt;0,(COUNTIF('Présences, Excuses, et Tx P G'!$P109:AI109,$C110)/VLOOKUP($D110,$J$9:$DP$16,2+AE$1,FALSE)),),)</f>
        <v>0</v>
      </c>
      <c r="AF110" s="141">
        <f>IF(AND($D110&lt;&gt;0,AF$1&lt;&gt;0),IF(VLOOKUP($D110,$J$9:$DP$16,2+AF$1,FALSE)&lt;&gt;0,(COUNTIF('Présences, Excuses, et Tx P G'!$P109:AJ109,$C110)/VLOOKUP($D110,$J$9:$DP$16,2+AF$1,FALSE)),),)</f>
        <v>0</v>
      </c>
      <c r="AG110" s="141">
        <f>IF(AND($D110&lt;&gt;0,AG$1&lt;&gt;0),IF(VLOOKUP($D110,$J$9:$DP$16,2+AG$1,FALSE)&lt;&gt;0,(COUNTIF('Présences, Excuses, et Tx P G'!$P109:AK109,$C110)/VLOOKUP($D110,$J$9:$DP$16,2+AG$1,FALSE)),),)</f>
        <v>0</v>
      </c>
      <c r="AH110" s="141">
        <f>IF(AND($D110&lt;&gt;0,AH$1&lt;&gt;0),IF(VLOOKUP($D110,$J$9:$DP$16,2+AH$1,FALSE)&lt;&gt;0,(COUNTIF('Présences, Excuses, et Tx P G'!$P109:AL109,$C110)/VLOOKUP($D110,$J$9:$DP$16,2+AH$1,FALSE)),),)</f>
        <v>0</v>
      </c>
      <c r="AI110" s="141">
        <f>IF(AND($D110&lt;&gt;0,AI$1&lt;&gt;0),IF(VLOOKUP($D110,$J$9:$DP$16,2+AI$1,FALSE)&lt;&gt;0,(COUNTIF('Présences, Excuses, et Tx P G'!$P109:AM109,$C110)/VLOOKUP($D110,$J$9:$DP$16,2+AI$1,FALSE)),),)</f>
        <v>0</v>
      </c>
      <c r="AJ110" s="141">
        <f>IF(AND($D110&lt;&gt;0,AJ$1&lt;&gt;0),IF(VLOOKUP($D110,$J$9:$DP$16,2+AJ$1,FALSE)&lt;&gt;0,(COUNTIF('Présences, Excuses, et Tx P G'!$P109:AN109,$C110)/VLOOKUP($D110,$J$9:$DP$16,2+AJ$1,FALSE)),),)</f>
        <v>0</v>
      </c>
      <c r="AK110" s="141">
        <f>IF(AND($D110&lt;&gt;0,AK$1&lt;&gt;0),IF(VLOOKUP($D110,$J$9:$DP$16,2+AK$1,FALSE)&lt;&gt;0,(COUNTIF('Présences, Excuses, et Tx P G'!$P109:AO109,$C110)/VLOOKUP($D110,$J$9:$DP$16,2+AK$1,FALSE)),),)</f>
        <v>0</v>
      </c>
      <c r="AL110" s="141">
        <f>IF(AND($D110&lt;&gt;0,AL$1&lt;&gt;0),IF(VLOOKUP($D110,$J$9:$DP$16,2+AL$1,FALSE)&lt;&gt;0,(COUNTIF('Présences, Excuses, et Tx P G'!$P109:AP109,$C110)/VLOOKUP($D110,$J$9:$DP$16,2+AL$1,FALSE)),),)</f>
        <v>0</v>
      </c>
      <c r="AM110" s="141">
        <f>IF(AND($D110&lt;&gt;0,AM$1&lt;&gt;0),IF(VLOOKUP($D110,$J$9:$DP$16,2+AM$1,FALSE)&lt;&gt;0,(COUNTIF('Présences, Excuses, et Tx P G'!$P109:AQ109,$C110)/VLOOKUP($D110,$J$9:$DP$16,2+AM$1,FALSE)),),)</f>
        <v>0</v>
      </c>
      <c r="AN110" s="141">
        <f>IF(AND($D110&lt;&gt;0,AN$1&lt;&gt;0),IF(VLOOKUP($D110,$J$9:$DP$16,2+AN$1,FALSE)&lt;&gt;0,(COUNTIF('Présences, Excuses, et Tx P G'!$P109:AR109,$C110)/VLOOKUP($D110,$J$9:$DP$16,2+AN$1,FALSE)),),)</f>
        <v>4.7619047619047616E-2</v>
      </c>
      <c r="AO110" s="141">
        <f>IF(AND($D110&lt;&gt;0,AO$1&lt;&gt;0),IF(VLOOKUP($D110,$J$9:$DP$16,2+AO$1,FALSE)&lt;&gt;0,(COUNTIF('Présences, Excuses, et Tx P G'!$P109:AS109,$C110)/VLOOKUP($D110,$J$9:$DP$16,2+AO$1,FALSE)),),)</f>
        <v>9.0909090909090912E-2</v>
      </c>
      <c r="AP110" s="141">
        <f>IF(AND($D110&lt;&gt;0,AP$1&lt;&gt;0),IF(VLOOKUP($D110,$J$9:$DP$16,2+AP$1,FALSE)&lt;&gt;0,(COUNTIF('Présences, Excuses, et Tx P G'!$P109:AT109,$C110)/VLOOKUP($D110,$J$9:$DP$16,2+AP$1,FALSE)),),)</f>
        <v>0.13043478260869565</v>
      </c>
      <c r="AQ110" s="141">
        <f>IF(AND($D110&lt;&gt;0,AQ$1&lt;&gt;0),IF(VLOOKUP($D110,$J$9:$DP$16,2+AQ$1,FALSE)&lt;&gt;0,(COUNTIF('Présences, Excuses, et Tx P G'!$P109:AU109,$C110)/VLOOKUP($D110,$J$9:$DP$16,2+AQ$1,FALSE)),),)</f>
        <v>0.16666666666666666</v>
      </c>
      <c r="AR110" s="141">
        <f>IF(AND($D110&lt;&gt;0,AR$1&lt;&gt;0),IF(VLOOKUP($D110,$J$9:$DP$16,2+AR$1,FALSE)&lt;&gt;0,(COUNTIF('Présences, Excuses, et Tx P G'!$P109:AV109,$C110)/VLOOKUP($D110,$J$9:$DP$16,2+AR$1,FALSE)),),)</f>
        <v>0.16666666666666666</v>
      </c>
      <c r="AS110" s="141">
        <f>IF(AND($D110&lt;&gt;0,AS$1&lt;&gt;0),IF(VLOOKUP($D110,$J$9:$DP$16,2+AS$1,FALSE)&lt;&gt;0,(COUNTIF('Présences, Excuses, et Tx P G'!$P109:AW109,$C110)/VLOOKUP($D110,$J$9:$DP$16,2+AS$1,FALSE)),),)</f>
        <v>0.16666666666666666</v>
      </c>
      <c r="AT110" s="141">
        <f>IF(AND($D110&lt;&gt;0,AT$1&lt;&gt;0),IF(VLOOKUP($D110,$J$9:$DP$16,2+AT$1,FALSE)&lt;&gt;0,(COUNTIF('Présences, Excuses, et Tx P G'!$P109:AX109,$C110)/VLOOKUP($D110,$J$9:$DP$16,2+AT$1,FALSE)),),)</f>
        <v>0.16</v>
      </c>
      <c r="AU110" s="141">
        <f>IF(AND($D110&lt;&gt;0,AU$1&lt;&gt;0),IF(VLOOKUP($D110,$J$9:$DP$16,2+AU$1,FALSE)&lt;&gt;0,(COUNTIF('Présences, Excuses, et Tx P G'!$P109:AY109,$C110)/VLOOKUP($D110,$J$9:$DP$16,2+AU$1,FALSE)),),)</f>
        <v>0.16</v>
      </c>
      <c r="AV110" s="141">
        <f>IF(AND($D110&lt;&gt;0,AV$1&lt;&gt;0),IF(VLOOKUP($D110,$J$9:$DP$16,2+AV$1,FALSE)&lt;&gt;0,(COUNTIF('Présences, Excuses, et Tx P G'!$P109:AZ109,$C110)/VLOOKUP($D110,$J$9:$DP$16,2+AV$1,FALSE)),),)</f>
        <v>0.19230769230769232</v>
      </c>
      <c r="AW110" s="141">
        <f>IF(AND($D110&lt;&gt;0,AW$1&lt;&gt;0),IF(VLOOKUP($D110,$J$9:$DP$16,2+AW$1,FALSE)&lt;&gt;0,(COUNTIF('Présences, Excuses, et Tx P G'!$P109:BA109,$C110)/VLOOKUP($D110,$J$9:$DP$16,2+AW$1,FALSE)),),)</f>
        <v>0.19230769230769232</v>
      </c>
      <c r="AX110" s="141">
        <f>IF(AND($D110&lt;&gt;0,AX$1&lt;&gt;0),IF(VLOOKUP($D110,$J$9:$DP$16,2+AX$1,FALSE)&lt;&gt;0,(COUNTIF('Présences, Excuses, et Tx P G'!$P109:BB109,$C110)/VLOOKUP($D110,$J$9:$DP$16,2+AX$1,FALSE)),),)</f>
        <v>0.22222222222222221</v>
      </c>
      <c r="AY110" s="141">
        <f>IF(AND($D110&lt;&gt;0,AY$1&lt;&gt;0),IF(VLOOKUP($D110,$J$9:$DP$16,2+AY$1,FALSE)&lt;&gt;0,(COUNTIF('Présences, Excuses, et Tx P G'!$P109:BC109,$C110)/VLOOKUP($D110,$J$9:$DP$16,2+AY$1,FALSE)),),)</f>
        <v>0.22222222222222221</v>
      </c>
      <c r="AZ110" s="141">
        <f>IF(AND($D110&lt;&gt;0,AZ$1&lt;&gt;0),IF(VLOOKUP($D110,$J$9:$DP$16,2+AZ$1,FALSE)&lt;&gt;0,(COUNTIF('Présences, Excuses, et Tx P G'!$P109:BD109,$C110)/VLOOKUP($D110,$J$9:$DP$16,2+AZ$1,FALSE)),),)</f>
        <v>0.25</v>
      </c>
      <c r="BA110" s="141">
        <f>IF(AND($D110&lt;&gt;0,BA$1&lt;&gt;0),IF(VLOOKUP($D110,$J$9:$DP$16,2+BA$1,FALSE)&lt;&gt;0,(COUNTIF('Présences, Excuses, et Tx P G'!$P109:BE109,$C110)/VLOOKUP($D110,$J$9:$DP$16,2+BA$1,FALSE)),),)</f>
        <v>0.25</v>
      </c>
      <c r="BB110" s="141">
        <f>IF(AND($D110&lt;&gt;0,BB$1&lt;&gt;0),IF(VLOOKUP($D110,$J$9:$DP$16,2+BB$1,FALSE)&lt;&gt;0,(COUNTIF('Présences, Excuses, et Tx P G'!$P109:BF109,$C110)/VLOOKUP($D110,$J$9:$DP$16,2+BB$1,FALSE)),),)</f>
        <v>0.27586206896551724</v>
      </c>
      <c r="BC110" s="141">
        <f>IF(AND($D110&lt;&gt;0,BC$1&lt;&gt;0),IF(VLOOKUP($D110,$J$9:$DP$16,2+BC$1,FALSE)&lt;&gt;0,(COUNTIF('Présences, Excuses, et Tx P G'!$P109:BG109,$C110)/VLOOKUP($D110,$J$9:$DP$16,2+BC$1,FALSE)),),)</f>
        <v>0.3</v>
      </c>
      <c r="BD110" s="141">
        <f>IF(AND($D110&lt;&gt;0,BD$1&lt;&gt;0),IF(VLOOKUP($D110,$J$9:$DP$16,2+BD$1,FALSE)&lt;&gt;0,(COUNTIF('Présences, Excuses, et Tx P G'!$P109:BH109,$C110)/VLOOKUP($D110,$J$9:$DP$16,2+BD$1,FALSE)),),)</f>
        <v>0.32258064516129031</v>
      </c>
      <c r="BE110" s="141">
        <f>IF(AND($D110&lt;&gt;0,BE$1&lt;&gt;0),IF(VLOOKUP($D110,$J$9:$DP$16,2+BE$1,FALSE)&lt;&gt;0,(COUNTIF('Présences, Excuses, et Tx P G'!$P109:BI109,$C110)/VLOOKUP($D110,$J$9:$DP$16,2+BE$1,FALSE)),),)</f>
        <v>0.34375</v>
      </c>
      <c r="BF110" s="141">
        <f>IF(AND($D110&lt;&gt;0,BF$1&lt;&gt;0),IF(VLOOKUP($D110,$J$9:$DP$16,2+BF$1,FALSE)&lt;&gt;0,(COUNTIF('Présences, Excuses, et Tx P G'!$P109:BJ109,$C110)/VLOOKUP($D110,$J$9:$DP$16,2+BF$1,FALSE)),),)</f>
        <v>0.34375</v>
      </c>
      <c r="BG110" s="141">
        <f>IF(AND($D110&lt;&gt;0,BG$1&lt;&gt;0),IF(VLOOKUP($D110,$J$9:$DP$16,2+BG$1,FALSE)&lt;&gt;0,(COUNTIF('Présences, Excuses, et Tx P G'!$P109:BK109,$C110)/VLOOKUP($D110,$J$9:$DP$16,2+BG$1,FALSE)),),)</f>
        <v>0.36363636363636365</v>
      </c>
      <c r="BH110" s="141">
        <f>IF(AND($D110&lt;&gt;0,BH$1&lt;&gt;0),IF(VLOOKUP($D110,$J$9:$DP$16,2+BH$1,FALSE)&lt;&gt;0,(COUNTIF('Présences, Excuses, et Tx P G'!$P109:BL109,$C110)/VLOOKUP($D110,$J$9:$DP$16,2+BH$1,FALSE)),),)</f>
        <v>0.36363636363636365</v>
      </c>
      <c r="BI110" s="141">
        <f>IF(AND($D110&lt;&gt;0,BI$1&lt;&gt;0),IF(VLOOKUP($D110,$J$9:$DP$16,2+BI$1,FALSE)&lt;&gt;0,(COUNTIF('Présences, Excuses, et Tx P G'!$P109:BM109,$C110)/VLOOKUP($D110,$J$9:$DP$16,2+BI$1,FALSE)),),)</f>
        <v>0.38235294117647056</v>
      </c>
      <c r="BJ110" s="141">
        <f>IF(AND($D110&lt;&gt;0,BJ$1&lt;&gt;0),IF(VLOOKUP($D110,$J$9:$DP$16,2+BJ$1,FALSE)&lt;&gt;0,(COUNTIF('Présences, Excuses, et Tx P G'!$P109:BN109,$C110)/VLOOKUP($D110,$J$9:$DP$16,2+BJ$1,FALSE)),),)</f>
        <v>0.4</v>
      </c>
      <c r="BK110" s="141">
        <f>IF(AND($D110&lt;&gt;0,BK$1&lt;&gt;0),IF(VLOOKUP($D110,$J$9:$DP$16,2+BK$1,FALSE)&lt;&gt;0,(COUNTIF('Présences, Excuses, et Tx P G'!$P109:BO109,$C110)/VLOOKUP($D110,$J$9:$DP$16,2+BK$1,FALSE)),),)</f>
        <v>0.4</v>
      </c>
      <c r="BL110" s="141">
        <f>IF(AND($D110&lt;&gt;0,BL$1&lt;&gt;0),IF(VLOOKUP($D110,$J$9:$DP$16,2+BL$1,FALSE)&lt;&gt;0,(COUNTIF('Présences, Excuses, et Tx P G'!$P109:BP109,$C110)/VLOOKUP($D110,$J$9:$DP$16,2+BL$1,FALSE)),),)</f>
        <v>0.4</v>
      </c>
      <c r="BM110" s="141">
        <f>IF(AND($D110&lt;&gt;0,BM$1&lt;&gt;0),IF(VLOOKUP($D110,$J$9:$DP$16,2+BM$1,FALSE)&lt;&gt;0,(COUNTIF('Présences, Excuses, et Tx P G'!$P109:BQ109,$C110)/VLOOKUP($D110,$J$9:$DP$16,2+BM$1,FALSE)),),)</f>
        <v>0.4</v>
      </c>
      <c r="BN110" s="141">
        <f>IF(AND($D110&lt;&gt;0,BN$1&lt;&gt;0),IF(VLOOKUP($D110,$J$9:$DP$16,2+BN$1,FALSE)&lt;&gt;0,(COUNTIF('Présences, Excuses, et Tx P G'!$P109:BR109,$C110)/VLOOKUP($D110,$J$9:$DP$16,2+BN$1,FALSE)),),)</f>
        <v>0.41666666666666669</v>
      </c>
      <c r="BO110" s="141">
        <f>IF(AND($D110&lt;&gt;0,BO$1&lt;&gt;0),IF(VLOOKUP($D110,$J$9:$DP$16,2+BO$1,FALSE)&lt;&gt;0,(COUNTIF('Présences, Excuses, et Tx P G'!$P109:BS109,$C110)/VLOOKUP($D110,$J$9:$DP$16,2+BO$1,FALSE)),),)</f>
        <v>0.43243243243243246</v>
      </c>
      <c r="BP110" s="141">
        <f>IF(AND($D110&lt;&gt;0,BP$1&lt;&gt;0),IF(VLOOKUP($D110,$J$9:$DP$16,2+BP$1,FALSE)&lt;&gt;0,(COUNTIF('Présences, Excuses, et Tx P G'!$P109:BT109,$C110)/VLOOKUP($D110,$J$9:$DP$16,2+BP$1,FALSE)),),)</f>
        <v>0.44736842105263158</v>
      </c>
      <c r="BQ110" s="141">
        <f>IF(AND($D110&lt;&gt;0,BQ$1&lt;&gt;0),IF(VLOOKUP($D110,$J$9:$DP$16,2+BQ$1,FALSE)&lt;&gt;0,(COUNTIF('Présences, Excuses, et Tx P G'!$P109:BU109,$C110)/VLOOKUP($D110,$J$9:$DP$16,2+BQ$1,FALSE)),),)</f>
        <v>0.46153846153846156</v>
      </c>
      <c r="BR110" s="141">
        <f>IF(AND($D110&lt;&gt;0,BR$1&lt;&gt;0),IF(VLOOKUP($D110,$J$9:$DP$16,2+BR$1,FALSE)&lt;&gt;0,(COUNTIF('Présences, Excuses, et Tx P G'!$P109:BV109,$C110)/VLOOKUP($D110,$J$9:$DP$16,2+BR$1,FALSE)),),)</f>
        <v>0.46153846153846156</v>
      </c>
      <c r="BS110" s="141">
        <f>IF(AND($D110&lt;&gt;0,BS$1&lt;&gt;0),IF(VLOOKUP($D110,$J$9:$DP$16,2+BS$1,FALSE)&lt;&gt;0,(COUNTIF('Présences, Excuses, et Tx P G'!$P109:BW109,$C110)/VLOOKUP($D110,$J$9:$DP$16,2+BS$1,FALSE)),),)</f>
        <v>0.46153846153846156</v>
      </c>
      <c r="BT110" s="141">
        <f>IF(AND($D110&lt;&gt;0,BT$1&lt;&gt;0),IF(VLOOKUP($D110,$J$9:$DP$16,2+BT$1,FALSE)&lt;&gt;0,(COUNTIF('Présences, Excuses, et Tx P G'!$P109:BX109,$C110)/VLOOKUP($D110,$J$9:$DP$16,2+BT$1,FALSE)),),)</f>
        <v>0.46153846153846156</v>
      </c>
      <c r="BU110" s="141">
        <f>IF(AND($D110&lt;&gt;0,BU$1&lt;&gt;0),IF(VLOOKUP($D110,$J$9:$DP$16,2+BU$1,FALSE)&lt;&gt;0,(COUNTIF('Présences, Excuses, et Tx P G'!$P109:BY109,$C110)/VLOOKUP($D110,$J$9:$DP$16,2+BU$1,FALSE)),),)</f>
        <v>0.47499999999999998</v>
      </c>
      <c r="BV110" s="141">
        <f>IF(AND($D110&lt;&gt;0,BV$1&lt;&gt;0),IF(VLOOKUP($D110,$J$9:$DP$16,2+BV$1,FALSE)&lt;&gt;0,(COUNTIF('Présences, Excuses, et Tx P G'!$P109:BZ109,$C110)/VLOOKUP($D110,$J$9:$DP$16,2+BV$1,FALSE)),),)</f>
        <v>0.48780487804878048</v>
      </c>
      <c r="BW110" s="141">
        <f>IF(AND($D110&lt;&gt;0,BW$1&lt;&gt;0),IF(VLOOKUP($D110,$J$9:$DP$16,2+BW$1,FALSE)&lt;&gt;0,(COUNTIF('Présences, Excuses, et Tx P G'!$P109:CA109,$C110)/VLOOKUP($D110,$J$9:$DP$16,2+BW$1,FALSE)),),)</f>
        <v>0.5</v>
      </c>
      <c r="BX110" s="141">
        <f>IF(AND($D110&lt;&gt;0,BX$1&lt;&gt;0),IF(VLOOKUP($D110,$J$9:$DP$16,2+BX$1,FALSE)&lt;&gt;0,(COUNTIF('Présences, Excuses, et Tx P G'!$P109:CB109,$C110)/VLOOKUP($D110,$J$9:$DP$16,2+BX$1,FALSE)),),)</f>
        <v>0.51162790697674421</v>
      </c>
      <c r="BY110" s="141">
        <f>IF(AND($D110&lt;&gt;0,BY$1&lt;&gt;0),IF(VLOOKUP($D110,$J$9:$DP$16,2+BY$1,FALSE)&lt;&gt;0,(COUNTIF('Présences, Excuses, et Tx P G'!$P109:CC109,$C110)/VLOOKUP($D110,$J$9:$DP$16,2+BY$1,FALSE)),),)</f>
        <v>0.51162790697674421</v>
      </c>
      <c r="BZ110" s="141">
        <f>IF(AND($D110&lt;&gt;0,BZ$1&lt;&gt;0),IF(VLOOKUP($D110,$J$9:$DP$16,2+BZ$1,FALSE)&lt;&gt;0,(COUNTIF('Présences, Excuses, et Tx P G'!$P109:CD109,$C110)/VLOOKUP($D110,$J$9:$DP$16,2+BZ$1,FALSE)),),)</f>
        <v>0.52272727272727271</v>
      </c>
      <c r="CA110" s="141">
        <f>IF(AND($D110&lt;&gt;0,CA$1&lt;&gt;0),IF(VLOOKUP($D110,$J$9:$DP$16,2+CA$1,FALSE)&lt;&gt;0,(COUNTIF('Présences, Excuses, et Tx P G'!$P109:CE109,$C110)/VLOOKUP($D110,$J$9:$DP$16,2+CA$1,FALSE)),),)</f>
        <v>0.51111111111111107</v>
      </c>
      <c r="CB110" s="141">
        <f>IF(AND($D110&lt;&gt;0,CB$1&lt;&gt;0),IF(VLOOKUP($D110,$J$9:$DP$16,2+CB$1,FALSE)&lt;&gt;0,(COUNTIF('Présences, Excuses, et Tx P G'!$P109:CF109,$C110)/VLOOKUP($D110,$J$9:$DP$16,2+CB$1,FALSE)),),)</f>
        <v>0</v>
      </c>
      <c r="CC110" s="141">
        <f>IF(AND($D110&lt;&gt;0,CC$1&lt;&gt;0),IF(VLOOKUP($D110,$J$9:$DP$16,2+CC$1,FALSE)&lt;&gt;0,(COUNTIF('Présences, Excuses, et Tx P G'!$P109:CG109,$C110)/VLOOKUP($D110,$J$9:$DP$16,2+CC$1,FALSE)),),)</f>
        <v>0</v>
      </c>
      <c r="CD110" s="141">
        <f>IF(AND($D110&lt;&gt;0,CD$1&lt;&gt;0),IF(VLOOKUP($D110,$J$9:$DP$16,2+CD$1,FALSE)&lt;&gt;0,(COUNTIF('Présences, Excuses, et Tx P G'!$P109:CH109,$C110)/VLOOKUP($D110,$J$9:$DP$16,2+CD$1,FALSE)),),)</f>
        <v>0</v>
      </c>
      <c r="CE110" s="141">
        <f>IF(AND($D110&lt;&gt;0,CE$1&lt;&gt;0),IF(VLOOKUP($D110,$J$9:$DP$16,2+CE$1,FALSE)&lt;&gt;0,(COUNTIF('Présences, Excuses, et Tx P G'!$P109:CI109,$C110)/VLOOKUP($D110,$J$9:$DP$16,2+CE$1,FALSE)),),)</f>
        <v>0</v>
      </c>
      <c r="CF110" s="141">
        <f>IF(AND($D110&lt;&gt;0,CF$1&lt;&gt;0),IF(VLOOKUP($D110,$J$9:$DP$16,2+CF$1,FALSE)&lt;&gt;0,(COUNTIF('Présences, Excuses, et Tx P G'!$P109:CJ109,$C110)/VLOOKUP($D110,$J$9:$DP$16,2+CF$1,FALSE)),),)</f>
        <v>0</v>
      </c>
      <c r="CG110" s="141">
        <f>IF(AND($D110&lt;&gt;0,CG$1&lt;&gt;0),IF(VLOOKUP($D110,$J$9:$DP$16,2+CG$1,FALSE)&lt;&gt;0,(COUNTIF('Présences, Excuses, et Tx P G'!$P109:CK109,$C110)/VLOOKUP($D110,$J$9:$DP$16,2+CG$1,FALSE)),),)</f>
        <v>0</v>
      </c>
      <c r="CH110" s="141">
        <f>IF(AND($D110&lt;&gt;0,CH$1&lt;&gt;0),IF(VLOOKUP($D110,$J$9:$DP$16,2+CH$1,FALSE)&lt;&gt;0,(COUNTIF('Présences, Excuses, et Tx P G'!$P109:CL109,$C110)/VLOOKUP($D110,$J$9:$DP$16,2+CH$1,FALSE)),),)</f>
        <v>0</v>
      </c>
      <c r="CI110" s="141">
        <f>IF(AND($D110&lt;&gt;0,CI$1&lt;&gt;0),IF(VLOOKUP($D110,$J$9:$DP$16,2+CI$1,FALSE)&lt;&gt;0,(COUNTIF('Présences, Excuses, et Tx P G'!$P109:CM109,$C110)/VLOOKUP($D110,$J$9:$DP$16,2+CI$1,FALSE)),),)</f>
        <v>0</v>
      </c>
      <c r="CJ110" s="141">
        <f>IF(AND($D110&lt;&gt;0,CJ$1&lt;&gt;0),IF(VLOOKUP($D110,$J$9:$DP$16,2+CJ$1,FALSE)&lt;&gt;0,(COUNTIF('Présences, Excuses, et Tx P G'!$P109:CO109,$C110)/VLOOKUP($D110,$J$9:$DP$16,2+CJ$1,FALSE)),),)</f>
        <v>0</v>
      </c>
      <c r="CK110" s="141">
        <f>IF(AND($D110&lt;&gt;0,CK$1&lt;&gt;0),IF(VLOOKUP($D110,$J$9:$DP$16,2+CK$1,FALSE)&lt;&gt;0,(COUNTIF('Présences, Excuses, et Tx P G'!$P109:CP109,$C110)/VLOOKUP($D110,$J$9:$DP$16,2+CK$1,FALSE)),),)</f>
        <v>0</v>
      </c>
      <c r="CL110" s="141">
        <f>IF(AND($D110&lt;&gt;0,CL$1&lt;&gt;0),IF(VLOOKUP($D110,$J$9:$DP$16,2+CL$1,FALSE)&lt;&gt;0,(COUNTIF('Présences, Excuses, et Tx P G'!$P109:CQ109,$C110)/VLOOKUP($D110,$J$9:$DP$16,2+CL$1,FALSE)),),)</f>
        <v>0</v>
      </c>
      <c r="CM110" s="141">
        <f>IF(AND($D110&lt;&gt;0,CM$1&lt;&gt;0),IF(VLOOKUP($D110,$J$9:$DP$16,2+CM$1,FALSE)&lt;&gt;0,(COUNTIF('Présences, Excuses, et Tx P G'!$P109:CR109,$C110)/VLOOKUP($D110,$J$9:$DP$16,2+CM$1,FALSE)),),)</f>
        <v>0</v>
      </c>
      <c r="CN110" s="141">
        <f>IF(AND($D110&lt;&gt;0,CN$1&lt;&gt;0),IF(VLOOKUP($D110,$J$9:$DP$16,2+CN$1,FALSE)&lt;&gt;0,(COUNTIF('Présences, Excuses, et Tx P G'!$P109:CS109,$C110)/VLOOKUP($D110,$J$9:$DP$16,2+CN$1,FALSE)),),)</f>
        <v>0</v>
      </c>
      <c r="CO110" s="141">
        <f>IF(AND($D110&lt;&gt;0,CO$1&lt;&gt;0),IF(VLOOKUP($D110,$J$9:$DP$16,2+CO$1,FALSE)&lt;&gt;0,(COUNTIF('Présences, Excuses, et Tx P G'!$P109:CT109,$C110)/VLOOKUP($D110,$J$9:$DP$16,2+CO$1,FALSE)),),)</f>
        <v>0</v>
      </c>
      <c r="CP110" s="141">
        <f>IF(AND($D110&lt;&gt;0,CP$1&lt;&gt;0),IF(VLOOKUP($D110,$J$9:$DP$16,2+CP$1,FALSE)&lt;&gt;0,(COUNTIF('Présences, Excuses, et Tx P G'!$P109:CU109,$C110)/VLOOKUP($D110,$J$9:$DP$16,2+CP$1,FALSE)),),)</f>
        <v>0</v>
      </c>
      <c r="CQ110" s="141">
        <f>IF(AND($D110&lt;&gt;0,CQ$1&lt;&gt;0),IF(VLOOKUP($D110,$J$9:$DP$16,2+CQ$1,FALSE)&lt;&gt;0,(COUNTIF('Présences, Excuses, et Tx P G'!$P109:CU109,$C110)/VLOOKUP($D110,$J$9:$DP$16,2+CQ$1,FALSE)),),)</f>
        <v>0</v>
      </c>
      <c r="CR110" s="141">
        <f>IF(AND($D110&lt;&gt;0,CR$1&lt;&gt;0),IF(VLOOKUP($D110,$J$9:$DP$16,2+CR$1,FALSE)&lt;&gt;0,(COUNTIF('Présences, Excuses, et Tx P G'!$P109:CV109,$C110)/VLOOKUP($D110,$J$9:$DP$16,2+CR$1,FALSE)),),)</f>
        <v>0</v>
      </c>
      <c r="CS110" s="141">
        <f>IF(AND($D110&lt;&gt;0,CS$1&lt;&gt;0),IF(VLOOKUP($D110,$J$9:$DP$16,2+CS$1,FALSE)&lt;&gt;0,(COUNTIF('Présences, Excuses, et Tx P G'!$P109:CW109,$C110)/VLOOKUP($D110,$J$9:$DP$16,2+CS$1,FALSE)),),)</f>
        <v>0</v>
      </c>
      <c r="CT110" s="141">
        <f>IF(AND($D110&lt;&gt;0,CT$1&lt;&gt;0),IF(VLOOKUP($D110,$J$9:$DP$16,2+CT$1,FALSE)&lt;&gt;0,(COUNTIF('Présences, Excuses, et Tx P G'!$P109:CX109,$C110)/VLOOKUP($D110,$J$9:$DP$16,2+CT$1,FALSE)),),)</f>
        <v>0</v>
      </c>
      <c r="CU110" s="141">
        <f>IF(AND($D110&lt;&gt;0,CU$1&lt;&gt;0),IF(VLOOKUP($D110,$J$9:$DP$16,2+CU$1,FALSE)&lt;&gt;0,(COUNTIF('Présences, Excuses, et Tx P G'!$P109:CY109,$C110)/VLOOKUP($D110,$J$9:$DP$16,2+CU$1,FALSE)),),)</f>
        <v>0</v>
      </c>
      <c r="CV110" s="141">
        <f>IF(AND($D110&lt;&gt;0,CV$1&lt;&gt;0),IF(VLOOKUP($D110,$J$9:$DP$16,2+CV$1,FALSE)&lt;&gt;0,(COUNTIF('Présences, Excuses, et Tx P G'!$P109:CZ109,$C110)/VLOOKUP($D110,$J$9:$DP$16,2+CV$1,FALSE)),),)</f>
        <v>0</v>
      </c>
      <c r="CW110" s="141">
        <f>IF(AND($D110&lt;&gt;0,CW$1&lt;&gt;0),IF(VLOOKUP($D110,$J$9:$DP$16,2+CW$1,FALSE)&lt;&gt;0,(COUNTIF('Présences, Excuses, et Tx P G'!$P109:DA109,$C110)/VLOOKUP($D110,$J$9:$DP$16,2+CW$1,FALSE)),),)</f>
        <v>0</v>
      </c>
      <c r="CX110" s="141">
        <f>IF(AND($D110&lt;&gt;0,CX$1&lt;&gt;0),IF(VLOOKUP($D110,$J$9:$DP$16,2+CX$1,FALSE)&lt;&gt;0,(COUNTIF('Présences, Excuses, et Tx P G'!$P109:DB109,$C110)/VLOOKUP($D110,$J$9:$DP$16,2+CX$1,FALSE)),),)</f>
        <v>0</v>
      </c>
      <c r="CY110" s="141">
        <f>IF(AND($D110&lt;&gt;0,CY$1&lt;&gt;0),IF(VLOOKUP($D110,$J$9:$DP$16,2+CY$1,FALSE)&lt;&gt;0,(COUNTIF('Présences, Excuses, et Tx P G'!$P109:DC109,$C110)/VLOOKUP($D110,$J$9:$DP$16,2+CY$1,FALSE)),),)</f>
        <v>0</v>
      </c>
      <c r="CZ110" s="141">
        <f>IF(AND($D110&lt;&gt;0,CZ$1&lt;&gt;0),IF(VLOOKUP($D110,$J$9:$DP$16,2+CZ$1,FALSE)&lt;&gt;0,(COUNTIF('Présences, Excuses, et Tx P G'!$P109:DD109,$C110)/VLOOKUP($D110,$J$9:$DP$16,2+CZ$1,FALSE)),),)</f>
        <v>0</v>
      </c>
      <c r="DA110" s="141">
        <f>IF(AND($D110&lt;&gt;0,DA$1&lt;&gt;0),IF(VLOOKUP($D110,$J$9:$DP$16,2+DA$1,FALSE)&lt;&gt;0,(COUNTIF('Présences, Excuses, et Tx P G'!$P109:DE109,$C110)/VLOOKUP($D110,$J$9:$DP$16,2+DA$1,FALSE)),),)</f>
        <v>0</v>
      </c>
      <c r="DB110" s="141">
        <f>IF(AND($D110&lt;&gt;0,DB$1&lt;&gt;0),IF(VLOOKUP($D110,$J$9:$DP$16,2+DB$1,FALSE)&lt;&gt;0,(COUNTIF('Présences, Excuses, et Tx P G'!$P109:DF109,$C110)/VLOOKUP($D110,$J$9:$DP$16,2+DB$1,FALSE)),),)</f>
        <v>0</v>
      </c>
      <c r="DC110" s="141">
        <f>IF(AND($D110&lt;&gt;0,DC$1&lt;&gt;0),IF(VLOOKUP($D110,$J$9:$DP$16,2+DC$1,FALSE)&lt;&gt;0,(COUNTIF('Présences, Excuses, et Tx P G'!$P109:DG109,$C110)/VLOOKUP($D110,$J$9:$DP$16,2+DC$1,FALSE)),),)</f>
        <v>0</v>
      </c>
      <c r="DD110" s="141">
        <f>IF(AND($D110&lt;&gt;0,DD$1&lt;&gt;0),IF(VLOOKUP($D110,$J$9:$DP$16,2+DD$1,FALSE)&lt;&gt;0,(COUNTIF('Présences, Excuses, et Tx P G'!$P109:DH109,$C110)/VLOOKUP($D110,$J$9:$DP$16,2+DD$1,FALSE)),),)</f>
        <v>0</v>
      </c>
      <c r="DE110" s="141">
        <f>IF(AND($D110&lt;&gt;0,DE$1&lt;&gt;0),IF(VLOOKUP($D110,$J$9:$DP$16,2+DE$1,FALSE)&lt;&gt;0,(COUNTIF('Présences, Excuses, et Tx P G'!$P109:DI109,$C110)/VLOOKUP($D110,$J$9:$DP$16,2+DE$1,FALSE)),),)</f>
        <v>0</v>
      </c>
      <c r="DF110" s="141">
        <f>IF(AND($D110&lt;&gt;0,DF$1&lt;&gt;0),IF(VLOOKUP($D110,$J$9:$DP$16,2+DF$1,FALSE)&lt;&gt;0,(COUNTIF('Présences, Excuses, et Tx P G'!$P109:DJ109,$C110)/VLOOKUP($D110,$J$9:$DP$16,2+DF$1,FALSE)),),)</f>
        <v>0</v>
      </c>
      <c r="DG110" s="141">
        <f>IF(AND($D110&lt;&gt;0,DG$1&lt;&gt;0),IF(VLOOKUP($D110,$J$9:$DP$16,2+DG$1,FALSE)&lt;&gt;0,(COUNTIF('Présences, Excuses, et Tx P G'!$P109:DK109,$C110)/VLOOKUP($D110,$J$9:$DP$16,2+DG$1,FALSE)),),)</f>
        <v>0</v>
      </c>
      <c r="DH110" s="141">
        <f>IF(AND($D110&lt;&gt;0,DH$1&lt;&gt;0),IF(VLOOKUP($D110,$J$9:$DP$16,2+DH$1,FALSE)&lt;&gt;0,(COUNTIF('Présences, Excuses, et Tx P G'!$P109:DL109,$C110)/VLOOKUP($D110,$J$9:$DP$16,2+DH$1,FALSE)),),)</f>
        <v>0</v>
      </c>
      <c r="DI110" s="141">
        <f>IF(AND($D110&lt;&gt;0,DI$1&lt;&gt;0),IF(VLOOKUP($D110,$J$9:$DP$16,2+DI$1,FALSE)&lt;&gt;0,(COUNTIF('Présences, Excuses, et Tx P G'!$P109:DM109,$C110)/VLOOKUP($D110,$J$9:$DP$16,2+DI$1,FALSE)),),)</f>
        <v>0</v>
      </c>
      <c r="DJ110" s="141">
        <f>IF(AND($D110&lt;&gt;0,DJ$1&lt;&gt;0),IF(VLOOKUP($D110,$J$9:$DP$16,2+DJ$1,FALSE)&lt;&gt;0,(COUNTIF('Présences, Excuses, et Tx P G'!$P109:DN109,$C110)/VLOOKUP($D110,$J$9:$DP$16,2+DJ$1,FALSE)),),)</f>
        <v>0</v>
      </c>
      <c r="DK110" s="141">
        <f>IF(AND($D110&lt;&gt;0,DK$1&lt;&gt;0),IF(VLOOKUP($D110,$J$9:$DP$16,2+DK$1,FALSE)&lt;&gt;0,(COUNTIF('Présences, Excuses, et Tx P G'!$P109:DO109,$C110)/VLOOKUP($D110,$J$9:$DP$16,2+DK$1,FALSE)),),)</f>
        <v>0</v>
      </c>
      <c r="DL110" s="141">
        <f>IF(AND($D110&lt;&gt;0,DL$1&lt;&gt;0),IF(VLOOKUP($D110,$J$9:$DP$16,2+DL$1,FALSE)&lt;&gt;0,(COUNTIF('Présences, Excuses, et Tx P G'!$P109:DP109,$C110)/VLOOKUP($D110,$J$9:$DP$16,2+DL$1,FALSE)),),)</f>
        <v>0</v>
      </c>
      <c r="DM110" s="141">
        <f>IF(AND($D110&lt;&gt;0,DM$1&lt;&gt;0),IF(VLOOKUP($D110,$J$9:$DP$16,2+DM$1,FALSE)&lt;&gt;0,(COUNTIF('Présences, Excuses, et Tx P G'!$P109:DQ109,$C110)/VLOOKUP($D110,$J$9:$DP$16,2+DM$1,FALSE)),),)</f>
        <v>0</v>
      </c>
      <c r="DN110" s="141">
        <f>IF(AND($D110&lt;&gt;0,DN$1&lt;&gt;0),IF(VLOOKUP($D110,$J$9:$DP$16,2+DN$1,FALSE)&lt;&gt;0,(COUNTIF('Présences, Excuses, et Tx P G'!$P109:DR109,$C110)/VLOOKUP($D110,$J$9:$DP$16,2+DN$1,FALSE)),),)</f>
        <v>0</v>
      </c>
      <c r="DO110" s="141">
        <f>IF(AND($D110&lt;&gt;0,DO$1&lt;&gt;0),IF(VLOOKUP($D110,$J$9:$DP$16,2+DO$1,FALSE)&lt;&gt;0,(COUNTIF('Présences, Excuses, et Tx P G'!$P109:DS109,$C110)/VLOOKUP($D110,$J$9:$DP$16,2+DO$1,FALSE)),),)</f>
        <v>0</v>
      </c>
      <c r="DP110" s="141">
        <f>IF(AND($D110&lt;&gt;0,DP$1&lt;&gt;0),IF(VLOOKUP($D110,$J$9:$DP$16,2+DP$1,FALSE)&lt;&gt;0,(COUNTIF('Présences, Excuses, et Tx P G'!$P109:DT109,$C110)/VLOOKUP($D110,$J$9:$DP$16,2+DP$1,FALSE)),),)</f>
        <v>0</v>
      </c>
      <c r="DR110" s="158" t="str">
        <f t="shared" si="39"/>
        <v>FABRE Xavier</v>
      </c>
      <c r="DS110" s="26" t="str">
        <f t="shared" si="40"/>
        <v>T</v>
      </c>
      <c r="DT110" s="23">
        <f t="shared" si="41"/>
        <v>0.51162790697674421</v>
      </c>
    </row>
    <row r="111" spans="1:124" ht="14.4" customHeight="1">
      <c r="A111" s="17">
        <v>94</v>
      </c>
      <c r="B111" s="158" t="str">
        <f>Choristes!B95</f>
        <v>VASLIN Pascal</v>
      </c>
      <c r="C111" s="26" t="str">
        <f>Choristes!C95</f>
        <v>T</v>
      </c>
      <c r="D111" s="26" t="str">
        <f>Choristes!G95</f>
        <v>HS</v>
      </c>
      <c r="E111" s="26"/>
      <c r="F111" s="26"/>
      <c r="G111" s="15"/>
      <c r="H111" s="15"/>
      <c r="I111" s="23">
        <f t="shared" si="37"/>
        <v>0.16279069767441862</v>
      </c>
      <c r="J111" s="23" t="str">
        <f t="shared" si="38"/>
        <v>C</v>
      </c>
      <c r="K111" s="61"/>
      <c r="L111" s="141">
        <f>IF(AND($D111&lt;&gt;0,L$1&lt;&gt;0),IF(VLOOKUP($D111,$J$9:$DP$16,2+L$1,FALSE)&lt;&gt;0,(COUNTIF('Présences, Excuses, et Tx P G'!$P110:P110,$C111)/VLOOKUP($D111,$J$9:$DP$16,2+L$1,FALSE)),),)</f>
        <v>0</v>
      </c>
      <c r="M111" s="141">
        <f>IF(AND($D111&lt;&gt;0,M$1&lt;&gt;0),IF(VLOOKUP($D111,$J$9:$DP$16,2+M$1,FALSE)&lt;&gt;0,(COUNTIF('Présences, Excuses, et Tx P G'!$P110:Q110,$C111)/VLOOKUP($D111,$J$9:$DP$16,2+M$1,FALSE)),),)</f>
        <v>0</v>
      </c>
      <c r="N111" s="141">
        <f>IF(AND($D111&lt;&gt;0,N$1&lt;&gt;0),IF(VLOOKUP($D111,$J$9:$DP$16,2+N$1,FALSE)&lt;&gt;0,(COUNTIF('Présences, Excuses, et Tx P G'!$P110:R110,$C111)/VLOOKUP($D111,$J$9:$DP$16,2+N$1,FALSE)),),)</f>
        <v>0</v>
      </c>
      <c r="O111" s="141">
        <f>IF(AND($D111&lt;&gt;0,O$1&lt;&gt;0),IF(VLOOKUP($D111,$J$9:$DP$16,2+O$1,FALSE)&lt;&gt;0,(COUNTIF('Présences, Excuses, et Tx P G'!$P110:S110,$C111)/VLOOKUP($D111,$J$9:$DP$16,2+O$1,FALSE)),),)</f>
        <v>0</v>
      </c>
      <c r="P111" s="141">
        <f>IF(AND($D111&lt;&gt;0,P$1&lt;&gt;0),IF(VLOOKUP($D111,$J$9:$DP$16,2+P$1,FALSE)&lt;&gt;0,(COUNTIF('Présences, Excuses, et Tx P G'!$P110:T110,$C111)/VLOOKUP($D111,$J$9:$DP$16,2+P$1,FALSE)),),)</f>
        <v>0</v>
      </c>
      <c r="Q111" s="141">
        <f>IF(AND($D111&lt;&gt;0,Q$1&lt;&gt;0),IF(VLOOKUP($D111,$J$9:$DP$16,2+Q$1,FALSE)&lt;&gt;0,(COUNTIF('Présences, Excuses, et Tx P G'!$P110:U110,$C111)/VLOOKUP($D111,$J$9:$DP$16,2+Q$1,FALSE)),),)</f>
        <v>0</v>
      </c>
      <c r="R111" s="141">
        <f>IF(AND($D111&lt;&gt;0,R$1&lt;&gt;0),IF(VLOOKUP($D111,$J$9:$DP$16,2+R$1,FALSE)&lt;&gt;0,(COUNTIF('Présences, Excuses, et Tx P G'!$P110:V110,$C111)/VLOOKUP($D111,$J$9:$DP$16,2+R$1,FALSE)),),)</f>
        <v>0</v>
      </c>
      <c r="S111" s="141">
        <f>IF(AND($D111&lt;&gt;0,S$1&lt;&gt;0),IF(VLOOKUP($D111,$J$9:$DP$16,2+S$1,FALSE)&lt;&gt;0,(COUNTIF('Présences, Excuses, et Tx P G'!$P110:W110,$C111)/VLOOKUP($D111,$J$9:$DP$16,2+S$1,FALSE)),),)</f>
        <v>0</v>
      </c>
      <c r="T111" s="141">
        <f>IF(AND($D111&lt;&gt;0,T$1&lt;&gt;0),IF(VLOOKUP($D111,$J$9:$DP$16,2+T$1,FALSE)&lt;&gt;0,(COUNTIF('Présences, Excuses, et Tx P G'!$P110:X110,$C111)/VLOOKUP($D111,$J$9:$DP$16,2+T$1,FALSE)),),)</f>
        <v>0</v>
      </c>
      <c r="U111" s="141">
        <f>IF(AND($D111&lt;&gt;0,U$1&lt;&gt;0),IF(VLOOKUP($D111,$J$9:$DP$16,2+U$1,FALSE)&lt;&gt;0,(COUNTIF('Présences, Excuses, et Tx P G'!$P110:Y110,$C111)/VLOOKUP($D111,$J$9:$DP$16,2+U$1,FALSE)),),)</f>
        <v>0</v>
      </c>
      <c r="V111" s="141">
        <f>IF(AND($D111&lt;&gt;0,V$1&lt;&gt;0),IF(VLOOKUP($D111,$J$9:$DP$16,2+V$1,FALSE)&lt;&gt;0,(COUNTIF('Présences, Excuses, et Tx P G'!$P110:Z110,$C111)/VLOOKUP($D111,$J$9:$DP$16,2+V$1,FALSE)),),)</f>
        <v>0</v>
      </c>
      <c r="W111" s="141">
        <f>IF(AND($D111&lt;&gt;0,W$1&lt;&gt;0),IF(VLOOKUP($D111,$J$9:$DP$16,2+W$1,FALSE)&lt;&gt;0,(COUNTIF('Présences, Excuses, et Tx P G'!$P110:AA110,$C111)/VLOOKUP($D111,$J$9:$DP$16,2+W$1,FALSE)),),)</f>
        <v>0</v>
      </c>
      <c r="X111" s="141">
        <f>IF(AND($D111&lt;&gt;0,X$1&lt;&gt;0),IF(VLOOKUP($D111,$J$9:$DP$16,2+X$1,FALSE)&lt;&gt;0,(COUNTIF('Présences, Excuses, et Tx P G'!$P110:AB110,$C111)/VLOOKUP($D111,$J$9:$DP$16,2+X$1,FALSE)),),)</f>
        <v>0</v>
      </c>
      <c r="Y111" s="141">
        <f>IF(AND($D111&lt;&gt;0,Y$1&lt;&gt;0),IF(VLOOKUP($D111,$J$9:$DP$16,2+Y$1,FALSE)&lt;&gt;0,(COUNTIF('Présences, Excuses, et Tx P G'!$P110:AC110,$C111)/VLOOKUP($D111,$J$9:$DP$16,2+Y$1,FALSE)),),)</f>
        <v>0</v>
      </c>
      <c r="Z111" s="141">
        <f>IF(AND($D111&lt;&gt;0,Z$1&lt;&gt;0),IF(VLOOKUP($D111,$J$9:$DP$16,2+Z$1,FALSE)&lt;&gt;0,(COUNTIF('Présences, Excuses, et Tx P G'!$P110:AD110,$C111)/VLOOKUP($D111,$J$9:$DP$16,2+Z$1,FALSE)),),)</f>
        <v>0</v>
      </c>
      <c r="AA111" s="141">
        <f>IF(AND($D111&lt;&gt;0,AA$1&lt;&gt;0),IF(VLOOKUP($D111,$J$9:$DP$16,2+AA$1,FALSE)&lt;&gt;0,(COUNTIF('Présences, Excuses, et Tx P G'!$P110:AE110,$C111)/VLOOKUP($D111,$J$9:$DP$16,2+AA$1,FALSE)),),)</f>
        <v>0</v>
      </c>
      <c r="AB111" s="141">
        <f>IF(AND($D111&lt;&gt;0,AB$1&lt;&gt;0),IF(VLOOKUP($D111,$J$9:$DP$16,2+AB$1,FALSE)&lt;&gt;0,(COUNTIF('Présences, Excuses, et Tx P G'!$P110:AF110,$C111)/VLOOKUP($D111,$J$9:$DP$16,2+AB$1,FALSE)),),)</f>
        <v>0</v>
      </c>
      <c r="AC111" s="141">
        <f>IF(AND($D111&lt;&gt;0,AC$1&lt;&gt;0),IF(VLOOKUP($D111,$J$9:$DP$16,2+AC$1,FALSE)&lt;&gt;0,(COUNTIF('Présences, Excuses, et Tx P G'!$P110:AG110,$C111)/VLOOKUP($D111,$J$9:$DP$16,2+AC$1,FALSE)),),)</f>
        <v>0</v>
      </c>
      <c r="AD111" s="141">
        <f>IF(AND($D111&lt;&gt;0,AD$1&lt;&gt;0),IF(VLOOKUP($D111,$J$9:$DP$16,2+AD$1,FALSE)&lt;&gt;0,(COUNTIF('Présences, Excuses, et Tx P G'!$P110:AH110,$C111)/VLOOKUP($D111,$J$9:$DP$16,2+AD$1,FALSE)),),)</f>
        <v>0</v>
      </c>
      <c r="AE111" s="141">
        <f>IF(AND($D111&lt;&gt;0,AE$1&lt;&gt;0),IF(VLOOKUP($D111,$J$9:$DP$16,2+AE$1,FALSE)&lt;&gt;0,(COUNTIF('Présences, Excuses, et Tx P G'!$P110:AI110,$C111)/VLOOKUP($D111,$J$9:$DP$16,2+AE$1,FALSE)),),)</f>
        <v>0</v>
      </c>
      <c r="AF111" s="141">
        <f>IF(AND($D111&lt;&gt;0,AF$1&lt;&gt;0),IF(VLOOKUP($D111,$J$9:$DP$16,2+AF$1,FALSE)&lt;&gt;0,(COUNTIF('Présences, Excuses, et Tx P G'!$P110:AJ110,$C111)/VLOOKUP($D111,$J$9:$DP$16,2+AF$1,FALSE)),),)</f>
        <v>0</v>
      </c>
      <c r="AG111" s="141">
        <f>IF(AND($D111&lt;&gt;0,AG$1&lt;&gt;0),IF(VLOOKUP($D111,$J$9:$DP$16,2+AG$1,FALSE)&lt;&gt;0,(COUNTIF('Présences, Excuses, et Tx P G'!$P110:AK110,$C111)/VLOOKUP($D111,$J$9:$DP$16,2+AG$1,FALSE)),),)</f>
        <v>0</v>
      </c>
      <c r="AH111" s="141">
        <f>IF(AND($D111&lt;&gt;0,AH$1&lt;&gt;0),IF(VLOOKUP($D111,$J$9:$DP$16,2+AH$1,FALSE)&lt;&gt;0,(COUNTIF('Présences, Excuses, et Tx P G'!$P110:AL110,$C111)/VLOOKUP($D111,$J$9:$DP$16,2+AH$1,FALSE)),),)</f>
        <v>0</v>
      </c>
      <c r="AI111" s="141">
        <f>IF(AND($D111&lt;&gt;0,AI$1&lt;&gt;0),IF(VLOOKUP($D111,$J$9:$DP$16,2+AI$1,FALSE)&lt;&gt;0,(COUNTIF('Présences, Excuses, et Tx P G'!$P110:AM110,$C111)/VLOOKUP($D111,$J$9:$DP$16,2+AI$1,FALSE)),),)</f>
        <v>0</v>
      </c>
      <c r="AJ111" s="141">
        <f>IF(AND($D111&lt;&gt;0,AJ$1&lt;&gt;0),IF(VLOOKUP($D111,$J$9:$DP$16,2+AJ$1,FALSE)&lt;&gt;0,(COUNTIF('Présences, Excuses, et Tx P G'!$P110:AN110,$C111)/VLOOKUP($D111,$J$9:$DP$16,2+AJ$1,FALSE)),),)</f>
        <v>0</v>
      </c>
      <c r="AK111" s="141">
        <f>IF(AND($D111&lt;&gt;0,AK$1&lt;&gt;0),IF(VLOOKUP($D111,$J$9:$DP$16,2+AK$1,FALSE)&lt;&gt;0,(COUNTIF('Présences, Excuses, et Tx P G'!$P110:AO110,$C111)/VLOOKUP($D111,$J$9:$DP$16,2+AK$1,FALSE)),),)</f>
        <v>0</v>
      </c>
      <c r="AL111" s="141">
        <f>IF(AND($D111&lt;&gt;0,AL$1&lt;&gt;0),IF(VLOOKUP($D111,$J$9:$DP$16,2+AL$1,FALSE)&lt;&gt;0,(COUNTIF('Présences, Excuses, et Tx P G'!$P110:AP110,$C111)/VLOOKUP($D111,$J$9:$DP$16,2+AL$1,FALSE)),),)</f>
        <v>0</v>
      </c>
      <c r="AM111" s="141">
        <f>IF(AND($D111&lt;&gt;0,AM$1&lt;&gt;0),IF(VLOOKUP($D111,$J$9:$DP$16,2+AM$1,FALSE)&lt;&gt;0,(COUNTIF('Présences, Excuses, et Tx P G'!$P110:AQ110,$C111)/VLOOKUP($D111,$J$9:$DP$16,2+AM$1,FALSE)),),)</f>
        <v>0</v>
      </c>
      <c r="AN111" s="141">
        <f>IF(AND($D111&lt;&gt;0,AN$1&lt;&gt;0),IF(VLOOKUP($D111,$J$9:$DP$16,2+AN$1,FALSE)&lt;&gt;0,(COUNTIF('Présences, Excuses, et Tx P G'!$P110:AR110,$C111)/VLOOKUP($D111,$J$9:$DP$16,2+AN$1,FALSE)),),)</f>
        <v>0</v>
      </c>
      <c r="AO111" s="141">
        <f>IF(AND($D111&lt;&gt;0,AO$1&lt;&gt;0),IF(VLOOKUP($D111,$J$9:$DP$16,2+AO$1,FALSE)&lt;&gt;0,(COUNTIF('Présences, Excuses, et Tx P G'!$P110:AS110,$C111)/VLOOKUP($D111,$J$9:$DP$16,2+AO$1,FALSE)),),)</f>
        <v>0</v>
      </c>
      <c r="AP111" s="141">
        <f>IF(AND($D111&lt;&gt;0,AP$1&lt;&gt;0),IF(VLOOKUP($D111,$J$9:$DP$16,2+AP$1,FALSE)&lt;&gt;0,(COUNTIF('Présences, Excuses, et Tx P G'!$P110:AT110,$C111)/VLOOKUP($D111,$J$9:$DP$16,2+AP$1,FALSE)),),)</f>
        <v>0</v>
      </c>
      <c r="AQ111" s="141">
        <f>IF(AND($D111&lt;&gt;0,AQ$1&lt;&gt;0),IF(VLOOKUP($D111,$J$9:$DP$16,2+AQ$1,FALSE)&lt;&gt;0,(COUNTIF('Présences, Excuses, et Tx P G'!$P110:AU110,$C111)/VLOOKUP($D111,$J$9:$DP$16,2+AQ$1,FALSE)),),)</f>
        <v>0</v>
      </c>
      <c r="AR111" s="141">
        <f>IF(AND($D111&lt;&gt;0,AR$1&lt;&gt;0),IF(VLOOKUP($D111,$J$9:$DP$16,2+AR$1,FALSE)&lt;&gt;0,(COUNTIF('Présences, Excuses, et Tx P G'!$P110:AV110,$C111)/VLOOKUP($D111,$J$9:$DP$16,2+AR$1,FALSE)),),)</f>
        <v>0</v>
      </c>
      <c r="AS111" s="141">
        <f>IF(AND($D111&lt;&gt;0,AS$1&lt;&gt;0),IF(VLOOKUP($D111,$J$9:$DP$16,2+AS$1,FALSE)&lt;&gt;0,(COUNTIF('Présences, Excuses, et Tx P G'!$P110:AW110,$C111)/VLOOKUP($D111,$J$9:$DP$16,2+AS$1,FALSE)),),)</f>
        <v>0</v>
      </c>
      <c r="AT111" s="141">
        <f>IF(AND($D111&lt;&gt;0,AT$1&lt;&gt;0),IF(VLOOKUP($D111,$J$9:$DP$16,2+AT$1,FALSE)&lt;&gt;0,(COUNTIF('Présences, Excuses, et Tx P G'!$P110:AX110,$C111)/VLOOKUP($D111,$J$9:$DP$16,2+AT$1,FALSE)),),)</f>
        <v>0</v>
      </c>
      <c r="AU111" s="141">
        <f>IF(AND($D111&lt;&gt;0,AU$1&lt;&gt;0),IF(VLOOKUP($D111,$J$9:$DP$16,2+AU$1,FALSE)&lt;&gt;0,(COUNTIF('Présences, Excuses, et Tx P G'!$P110:AY110,$C111)/VLOOKUP($D111,$J$9:$DP$16,2+AU$1,FALSE)),),)</f>
        <v>0</v>
      </c>
      <c r="AV111" s="141">
        <f>IF(AND($D111&lt;&gt;0,AV$1&lt;&gt;0),IF(VLOOKUP($D111,$J$9:$DP$16,2+AV$1,FALSE)&lt;&gt;0,(COUNTIF('Présences, Excuses, et Tx P G'!$P110:AZ110,$C111)/VLOOKUP($D111,$J$9:$DP$16,2+AV$1,FALSE)),),)</f>
        <v>3.8461538461538464E-2</v>
      </c>
      <c r="AW111" s="141">
        <f>IF(AND($D111&lt;&gt;0,AW$1&lt;&gt;0),IF(VLOOKUP($D111,$J$9:$DP$16,2+AW$1,FALSE)&lt;&gt;0,(COUNTIF('Présences, Excuses, et Tx P G'!$P110:BA110,$C111)/VLOOKUP($D111,$J$9:$DP$16,2+AW$1,FALSE)),),)</f>
        <v>3.8461538461538464E-2</v>
      </c>
      <c r="AX111" s="141">
        <f>IF(AND($D111&lt;&gt;0,AX$1&lt;&gt;0),IF(VLOOKUP($D111,$J$9:$DP$16,2+AX$1,FALSE)&lt;&gt;0,(COUNTIF('Présences, Excuses, et Tx P G'!$P110:BB110,$C111)/VLOOKUP($D111,$J$9:$DP$16,2+AX$1,FALSE)),),)</f>
        <v>3.8461538461538464E-2</v>
      </c>
      <c r="AY111" s="141">
        <f>IF(AND($D111&lt;&gt;0,AY$1&lt;&gt;0),IF(VLOOKUP($D111,$J$9:$DP$16,2+AY$1,FALSE)&lt;&gt;0,(COUNTIF('Présences, Excuses, et Tx P G'!$P110:BC110,$C111)/VLOOKUP($D111,$J$9:$DP$16,2+AY$1,FALSE)),),)</f>
        <v>3.7037037037037035E-2</v>
      </c>
      <c r="AZ111" s="141">
        <f>IF(AND($D111&lt;&gt;0,AZ$1&lt;&gt;0),IF(VLOOKUP($D111,$J$9:$DP$16,2+AZ$1,FALSE)&lt;&gt;0,(COUNTIF('Présences, Excuses, et Tx P G'!$P110:BD110,$C111)/VLOOKUP($D111,$J$9:$DP$16,2+AZ$1,FALSE)),),)</f>
        <v>3.7037037037037035E-2</v>
      </c>
      <c r="BA111" s="141">
        <f>IF(AND($D111&lt;&gt;0,BA$1&lt;&gt;0),IF(VLOOKUP($D111,$J$9:$DP$16,2+BA$1,FALSE)&lt;&gt;0,(COUNTIF('Présences, Excuses, et Tx P G'!$P110:BE110,$C111)/VLOOKUP($D111,$J$9:$DP$16,2+BA$1,FALSE)),),)</f>
        <v>3.5714285714285712E-2</v>
      </c>
      <c r="BB111" s="141">
        <f>IF(AND($D111&lt;&gt;0,BB$1&lt;&gt;0),IF(VLOOKUP($D111,$J$9:$DP$16,2+BB$1,FALSE)&lt;&gt;0,(COUNTIF('Présences, Excuses, et Tx P G'!$P110:BF110,$C111)/VLOOKUP($D111,$J$9:$DP$16,2+BB$1,FALSE)),),)</f>
        <v>3.4482758620689655E-2</v>
      </c>
      <c r="BC111" s="141">
        <f>IF(AND($D111&lt;&gt;0,BC$1&lt;&gt;0),IF(VLOOKUP($D111,$J$9:$DP$16,2+BC$1,FALSE)&lt;&gt;0,(COUNTIF('Présences, Excuses, et Tx P G'!$P110:BG110,$C111)/VLOOKUP($D111,$J$9:$DP$16,2+BC$1,FALSE)),),)</f>
        <v>6.6666666666666666E-2</v>
      </c>
      <c r="BD111" s="141">
        <f>IF(AND($D111&lt;&gt;0,BD$1&lt;&gt;0),IF(VLOOKUP($D111,$J$9:$DP$16,2+BD$1,FALSE)&lt;&gt;0,(COUNTIF('Présences, Excuses, et Tx P G'!$P110:BH110,$C111)/VLOOKUP($D111,$J$9:$DP$16,2+BD$1,FALSE)),),)</f>
        <v>9.6774193548387094E-2</v>
      </c>
      <c r="BE111" s="141">
        <f>IF(AND($D111&lt;&gt;0,BE$1&lt;&gt;0),IF(VLOOKUP($D111,$J$9:$DP$16,2+BE$1,FALSE)&lt;&gt;0,(COUNTIF('Présences, Excuses, et Tx P G'!$P110:BI110,$C111)/VLOOKUP($D111,$J$9:$DP$16,2+BE$1,FALSE)),),)</f>
        <v>0.125</v>
      </c>
      <c r="BF111" s="141">
        <f>IF(AND($D111&lt;&gt;0,BF$1&lt;&gt;0),IF(VLOOKUP($D111,$J$9:$DP$16,2+BF$1,FALSE)&lt;&gt;0,(COUNTIF('Présences, Excuses, et Tx P G'!$P110:BJ110,$C111)/VLOOKUP($D111,$J$9:$DP$16,2+BF$1,FALSE)),),)</f>
        <v>0.125</v>
      </c>
      <c r="BG111" s="141">
        <f>IF(AND($D111&lt;&gt;0,BG$1&lt;&gt;0),IF(VLOOKUP($D111,$J$9:$DP$16,2+BG$1,FALSE)&lt;&gt;0,(COUNTIF('Présences, Excuses, et Tx P G'!$P110:BK110,$C111)/VLOOKUP($D111,$J$9:$DP$16,2+BG$1,FALSE)),),)</f>
        <v>0.125</v>
      </c>
      <c r="BH111" s="141">
        <f>IF(AND($D111&lt;&gt;0,BH$1&lt;&gt;0),IF(VLOOKUP($D111,$J$9:$DP$16,2+BH$1,FALSE)&lt;&gt;0,(COUNTIF('Présences, Excuses, et Tx P G'!$P110:BL110,$C111)/VLOOKUP($D111,$J$9:$DP$16,2+BH$1,FALSE)),),)</f>
        <v>0.12121212121212122</v>
      </c>
      <c r="BI111" s="141">
        <f>IF(AND($D111&lt;&gt;0,BI$1&lt;&gt;0),IF(VLOOKUP($D111,$J$9:$DP$16,2+BI$1,FALSE)&lt;&gt;0,(COUNTIF('Présences, Excuses, et Tx P G'!$P110:BM110,$C111)/VLOOKUP($D111,$J$9:$DP$16,2+BI$1,FALSE)),),)</f>
        <v>0.14705882352941177</v>
      </c>
      <c r="BJ111" s="141">
        <f>IF(AND($D111&lt;&gt;0,BJ$1&lt;&gt;0),IF(VLOOKUP($D111,$J$9:$DP$16,2+BJ$1,FALSE)&lt;&gt;0,(COUNTIF('Présences, Excuses, et Tx P G'!$P110:BN110,$C111)/VLOOKUP($D111,$J$9:$DP$16,2+BJ$1,FALSE)),),)</f>
        <v>0.14705882352941177</v>
      </c>
      <c r="BK111" s="141">
        <f>IF(AND($D111&lt;&gt;0,BK$1&lt;&gt;0),IF(VLOOKUP($D111,$J$9:$DP$16,2+BK$1,FALSE)&lt;&gt;0,(COUNTIF('Présences, Excuses, et Tx P G'!$P110:BO110,$C111)/VLOOKUP($D111,$J$9:$DP$16,2+BK$1,FALSE)),),)</f>
        <v>0.14285714285714285</v>
      </c>
      <c r="BL111" s="141">
        <f>IF(AND($D111&lt;&gt;0,BL$1&lt;&gt;0),IF(VLOOKUP($D111,$J$9:$DP$16,2+BL$1,FALSE)&lt;&gt;0,(COUNTIF('Présences, Excuses, et Tx P G'!$P110:BP110,$C111)/VLOOKUP($D111,$J$9:$DP$16,2+BL$1,FALSE)),),)</f>
        <v>0.14285714285714285</v>
      </c>
      <c r="BM111" s="141">
        <f>IF(AND($D111&lt;&gt;0,BM$1&lt;&gt;0),IF(VLOOKUP($D111,$J$9:$DP$16,2+BM$1,FALSE)&lt;&gt;0,(COUNTIF('Présences, Excuses, et Tx P G'!$P110:BQ110,$C111)/VLOOKUP($D111,$J$9:$DP$16,2+BM$1,FALSE)),),)</f>
        <v>0.14285714285714285</v>
      </c>
      <c r="BN111" s="141">
        <f>IF(AND($D111&lt;&gt;0,BN$1&lt;&gt;0),IF(VLOOKUP($D111,$J$9:$DP$16,2+BN$1,FALSE)&lt;&gt;0,(COUNTIF('Présences, Excuses, et Tx P G'!$P110:BR110,$C111)/VLOOKUP($D111,$J$9:$DP$16,2+BN$1,FALSE)),),)</f>
        <v>0.1388888888888889</v>
      </c>
      <c r="BO111" s="141">
        <f>IF(AND($D111&lt;&gt;0,BO$1&lt;&gt;0),IF(VLOOKUP($D111,$J$9:$DP$16,2+BO$1,FALSE)&lt;&gt;0,(COUNTIF('Présences, Excuses, et Tx P G'!$P110:BS110,$C111)/VLOOKUP($D111,$J$9:$DP$16,2+BO$1,FALSE)),),)</f>
        <v>0.16216216216216217</v>
      </c>
      <c r="BP111" s="141">
        <f>IF(AND($D111&lt;&gt;0,BP$1&lt;&gt;0),IF(VLOOKUP($D111,$J$9:$DP$16,2+BP$1,FALSE)&lt;&gt;0,(COUNTIF('Présences, Excuses, et Tx P G'!$P110:BT110,$C111)/VLOOKUP($D111,$J$9:$DP$16,2+BP$1,FALSE)),),)</f>
        <v>0.18421052631578946</v>
      </c>
      <c r="BQ111" s="141">
        <f>IF(AND($D111&lt;&gt;0,BQ$1&lt;&gt;0),IF(VLOOKUP($D111,$J$9:$DP$16,2+BQ$1,FALSE)&lt;&gt;0,(COUNTIF('Présences, Excuses, et Tx P G'!$P110:BU110,$C111)/VLOOKUP($D111,$J$9:$DP$16,2+BQ$1,FALSE)),),)</f>
        <v>0.18421052631578946</v>
      </c>
      <c r="BR111" s="141">
        <f>IF(AND($D111&lt;&gt;0,BR$1&lt;&gt;0),IF(VLOOKUP($D111,$J$9:$DP$16,2+BR$1,FALSE)&lt;&gt;0,(COUNTIF('Présences, Excuses, et Tx P G'!$P110:BV110,$C111)/VLOOKUP($D111,$J$9:$DP$16,2+BR$1,FALSE)),),)</f>
        <v>0.17948717948717949</v>
      </c>
      <c r="BS111" s="141">
        <f>IF(AND($D111&lt;&gt;0,BS$1&lt;&gt;0),IF(VLOOKUP($D111,$J$9:$DP$16,2+BS$1,FALSE)&lt;&gt;0,(COUNTIF('Présences, Excuses, et Tx P G'!$P110:BW110,$C111)/VLOOKUP($D111,$J$9:$DP$16,2+BS$1,FALSE)),),)</f>
        <v>0.17948717948717949</v>
      </c>
      <c r="BT111" s="141">
        <f>IF(AND($D111&lt;&gt;0,BT$1&lt;&gt;0),IF(VLOOKUP($D111,$J$9:$DP$16,2+BT$1,FALSE)&lt;&gt;0,(COUNTIF('Présences, Excuses, et Tx P G'!$P110:BX110,$C111)/VLOOKUP($D111,$J$9:$DP$16,2+BT$1,FALSE)),),)</f>
        <v>0.17948717948717949</v>
      </c>
      <c r="BU111" s="141">
        <f>IF(AND($D111&lt;&gt;0,BU$1&lt;&gt;0),IF(VLOOKUP($D111,$J$9:$DP$16,2+BU$1,FALSE)&lt;&gt;0,(COUNTIF('Présences, Excuses, et Tx P G'!$P110:BY110,$C111)/VLOOKUP($D111,$J$9:$DP$16,2+BU$1,FALSE)),),)</f>
        <v>0.17499999999999999</v>
      </c>
      <c r="BV111" s="141">
        <f>IF(AND($D111&lt;&gt;0,BV$1&lt;&gt;0),IF(VLOOKUP($D111,$J$9:$DP$16,2+BV$1,FALSE)&lt;&gt;0,(COUNTIF('Présences, Excuses, et Tx P G'!$P110:BZ110,$C111)/VLOOKUP($D111,$J$9:$DP$16,2+BV$1,FALSE)),),)</f>
        <v>0.17073170731707318</v>
      </c>
      <c r="BW111" s="141">
        <f>IF(AND($D111&lt;&gt;0,BW$1&lt;&gt;0),IF(VLOOKUP($D111,$J$9:$DP$16,2+BW$1,FALSE)&lt;&gt;0,(COUNTIF('Présences, Excuses, et Tx P G'!$P110:CA110,$C111)/VLOOKUP($D111,$J$9:$DP$16,2+BW$1,FALSE)),),)</f>
        <v>0.16666666666666666</v>
      </c>
      <c r="BX111" s="141">
        <f>IF(AND($D111&lt;&gt;0,BX$1&lt;&gt;0),IF(VLOOKUP($D111,$J$9:$DP$16,2+BX$1,FALSE)&lt;&gt;0,(COUNTIF('Présences, Excuses, et Tx P G'!$P110:CB110,$C111)/VLOOKUP($D111,$J$9:$DP$16,2+BX$1,FALSE)),),)</f>
        <v>0.16666666666666666</v>
      </c>
      <c r="BY111" s="141">
        <f>IF(AND($D111&lt;&gt;0,BY$1&lt;&gt;0),IF(VLOOKUP($D111,$J$9:$DP$16,2+BY$1,FALSE)&lt;&gt;0,(COUNTIF('Présences, Excuses, et Tx P G'!$P110:CC110,$C111)/VLOOKUP($D111,$J$9:$DP$16,2+BY$1,FALSE)),),)</f>
        <v>0.16279069767441862</v>
      </c>
      <c r="BZ111" s="141">
        <f>IF(AND($D111&lt;&gt;0,BZ$1&lt;&gt;0),IF(VLOOKUP($D111,$J$9:$DP$16,2+BZ$1,FALSE)&lt;&gt;0,(COUNTIF('Présences, Excuses, et Tx P G'!$P110:CD110,$C111)/VLOOKUP($D111,$J$9:$DP$16,2+BZ$1,FALSE)),),)</f>
        <v>0.15909090909090909</v>
      </c>
      <c r="CA111" s="141">
        <f>IF(AND($D111&lt;&gt;0,CA$1&lt;&gt;0),IF(VLOOKUP($D111,$J$9:$DP$16,2+CA$1,FALSE)&lt;&gt;0,(COUNTIF('Présences, Excuses, et Tx P G'!$P110:CE110,$C111)/VLOOKUP($D111,$J$9:$DP$16,2+CA$1,FALSE)),),)</f>
        <v>0.15555555555555556</v>
      </c>
      <c r="CB111" s="141">
        <f>IF(AND($D111&lt;&gt;0,CB$1&lt;&gt;0),IF(VLOOKUP($D111,$J$9:$DP$16,2+CB$1,FALSE)&lt;&gt;0,(COUNTIF('Présences, Excuses, et Tx P G'!$P110:CF110,$C111)/VLOOKUP($D111,$J$9:$DP$16,2+CB$1,FALSE)),),)</f>
        <v>0</v>
      </c>
      <c r="CC111" s="141">
        <f>IF(AND($D111&lt;&gt;0,CC$1&lt;&gt;0),IF(VLOOKUP($D111,$J$9:$DP$16,2+CC$1,FALSE)&lt;&gt;0,(COUNTIF('Présences, Excuses, et Tx P G'!$P110:CG110,$C111)/VLOOKUP($D111,$J$9:$DP$16,2+CC$1,FALSE)),),)</f>
        <v>0</v>
      </c>
      <c r="CD111" s="141">
        <f>IF(AND($D111&lt;&gt;0,CD$1&lt;&gt;0),IF(VLOOKUP($D111,$J$9:$DP$16,2+CD$1,FALSE)&lt;&gt;0,(COUNTIF('Présences, Excuses, et Tx P G'!$P110:CH110,$C111)/VLOOKUP($D111,$J$9:$DP$16,2+CD$1,FALSE)),),)</f>
        <v>0</v>
      </c>
      <c r="CE111" s="141">
        <f>IF(AND($D111&lt;&gt;0,CE$1&lt;&gt;0),IF(VLOOKUP($D111,$J$9:$DP$16,2+CE$1,FALSE)&lt;&gt;0,(COUNTIF('Présences, Excuses, et Tx P G'!$P110:CI110,$C111)/VLOOKUP($D111,$J$9:$DP$16,2+CE$1,FALSE)),),)</f>
        <v>0</v>
      </c>
      <c r="CF111" s="141">
        <f>IF(AND($D111&lt;&gt;0,CF$1&lt;&gt;0),IF(VLOOKUP($D111,$J$9:$DP$16,2+CF$1,FALSE)&lt;&gt;0,(COUNTIF('Présences, Excuses, et Tx P G'!$P110:CJ110,$C111)/VLOOKUP($D111,$J$9:$DP$16,2+CF$1,FALSE)),),)</f>
        <v>0</v>
      </c>
      <c r="CG111" s="141">
        <f>IF(AND($D111&lt;&gt;0,CG$1&lt;&gt;0),IF(VLOOKUP($D111,$J$9:$DP$16,2+CG$1,FALSE)&lt;&gt;0,(COUNTIF('Présences, Excuses, et Tx P G'!$P110:CK110,$C111)/VLOOKUP($D111,$J$9:$DP$16,2+CG$1,FALSE)),),)</f>
        <v>0</v>
      </c>
      <c r="CH111" s="141">
        <f>IF(AND($D111&lt;&gt;0,CH$1&lt;&gt;0),IF(VLOOKUP($D111,$J$9:$DP$16,2+CH$1,FALSE)&lt;&gt;0,(COUNTIF('Présences, Excuses, et Tx P G'!$P110:CL110,$C111)/VLOOKUP($D111,$J$9:$DP$16,2+CH$1,FALSE)),),)</f>
        <v>0</v>
      </c>
      <c r="CI111" s="141">
        <f>IF(AND($D111&lt;&gt;0,CI$1&lt;&gt;0),IF(VLOOKUP($D111,$J$9:$DP$16,2+CI$1,FALSE)&lt;&gt;0,(COUNTIF('Présences, Excuses, et Tx P G'!$P110:CM110,$C111)/VLOOKUP($D111,$J$9:$DP$16,2+CI$1,FALSE)),),)</f>
        <v>0</v>
      </c>
      <c r="CJ111" s="141">
        <f>IF(AND($D111&lt;&gt;0,CJ$1&lt;&gt;0),IF(VLOOKUP($D111,$J$9:$DP$16,2+CJ$1,FALSE)&lt;&gt;0,(COUNTIF('Présences, Excuses, et Tx P G'!$P110:CO110,$C111)/VLOOKUP($D111,$J$9:$DP$16,2+CJ$1,FALSE)),),)</f>
        <v>0</v>
      </c>
      <c r="CK111" s="141">
        <f>IF(AND($D111&lt;&gt;0,CK$1&lt;&gt;0),IF(VLOOKUP($D111,$J$9:$DP$16,2+CK$1,FALSE)&lt;&gt;0,(COUNTIF('Présences, Excuses, et Tx P G'!$P110:CP110,$C111)/VLOOKUP($D111,$J$9:$DP$16,2+CK$1,FALSE)),),)</f>
        <v>0</v>
      </c>
      <c r="CL111" s="141">
        <f>IF(AND($D111&lt;&gt;0,CL$1&lt;&gt;0),IF(VLOOKUP($D111,$J$9:$DP$16,2+CL$1,FALSE)&lt;&gt;0,(COUNTIF('Présences, Excuses, et Tx P G'!$P110:CQ110,$C111)/VLOOKUP($D111,$J$9:$DP$16,2+CL$1,FALSE)),),)</f>
        <v>0</v>
      </c>
      <c r="CM111" s="141">
        <f>IF(AND($D111&lt;&gt;0,CM$1&lt;&gt;0),IF(VLOOKUP($D111,$J$9:$DP$16,2+CM$1,FALSE)&lt;&gt;0,(COUNTIF('Présences, Excuses, et Tx P G'!$P110:CR110,$C111)/VLOOKUP($D111,$J$9:$DP$16,2+CM$1,FALSE)),),)</f>
        <v>0</v>
      </c>
      <c r="CN111" s="141">
        <f>IF(AND($D111&lt;&gt;0,CN$1&lt;&gt;0),IF(VLOOKUP($D111,$J$9:$DP$16,2+CN$1,FALSE)&lt;&gt;0,(COUNTIF('Présences, Excuses, et Tx P G'!$P110:CS110,$C111)/VLOOKUP($D111,$J$9:$DP$16,2+CN$1,FALSE)),),)</f>
        <v>0</v>
      </c>
      <c r="CO111" s="141">
        <f>IF(AND($D111&lt;&gt;0,CO$1&lt;&gt;0),IF(VLOOKUP($D111,$J$9:$DP$16,2+CO$1,FALSE)&lt;&gt;0,(COUNTIF('Présences, Excuses, et Tx P G'!$P110:CT110,$C111)/VLOOKUP($D111,$J$9:$DP$16,2+CO$1,FALSE)),),)</f>
        <v>0</v>
      </c>
      <c r="CP111" s="141">
        <f>IF(AND($D111&lt;&gt;0,CP$1&lt;&gt;0),IF(VLOOKUP($D111,$J$9:$DP$16,2+CP$1,FALSE)&lt;&gt;0,(COUNTIF('Présences, Excuses, et Tx P G'!$P110:CU110,$C111)/VLOOKUP($D111,$J$9:$DP$16,2+CP$1,FALSE)),),)</f>
        <v>0</v>
      </c>
      <c r="CQ111" s="141">
        <f>IF(AND($D111&lt;&gt;0,CQ$1&lt;&gt;0),IF(VLOOKUP($D111,$J$9:$DP$16,2+CQ$1,FALSE)&lt;&gt;0,(COUNTIF('Présences, Excuses, et Tx P G'!$P110:CU110,$C111)/VLOOKUP($D111,$J$9:$DP$16,2+CQ$1,FALSE)),),)</f>
        <v>0</v>
      </c>
      <c r="CR111" s="141">
        <f>IF(AND($D111&lt;&gt;0,CR$1&lt;&gt;0),IF(VLOOKUP($D111,$J$9:$DP$16,2+CR$1,FALSE)&lt;&gt;0,(COUNTIF('Présences, Excuses, et Tx P G'!$P110:CV110,$C111)/VLOOKUP($D111,$J$9:$DP$16,2+CR$1,FALSE)),),)</f>
        <v>0</v>
      </c>
      <c r="CS111" s="141">
        <f>IF(AND($D111&lt;&gt;0,CS$1&lt;&gt;0),IF(VLOOKUP($D111,$J$9:$DP$16,2+CS$1,FALSE)&lt;&gt;0,(COUNTIF('Présences, Excuses, et Tx P G'!$P110:CW110,$C111)/VLOOKUP($D111,$J$9:$DP$16,2+CS$1,FALSE)),),)</f>
        <v>0</v>
      </c>
      <c r="CT111" s="141">
        <f>IF(AND($D111&lt;&gt;0,CT$1&lt;&gt;0),IF(VLOOKUP($D111,$J$9:$DP$16,2+CT$1,FALSE)&lt;&gt;0,(COUNTIF('Présences, Excuses, et Tx P G'!$P110:CX110,$C111)/VLOOKUP($D111,$J$9:$DP$16,2+CT$1,FALSE)),),)</f>
        <v>0</v>
      </c>
      <c r="CU111" s="141">
        <f>IF(AND($D111&lt;&gt;0,CU$1&lt;&gt;0),IF(VLOOKUP($D111,$J$9:$DP$16,2+CU$1,FALSE)&lt;&gt;0,(COUNTIF('Présences, Excuses, et Tx P G'!$P110:CY110,$C111)/VLOOKUP($D111,$J$9:$DP$16,2+CU$1,FALSE)),),)</f>
        <v>0</v>
      </c>
      <c r="CV111" s="141">
        <f>IF(AND($D111&lt;&gt;0,CV$1&lt;&gt;0),IF(VLOOKUP($D111,$J$9:$DP$16,2+CV$1,FALSE)&lt;&gt;0,(COUNTIF('Présences, Excuses, et Tx P G'!$P110:CZ110,$C111)/VLOOKUP($D111,$J$9:$DP$16,2+CV$1,FALSE)),),)</f>
        <v>0</v>
      </c>
      <c r="CW111" s="141">
        <f>IF(AND($D111&lt;&gt;0,CW$1&lt;&gt;0),IF(VLOOKUP($D111,$J$9:$DP$16,2+CW$1,FALSE)&lt;&gt;0,(COUNTIF('Présences, Excuses, et Tx P G'!$P110:DA110,$C111)/VLOOKUP($D111,$J$9:$DP$16,2+CW$1,FALSE)),),)</f>
        <v>0</v>
      </c>
      <c r="CX111" s="141">
        <f>IF(AND($D111&lt;&gt;0,CX$1&lt;&gt;0),IF(VLOOKUP($D111,$J$9:$DP$16,2+CX$1,FALSE)&lt;&gt;0,(COUNTIF('Présences, Excuses, et Tx P G'!$P110:DB110,$C111)/VLOOKUP($D111,$J$9:$DP$16,2+CX$1,FALSE)),),)</f>
        <v>0</v>
      </c>
      <c r="CY111" s="141">
        <f>IF(AND($D111&lt;&gt;0,CY$1&lt;&gt;0),IF(VLOOKUP($D111,$J$9:$DP$16,2+CY$1,FALSE)&lt;&gt;0,(COUNTIF('Présences, Excuses, et Tx P G'!$P110:DC110,$C111)/VLOOKUP($D111,$J$9:$DP$16,2+CY$1,FALSE)),),)</f>
        <v>0</v>
      </c>
      <c r="CZ111" s="141">
        <f>IF(AND($D111&lt;&gt;0,CZ$1&lt;&gt;0),IF(VLOOKUP($D111,$J$9:$DP$16,2+CZ$1,FALSE)&lt;&gt;0,(COUNTIF('Présences, Excuses, et Tx P G'!$P110:DD110,$C111)/VLOOKUP($D111,$J$9:$DP$16,2+CZ$1,FALSE)),),)</f>
        <v>0</v>
      </c>
      <c r="DA111" s="141">
        <f>IF(AND($D111&lt;&gt;0,DA$1&lt;&gt;0),IF(VLOOKUP($D111,$J$9:$DP$16,2+DA$1,FALSE)&lt;&gt;0,(COUNTIF('Présences, Excuses, et Tx P G'!$P110:DE110,$C111)/VLOOKUP($D111,$J$9:$DP$16,2+DA$1,FALSE)),),)</f>
        <v>0</v>
      </c>
      <c r="DB111" s="141">
        <f>IF(AND($D111&lt;&gt;0,DB$1&lt;&gt;0),IF(VLOOKUP($D111,$J$9:$DP$16,2+DB$1,FALSE)&lt;&gt;0,(COUNTIF('Présences, Excuses, et Tx P G'!$P110:DF110,$C111)/VLOOKUP($D111,$J$9:$DP$16,2+DB$1,FALSE)),),)</f>
        <v>0</v>
      </c>
      <c r="DC111" s="141">
        <f>IF(AND($D111&lt;&gt;0,DC$1&lt;&gt;0),IF(VLOOKUP($D111,$J$9:$DP$16,2+DC$1,FALSE)&lt;&gt;0,(COUNTIF('Présences, Excuses, et Tx P G'!$P110:DG110,$C111)/VLOOKUP($D111,$J$9:$DP$16,2+DC$1,FALSE)),),)</f>
        <v>0</v>
      </c>
      <c r="DD111" s="141">
        <f>IF(AND($D111&lt;&gt;0,DD$1&lt;&gt;0),IF(VLOOKUP($D111,$J$9:$DP$16,2+DD$1,FALSE)&lt;&gt;0,(COUNTIF('Présences, Excuses, et Tx P G'!$P110:DH110,$C111)/VLOOKUP($D111,$J$9:$DP$16,2+DD$1,FALSE)),),)</f>
        <v>0</v>
      </c>
      <c r="DE111" s="141">
        <f>IF(AND($D111&lt;&gt;0,DE$1&lt;&gt;0),IF(VLOOKUP($D111,$J$9:$DP$16,2+DE$1,FALSE)&lt;&gt;0,(COUNTIF('Présences, Excuses, et Tx P G'!$P110:DI110,$C111)/VLOOKUP($D111,$J$9:$DP$16,2+DE$1,FALSE)),),)</f>
        <v>0</v>
      </c>
      <c r="DF111" s="141">
        <f>IF(AND($D111&lt;&gt;0,DF$1&lt;&gt;0),IF(VLOOKUP($D111,$J$9:$DP$16,2+DF$1,FALSE)&lt;&gt;0,(COUNTIF('Présences, Excuses, et Tx P G'!$P110:DJ110,$C111)/VLOOKUP($D111,$J$9:$DP$16,2+DF$1,FALSE)),),)</f>
        <v>0</v>
      </c>
      <c r="DG111" s="141">
        <f>IF(AND($D111&lt;&gt;0,DG$1&lt;&gt;0),IF(VLOOKUP($D111,$J$9:$DP$16,2+DG$1,FALSE)&lt;&gt;0,(COUNTIF('Présences, Excuses, et Tx P G'!$P110:DK110,$C111)/VLOOKUP($D111,$J$9:$DP$16,2+DG$1,FALSE)),),)</f>
        <v>0</v>
      </c>
      <c r="DH111" s="141">
        <f>IF(AND($D111&lt;&gt;0,DH$1&lt;&gt;0),IF(VLOOKUP($D111,$J$9:$DP$16,2+DH$1,FALSE)&lt;&gt;0,(COUNTIF('Présences, Excuses, et Tx P G'!$P110:DL110,$C111)/VLOOKUP($D111,$J$9:$DP$16,2+DH$1,FALSE)),),)</f>
        <v>0</v>
      </c>
      <c r="DI111" s="141">
        <f>IF(AND($D111&lt;&gt;0,DI$1&lt;&gt;0),IF(VLOOKUP($D111,$J$9:$DP$16,2+DI$1,FALSE)&lt;&gt;0,(COUNTIF('Présences, Excuses, et Tx P G'!$P110:DM110,$C111)/VLOOKUP($D111,$J$9:$DP$16,2+DI$1,FALSE)),),)</f>
        <v>0</v>
      </c>
      <c r="DJ111" s="141">
        <f>IF(AND($D111&lt;&gt;0,DJ$1&lt;&gt;0),IF(VLOOKUP($D111,$J$9:$DP$16,2+DJ$1,FALSE)&lt;&gt;0,(COUNTIF('Présences, Excuses, et Tx P G'!$P110:DN110,$C111)/VLOOKUP($D111,$J$9:$DP$16,2+DJ$1,FALSE)),),)</f>
        <v>0</v>
      </c>
      <c r="DK111" s="141">
        <f>IF(AND($D111&lt;&gt;0,DK$1&lt;&gt;0),IF(VLOOKUP($D111,$J$9:$DP$16,2+DK$1,FALSE)&lt;&gt;0,(COUNTIF('Présences, Excuses, et Tx P G'!$P110:DO110,$C111)/VLOOKUP($D111,$J$9:$DP$16,2+DK$1,FALSE)),),)</f>
        <v>0</v>
      </c>
      <c r="DL111" s="141">
        <f>IF(AND($D111&lt;&gt;0,DL$1&lt;&gt;0),IF(VLOOKUP($D111,$J$9:$DP$16,2+DL$1,FALSE)&lt;&gt;0,(COUNTIF('Présences, Excuses, et Tx P G'!$P110:DP110,$C111)/VLOOKUP($D111,$J$9:$DP$16,2+DL$1,FALSE)),),)</f>
        <v>0</v>
      </c>
      <c r="DM111" s="141">
        <f>IF(AND($D111&lt;&gt;0,DM$1&lt;&gt;0),IF(VLOOKUP($D111,$J$9:$DP$16,2+DM$1,FALSE)&lt;&gt;0,(COUNTIF('Présences, Excuses, et Tx P G'!$P110:DQ110,$C111)/VLOOKUP($D111,$J$9:$DP$16,2+DM$1,FALSE)),),)</f>
        <v>0</v>
      </c>
      <c r="DN111" s="141">
        <f>IF(AND($D111&lt;&gt;0,DN$1&lt;&gt;0),IF(VLOOKUP($D111,$J$9:$DP$16,2+DN$1,FALSE)&lt;&gt;0,(COUNTIF('Présences, Excuses, et Tx P G'!$P110:DR110,$C111)/VLOOKUP($D111,$J$9:$DP$16,2+DN$1,FALSE)),),)</f>
        <v>0</v>
      </c>
      <c r="DO111" s="141">
        <f>IF(AND($D111&lt;&gt;0,DO$1&lt;&gt;0),IF(VLOOKUP($D111,$J$9:$DP$16,2+DO$1,FALSE)&lt;&gt;0,(COUNTIF('Présences, Excuses, et Tx P G'!$P110:DS110,$C111)/VLOOKUP($D111,$J$9:$DP$16,2+DO$1,FALSE)),),)</f>
        <v>0</v>
      </c>
      <c r="DP111" s="141">
        <f>IF(AND($D111&lt;&gt;0,DP$1&lt;&gt;0),IF(VLOOKUP($D111,$J$9:$DP$16,2+DP$1,FALSE)&lt;&gt;0,(COUNTIF('Présences, Excuses, et Tx P G'!$P110:DT110,$C111)/VLOOKUP($D111,$J$9:$DP$16,2+DP$1,FALSE)),),)</f>
        <v>0</v>
      </c>
      <c r="DR111" s="22" t="str">
        <f t="shared" si="39"/>
        <v>VASLIN Pascal</v>
      </c>
      <c r="DS111" s="26" t="str">
        <f t="shared" si="40"/>
        <v>T</v>
      </c>
      <c r="DT111" s="23">
        <f t="shared" si="41"/>
        <v>0.16279069767441862</v>
      </c>
    </row>
    <row r="112" spans="1:124" ht="14.4" customHeight="1">
      <c r="A112" s="17">
        <v>95</v>
      </c>
      <c r="B112" s="158">
        <f>Choristes!B97</f>
        <v>0</v>
      </c>
      <c r="C112" s="26">
        <f>Choristes!C97</f>
        <v>0</v>
      </c>
      <c r="D112" s="26">
        <f>Choristes!G97</f>
        <v>0</v>
      </c>
      <c r="E112" s="26"/>
      <c r="F112" s="26"/>
      <c r="G112" s="15"/>
      <c r="H112" s="15"/>
      <c r="I112" s="23">
        <f t="shared" si="37"/>
        <v>0</v>
      </c>
      <c r="J112" s="23">
        <f t="shared" si="38"/>
        <v>0</v>
      </c>
      <c r="K112" s="61"/>
      <c r="L112" s="141">
        <f>IF(AND($D112&lt;&gt;0,L$1&lt;&gt;0),IF(VLOOKUP($D112,$J$9:$DP$16,2+L$1,FALSE)&lt;&gt;0,(COUNTIF('Présences, Excuses, et Tx P G'!$P111:P111,$C112)/VLOOKUP($D112,$J$9:$DP$16,2+L$1,FALSE)),),)</f>
        <v>0</v>
      </c>
      <c r="M112" s="141">
        <f>IF(AND($D112&lt;&gt;0,M$1&lt;&gt;0),IF(VLOOKUP($D112,$J$9:$DP$16,2+M$1,FALSE)&lt;&gt;0,(COUNTIF('Présences, Excuses, et Tx P G'!$P111:Q111,$C112)/VLOOKUP($D112,$J$9:$DP$16,2+M$1,FALSE)),),)</f>
        <v>0</v>
      </c>
      <c r="N112" s="141">
        <f>IF(AND($D112&lt;&gt;0,N$1&lt;&gt;0),IF(VLOOKUP($D112,$J$9:$DP$16,2+N$1,FALSE)&lt;&gt;0,(COUNTIF('Présences, Excuses, et Tx P G'!$P111:R111,$C112)/VLOOKUP($D112,$J$9:$DP$16,2+N$1,FALSE)),),)</f>
        <v>0</v>
      </c>
      <c r="O112" s="141">
        <f>IF(AND($D112&lt;&gt;0,O$1&lt;&gt;0),IF(VLOOKUP($D112,$J$9:$DP$16,2+O$1,FALSE)&lt;&gt;0,(COUNTIF('Présences, Excuses, et Tx P G'!$P111:S111,$C112)/VLOOKUP($D112,$J$9:$DP$16,2+O$1,FALSE)),),)</f>
        <v>0</v>
      </c>
      <c r="P112" s="141">
        <f>IF(AND($D112&lt;&gt;0,P$1&lt;&gt;0),IF(VLOOKUP($D112,$J$9:$DP$16,2+P$1,FALSE)&lt;&gt;0,(COUNTIF('Présences, Excuses, et Tx P G'!$P111:T111,$C112)/VLOOKUP($D112,$J$9:$DP$16,2+P$1,FALSE)),),)</f>
        <v>0</v>
      </c>
      <c r="Q112" s="141">
        <f>IF(AND($D112&lt;&gt;0,Q$1&lt;&gt;0),IF(VLOOKUP($D112,$J$9:$DP$16,2+Q$1,FALSE)&lt;&gt;0,(COUNTIF('Présences, Excuses, et Tx P G'!$P111:U111,$C112)/VLOOKUP($D112,$J$9:$DP$16,2+Q$1,FALSE)),),)</f>
        <v>0</v>
      </c>
      <c r="R112" s="141">
        <f>IF(AND($D112&lt;&gt;0,R$1&lt;&gt;0),IF(VLOOKUP($D112,$J$9:$DP$16,2+R$1,FALSE)&lt;&gt;0,(COUNTIF('Présences, Excuses, et Tx P G'!$P111:V111,$C112)/VLOOKUP($D112,$J$9:$DP$16,2+R$1,FALSE)),),)</f>
        <v>0</v>
      </c>
      <c r="S112" s="141">
        <f>IF(AND($D112&lt;&gt;0,S$1&lt;&gt;0),IF(VLOOKUP($D112,$J$9:$DP$16,2+S$1,FALSE)&lt;&gt;0,(COUNTIF('Présences, Excuses, et Tx P G'!$P111:W111,$C112)/VLOOKUP($D112,$J$9:$DP$16,2+S$1,FALSE)),),)</f>
        <v>0</v>
      </c>
      <c r="T112" s="141">
        <f>IF(AND($D112&lt;&gt;0,T$1&lt;&gt;0),IF(VLOOKUP($D112,$J$9:$DP$16,2+T$1,FALSE)&lt;&gt;0,(COUNTIF('Présences, Excuses, et Tx P G'!$P111:X111,$C112)/VLOOKUP($D112,$J$9:$DP$16,2+T$1,FALSE)),),)</f>
        <v>0</v>
      </c>
      <c r="U112" s="141">
        <f>IF(AND($D112&lt;&gt;0,U$1&lt;&gt;0),IF(VLOOKUP($D112,$J$9:$DP$16,2+U$1,FALSE)&lt;&gt;0,(COUNTIF('Présences, Excuses, et Tx P G'!$P111:Y111,$C112)/VLOOKUP($D112,$J$9:$DP$16,2+U$1,FALSE)),),)</f>
        <v>0</v>
      </c>
      <c r="V112" s="141">
        <f>IF(AND($D112&lt;&gt;0,V$1&lt;&gt;0),IF(VLOOKUP($D112,$J$9:$DP$16,2+V$1,FALSE)&lt;&gt;0,(COUNTIF('Présences, Excuses, et Tx P G'!$P111:Z111,$C112)/VLOOKUP($D112,$J$9:$DP$16,2+V$1,FALSE)),),)</f>
        <v>0</v>
      </c>
      <c r="W112" s="141">
        <f>IF(AND($D112&lt;&gt;0,W$1&lt;&gt;0),IF(VLOOKUP($D112,$J$9:$DP$16,2+W$1,FALSE)&lt;&gt;0,(COUNTIF('Présences, Excuses, et Tx P G'!$P111:AA111,$C112)/VLOOKUP($D112,$J$9:$DP$16,2+W$1,FALSE)),),)</f>
        <v>0</v>
      </c>
      <c r="X112" s="141">
        <f>IF(AND($D112&lt;&gt;0,X$1&lt;&gt;0),IF(VLOOKUP($D112,$J$9:$DP$16,2+X$1,FALSE)&lt;&gt;0,(COUNTIF('Présences, Excuses, et Tx P G'!$P111:AB111,$C112)/VLOOKUP($D112,$J$9:$DP$16,2+X$1,FALSE)),),)</f>
        <v>0</v>
      </c>
      <c r="Y112" s="141">
        <f>IF(AND($D112&lt;&gt;0,Y$1&lt;&gt;0),IF(VLOOKUP($D112,$J$9:$DP$16,2+Y$1,FALSE)&lt;&gt;0,(COUNTIF('Présences, Excuses, et Tx P G'!$P111:AC111,$C112)/VLOOKUP($D112,$J$9:$DP$16,2+Y$1,FALSE)),),)</f>
        <v>0</v>
      </c>
      <c r="Z112" s="141">
        <f>IF(AND($D112&lt;&gt;0,Z$1&lt;&gt;0),IF(VLOOKUP($D112,$J$9:$DP$16,2+Z$1,FALSE)&lt;&gt;0,(COUNTIF('Présences, Excuses, et Tx P G'!$P111:AD111,$C112)/VLOOKUP($D112,$J$9:$DP$16,2+Z$1,FALSE)),),)</f>
        <v>0</v>
      </c>
      <c r="AA112" s="141">
        <f>IF(AND($D112&lt;&gt;0,AA$1&lt;&gt;0),IF(VLOOKUP($D112,$J$9:$DP$16,2+AA$1,FALSE)&lt;&gt;0,(COUNTIF('Présences, Excuses, et Tx P G'!$P111:AE111,$C112)/VLOOKUP($D112,$J$9:$DP$16,2+AA$1,FALSE)),),)</f>
        <v>0</v>
      </c>
      <c r="AB112" s="141">
        <f>IF(AND($D112&lt;&gt;0,AB$1&lt;&gt;0),IF(VLOOKUP($D112,$J$9:$DP$16,2+AB$1,FALSE)&lt;&gt;0,(COUNTIF('Présences, Excuses, et Tx P G'!$P111:AF111,$C112)/VLOOKUP($D112,$J$9:$DP$16,2+AB$1,FALSE)),),)</f>
        <v>0</v>
      </c>
      <c r="AC112" s="141">
        <f>IF(AND($D112&lt;&gt;0,AC$1&lt;&gt;0),IF(VLOOKUP($D112,$J$9:$DP$16,2+AC$1,FALSE)&lt;&gt;0,(COUNTIF('Présences, Excuses, et Tx P G'!$P111:AG111,$C112)/VLOOKUP($D112,$J$9:$DP$16,2+AC$1,FALSE)),),)</f>
        <v>0</v>
      </c>
      <c r="AD112" s="141">
        <f>IF(AND($D112&lt;&gt;0,AD$1&lt;&gt;0),IF(VLOOKUP($D112,$J$9:$DP$16,2+AD$1,FALSE)&lt;&gt;0,(COUNTIF('Présences, Excuses, et Tx P G'!$P111:AH111,$C112)/VLOOKUP($D112,$J$9:$DP$16,2+AD$1,FALSE)),),)</f>
        <v>0</v>
      </c>
      <c r="AE112" s="141">
        <f>IF(AND($D112&lt;&gt;0,AE$1&lt;&gt;0),IF(VLOOKUP($D112,$J$9:$DP$16,2+AE$1,FALSE)&lt;&gt;0,(COUNTIF('Présences, Excuses, et Tx P G'!$P111:AI111,$C112)/VLOOKUP($D112,$J$9:$DP$16,2+AE$1,FALSE)),),)</f>
        <v>0</v>
      </c>
      <c r="AF112" s="141">
        <f>IF(AND($D112&lt;&gt;0,AF$1&lt;&gt;0),IF(VLOOKUP($D112,$J$9:$DP$16,2+AF$1,FALSE)&lt;&gt;0,(COUNTIF('Présences, Excuses, et Tx P G'!$P111:AJ111,$C112)/VLOOKUP($D112,$J$9:$DP$16,2+AF$1,FALSE)),),)</f>
        <v>0</v>
      </c>
      <c r="AG112" s="141">
        <f>IF(AND($D112&lt;&gt;0,AG$1&lt;&gt;0),IF(VLOOKUP($D112,$J$9:$DP$16,2+AG$1,FALSE)&lt;&gt;0,(COUNTIF('Présences, Excuses, et Tx P G'!$P111:AK111,$C112)/VLOOKUP($D112,$J$9:$DP$16,2+AG$1,FALSE)),),)</f>
        <v>0</v>
      </c>
      <c r="AH112" s="141">
        <f>IF(AND($D112&lt;&gt;0,AH$1&lt;&gt;0),IF(VLOOKUP($D112,$J$9:$DP$16,2+AH$1,FALSE)&lt;&gt;0,(COUNTIF('Présences, Excuses, et Tx P G'!$P111:AL111,$C112)/VLOOKUP($D112,$J$9:$DP$16,2+AH$1,FALSE)),),)</f>
        <v>0</v>
      </c>
      <c r="AI112" s="141">
        <f>IF(AND($D112&lt;&gt;0,AI$1&lt;&gt;0),IF(VLOOKUP($D112,$J$9:$DP$16,2+AI$1,FALSE)&lt;&gt;0,(COUNTIF('Présences, Excuses, et Tx P G'!$P111:AM111,$C112)/VLOOKUP($D112,$J$9:$DP$16,2+AI$1,FALSE)),),)</f>
        <v>0</v>
      </c>
      <c r="AJ112" s="141">
        <f>IF(AND($D112&lt;&gt;0,AJ$1&lt;&gt;0),IF(VLOOKUP($D112,$J$9:$DP$16,2+AJ$1,FALSE)&lt;&gt;0,(COUNTIF('Présences, Excuses, et Tx P G'!$P111:AN111,$C112)/VLOOKUP($D112,$J$9:$DP$16,2+AJ$1,FALSE)),),)</f>
        <v>0</v>
      </c>
      <c r="AK112" s="141">
        <f>IF(AND($D112&lt;&gt;0,AK$1&lt;&gt;0),IF(VLOOKUP($D112,$J$9:$DP$16,2+AK$1,FALSE)&lt;&gt;0,(COUNTIF('Présences, Excuses, et Tx P G'!$P111:AO111,$C112)/VLOOKUP($D112,$J$9:$DP$16,2+AK$1,FALSE)),),)</f>
        <v>0</v>
      </c>
      <c r="AL112" s="141">
        <f>IF(AND($D112&lt;&gt;0,AL$1&lt;&gt;0),IF(VLOOKUP($D112,$J$9:$DP$16,2+AL$1,FALSE)&lt;&gt;0,(COUNTIF('Présences, Excuses, et Tx P G'!$P111:AP111,$C112)/VLOOKUP($D112,$J$9:$DP$16,2+AL$1,FALSE)),),)</f>
        <v>0</v>
      </c>
      <c r="AM112" s="141">
        <f>IF(AND($D112&lt;&gt;0,AM$1&lt;&gt;0),IF(VLOOKUP($D112,$J$9:$DP$16,2+AM$1,FALSE)&lt;&gt;0,(COUNTIF('Présences, Excuses, et Tx P G'!$P111:AQ111,$C112)/VLOOKUP($D112,$J$9:$DP$16,2+AM$1,FALSE)),),)</f>
        <v>0</v>
      </c>
      <c r="AN112" s="141">
        <f>IF(AND($D112&lt;&gt;0,AN$1&lt;&gt;0),IF(VLOOKUP($D112,$J$9:$DP$16,2+AN$1,FALSE)&lt;&gt;0,(COUNTIF('Présences, Excuses, et Tx P G'!$P111:AR111,$C112)/VLOOKUP($D112,$J$9:$DP$16,2+AN$1,FALSE)),),)</f>
        <v>0</v>
      </c>
      <c r="AO112" s="141">
        <f>IF(AND($D112&lt;&gt;0,AO$1&lt;&gt;0),IF(VLOOKUP($D112,$J$9:$DP$16,2+AO$1,FALSE)&lt;&gt;0,(COUNTIF('Présences, Excuses, et Tx P G'!$P111:AS111,$C112)/VLOOKUP($D112,$J$9:$DP$16,2+AO$1,FALSE)),),)</f>
        <v>0</v>
      </c>
      <c r="AP112" s="141">
        <f>IF(AND($D112&lt;&gt;0,AP$1&lt;&gt;0),IF(VLOOKUP($D112,$J$9:$DP$16,2+AP$1,FALSE)&lt;&gt;0,(COUNTIF('Présences, Excuses, et Tx P G'!$P111:AT111,$C112)/VLOOKUP($D112,$J$9:$DP$16,2+AP$1,FALSE)),),)</f>
        <v>0</v>
      </c>
      <c r="AQ112" s="141">
        <f>IF(AND($D112&lt;&gt;0,AQ$1&lt;&gt;0),IF(VLOOKUP($D112,$J$9:$DP$16,2+AQ$1,FALSE)&lt;&gt;0,(COUNTIF('Présences, Excuses, et Tx P G'!$P111:AU111,$C112)/VLOOKUP($D112,$J$9:$DP$16,2+AQ$1,FALSE)),),)</f>
        <v>0</v>
      </c>
      <c r="AR112" s="141">
        <f>IF(AND($D112&lt;&gt;0,AR$1&lt;&gt;0),IF(VLOOKUP($D112,$J$9:$DP$16,2+AR$1,FALSE)&lt;&gt;0,(COUNTIF('Présences, Excuses, et Tx P G'!$P111:AV111,$C112)/VLOOKUP($D112,$J$9:$DP$16,2+AR$1,FALSE)),),)</f>
        <v>0</v>
      </c>
      <c r="AS112" s="141">
        <f>IF(AND($D112&lt;&gt;0,AS$1&lt;&gt;0),IF(VLOOKUP($D112,$J$9:$DP$16,2+AS$1,FALSE)&lt;&gt;0,(COUNTIF('Présences, Excuses, et Tx P G'!$P111:AW111,$C112)/VLOOKUP($D112,$J$9:$DP$16,2+AS$1,FALSE)),),)</f>
        <v>0</v>
      </c>
      <c r="AT112" s="141">
        <f>IF(AND($D112&lt;&gt;0,AT$1&lt;&gt;0),IF(VLOOKUP($D112,$J$9:$DP$16,2+AT$1,FALSE)&lt;&gt;0,(COUNTIF('Présences, Excuses, et Tx P G'!$P111:AX111,$C112)/VLOOKUP($D112,$J$9:$DP$16,2+AT$1,FALSE)),),)</f>
        <v>0</v>
      </c>
      <c r="AU112" s="141">
        <f>IF(AND($D112&lt;&gt;0,AU$1&lt;&gt;0),IF(VLOOKUP($D112,$J$9:$DP$16,2+AU$1,FALSE)&lt;&gt;0,(COUNTIF('Présences, Excuses, et Tx P G'!$P111:AY111,$C112)/VLOOKUP($D112,$J$9:$DP$16,2+AU$1,FALSE)),),)</f>
        <v>0</v>
      </c>
      <c r="AV112" s="141">
        <f>IF(AND($D112&lt;&gt;0,AV$1&lt;&gt;0),IF(VLOOKUP($D112,$J$9:$DP$16,2+AV$1,FALSE)&lt;&gt;0,(COUNTIF('Présences, Excuses, et Tx P G'!$P111:AZ111,$C112)/VLOOKUP($D112,$J$9:$DP$16,2+AV$1,FALSE)),),)</f>
        <v>0</v>
      </c>
      <c r="AW112" s="141">
        <f>IF(AND($D112&lt;&gt;0,AW$1&lt;&gt;0),IF(VLOOKUP($D112,$J$9:$DP$16,2+AW$1,FALSE)&lt;&gt;0,(COUNTIF('Présences, Excuses, et Tx P G'!$P111:BA111,$C112)/VLOOKUP($D112,$J$9:$DP$16,2+AW$1,FALSE)),),)</f>
        <v>0</v>
      </c>
      <c r="AX112" s="141">
        <f>IF(AND($D112&lt;&gt;0,AX$1&lt;&gt;0),IF(VLOOKUP($D112,$J$9:$DP$16,2+AX$1,FALSE)&lt;&gt;0,(COUNTIF('Présences, Excuses, et Tx P G'!$P111:BB111,$C112)/VLOOKUP($D112,$J$9:$DP$16,2+AX$1,FALSE)),),)</f>
        <v>0</v>
      </c>
      <c r="AY112" s="141">
        <f>IF(AND($D112&lt;&gt;0,AY$1&lt;&gt;0),IF(VLOOKUP($D112,$J$9:$DP$16,2+AY$1,FALSE)&lt;&gt;0,(COUNTIF('Présences, Excuses, et Tx P G'!$P111:BC111,$C112)/VLOOKUP($D112,$J$9:$DP$16,2+AY$1,FALSE)),),)</f>
        <v>0</v>
      </c>
      <c r="AZ112" s="141">
        <f>IF(AND($D112&lt;&gt;0,AZ$1&lt;&gt;0),IF(VLOOKUP($D112,$J$9:$DP$16,2+AZ$1,FALSE)&lt;&gt;0,(COUNTIF('Présences, Excuses, et Tx P G'!$P111:BD111,$C112)/VLOOKUP($D112,$J$9:$DP$16,2+AZ$1,FALSE)),),)</f>
        <v>0</v>
      </c>
      <c r="BA112" s="141">
        <f>IF(AND($D112&lt;&gt;0,BA$1&lt;&gt;0),IF(VLOOKUP($D112,$J$9:$DP$16,2+BA$1,FALSE)&lt;&gt;0,(COUNTIF('Présences, Excuses, et Tx P G'!$P111:BE111,$C112)/VLOOKUP($D112,$J$9:$DP$16,2+BA$1,FALSE)),),)</f>
        <v>0</v>
      </c>
      <c r="BB112" s="141">
        <f>IF(AND($D112&lt;&gt;0,BB$1&lt;&gt;0),IF(VLOOKUP($D112,$J$9:$DP$16,2+BB$1,FALSE)&lt;&gt;0,(COUNTIF('Présences, Excuses, et Tx P G'!$P111:BF111,$C112)/VLOOKUP($D112,$J$9:$DP$16,2+BB$1,FALSE)),),)</f>
        <v>0</v>
      </c>
      <c r="BC112" s="141">
        <f>IF(AND($D112&lt;&gt;0,BC$1&lt;&gt;0),IF(VLOOKUP($D112,$J$9:$DP$16,2+BC$1,FALSE)&lt;&gt;0,(COUNTIF('Présences, Excuses, et Tx P G'!$P111:BG111,$C112)/VLOOKUP($D112,$J$9:$DP$16,2+BC$1,FALSE)),),)</f>
        <v>0</v>
      </c>
      <c r="BD112" s="141">
        <f>IF(AND($D112&lt;&gt;0,BD$1&lt;&gt;0),IF(VLOOKUP($D112,$J$9:$DP$16,2+BD$1,FALSE)&lt;&gt;0,(COUNTIF('Présences, Excuses, et Tx P G'!$P111:BH111,$C112)/VLOOKUP($D112,$J$9:$DP$16,2+BD$1,FALSE)),),)</f>
        <v>0</v>
      </c>
      <c r="BE112" s="141">
        <f>IF(AND($D112&lt;&gt;0,BE$1&lt;&gt;0),IF(VLOOKUP($D112,$J$9:$DP$16,2+BE$1,FALSE)&lt;&gt;0,(COUNTIF('Présences, Excuses, et Tx P G'!$P111:BI111,$C112)/VLOOKUP($D112,$J$9:$DP$16,2+BE$1,FALSE)),),)</f>
        <v>0</v>
      </c>
      <c r="BF112" s="141">
        <f>IF(AND($D112&lt;&gt;0,BF$1&lt;&gt;0),IF(VLOOKUP($D112,$J$9:$DP$16,2+BF$1,FALSE)&lt;&gt;0,(COUNTIF('Présences, Excuses, et Tx P G'!$P111:BJ111,$C112)/VLOOKUP($D112,$J$9:$DP$16,2+BF$1,FALSE)),),)</f>
        <v>0</v>
      </c>
      <c r="BG112" s="141">
        <f>IF(AND($D112&lt;&gt;0,BG$1&lt;&gt;0),IF(VLOOKUP($D112,$J$9:$DP$16,2+BG$1,FALSE)&lt;&gt;0,(COUNTIF('Présences, Excuses, et Tx P G'!$P111:BK111,$C112)/VLOOKUP($D112,$J$9:$DP$16,2+BG$1,FALSE)),),)</f>
        <v>0</v>
      </c>
      <c r="BH112" s="141">
        <f>IF(AND($D112&lt;&gt;0,BH$1&lt;&gt;0),IF(VLOOKUP($D112,$J$9:$DP$16,2+BH$1,FALSE)&lt;&gt;0,(COUNTIF('Présences, Excuses, et Tx P G'!$P111:BL111,$C112)/VLOOKUP($D112,$J$9:$DP$16,2+BH$1,FALSE)),),)</f>
        <v>0</v>
      </c>
      <c r="BI112" s="141">
        <f>IF(AND($D112&lt;&gt;0,BI$1&lt;&gt;0),IF(VLOOKUP($D112,$J$9:$DP$16,2+BI$1,FALSE)&lt;&gt;0,(COUNTIF('Présences, Excuses, et Tx P G'!$P111:BM111,$C112)/VLOOKUP($D112,$J$9:$DP$16,2+BI$1,FALSE)),),)</f>
        <v>0</v>
      </c>
      <c r="BJ112" s="141">
        <f>IF(AND($D112&lt;&gt;0,BJ$1&lt;&gt;0),IF(VLOOKUP($D112,$J$9:$DP$16,2+BJ$1,FALSE)&lt;&gt;0,(COUNTIF('Présences, Excuses, et Tx P G'!$P111:BN111,$C112)/VLOOKUP($D112,$J$9:$DP$16,2+BJ$1,FALSE)),),)</f>
        <v>0</v>
      </c>
      <c r="BK112" s="141">
        <f>IF(AND($D112&lt;&gt;0,BK$1&lt;&gt;0),IF(VLOOKUP($D112,$J$9:$DP$16,2+BK$1,FALSE)&lt;&gt;0,(COUNTIF('Présences, Excuses, et Tx P G'!$P111:BO111,$C112)/VLOOKUP($D112,$J$9:$DP$16,2+BK$1,FALSE)),),)</f>
        <v>0</v>
      </c>
      <c r="BL112" s="141">
        <f>IF(AND($D112&lt;&gt;0,BL$1&lt;&gt;0),IF(VLOOKUP($D112,$J$9:$DP$16,2+BL$1,FALSE)&lt;&gt;0,(COUNTIF('Présences, Excuses, et Tx P G'!$P111:BP111,$C112)/VLOOKUP($D112,$J$9:$DP$16,2+BL$1,FALSE)),),)</f>
        <v>0</v>
      </c>
      <c r="BM112" s="141">
        <f>IF(AND($D112&lt;&gt;0,BM$1&lt;&gt;0),IF(VLOOKUP($D112,$J$9:$DP$16,2+BM$1,FALSE)&lt;&gt;0,(COUNTIF('Présences, Excuses, et Tx P G'!$P111:BQ111,$C112)/VLOOKUP($D112,$J$9:$DP$16,2+BM$1,FALSE)),),)</f>
        <v>0</v>
      </c>
      <c r="BN112" s="141">
        <f>IF(AND($D112&lt;&gt;0,BN$1&lt;&gt;0),IF(VLOOKUP($D112,$J$9:$DP$16,2+BN$1,FALSE)&lt;&gt;0,(COUNTIF('Présences, Excuses, et Tx P G'!$P111:BR111,$C112)/VLOOKUP($D112,$J$9:$DP$16,2+BN$1,FALSE)),),)</f>
        <v>0</v>
      </c>
      <c r="BO112" s="141">
        <f>IF(AND($D112&lt;&gt;0,BO$1&lt;&gt;0),IF(VLOOKUP($D112,$J$9:$DP$16,2+BO$1,FALSE)&lt;&gt;0,(COUNTIF('Présences, Excuses, et Tx P G'!$P111:BS111,$C112)/VLOOKUP($D112,$J$9:$DP$16,2+BO$1,FALSE)),),)</f>
        <v>0</v>
      </c>
      <c r="BP112" s="141">
        <f>IF(AND($D112&lt;&gt;0,BP$1&lt;&gt;0),IF(VLOOKUP($D112,$J$9:$DP$16,2+BP$1,FALSE)&lt;&gt;0,(COUNTIF('Présences, Excuses, et Tx P G'!$P111:BT111,$C112)/VLOOKUP($D112,$J$9:$DP$16,2+BP$1,FALSE)),),)</f>
        <v>0</v>
      </c>
      <c r="BQ112" s="141">
        <f>IF(AND($D112&lt;&gt;0,BQ$1&lt;&gt;0),IF(VLOOKUP($D112,$J$9:$DP$16,2+BQ$1,FALSE)&lt;&gt;0,(COUNTIF('Présences, Excuses, et Tx P G'!$P111:BU111,$C112)/VLOOKUP($D112,$J$9:$DP$16,2+BQ$1,FALSE)),),)</f>
        <v>0</v>
      </c>
      <c r="BR112" s="141">
        <f>IF(AND($D112&lt;&gt;0,BR$1&lt;&gt;0),IF(VLOOKUP($D112,$J$9:$DP$16,2+BR$1,FALSE)&lt;&gt;0,(COUNTIF('Présences, Excuses, et Tx P G'!$P111:BV111,$C112)/VLOOKUP($D112,$J$9:$DP$16,2+BR$1,FALSE)),),)</f>
        <v>0</v>
      </c>
      <c r="BS112" s="141">
        <f>IF(AND($D112&lt;&gt;0,BS$1&lt;&gt;0),IF(VLOOKUP($D112,$J$9:$DP$16,2+BS$1,FALSE)&lt;&gt;0,(COUNTIF('Présences, Excuses, et Tx P G'!$P111:BW111,$C112)/VLOOKUP($D112,$J$9:$DP$16,2+BS$1,FALSE)),),)</f>
        <v>0</v>
      </c>
      <c r="BT112" s="141">
        <f>IF(AND($D112&lt;&gt;0,BT$1&lt;&gt;0),IF(VLOOKUP($D112,$J$9:$DP$16,2+BT$1,FALSE)&lt;&gt;0,(COUNTIF('Présences, Excuses, et Tx P G'!$P111:BX111,$C112)/VLOOKUP($D112,$J$9:$DP$16,2+BT$1,FALSE)),),)</f>
        <v>0</v>
      </c>
      <c r="BU112" s="141">
        <f>IF(AND($D112&lt;&gt;0,BU$1&lt;&gt;0),IF(VLOOKUP($D112,$J$9:$DP$16,2+BU$1,FALSE)&lt;&gt;0,(COUNTIF('Présences, Excuses, et Tx P G'!$P111:BY111,$C112)/VLOOKUP($D112,$J$9:$DP$16,2+BU$1,FALSE)),),)</f>
        <v>0</v>
      </c>
      <c r="BV112" s="141">
        <f>IF(AND($D112&lt;&gt;0,BV$1&lt;&gt;0),IF(VLOOKUP($D112,$J$9:$DP$16,2+BV$1,FALSE)&lt;&gt;0,(COUNTIF('Présences, Excuses, et Tx P G'!$P111:BZ111,$C112)/VLOOKUP($D112,$J$9:$DP$16,2+BV$1,FALSE)),),)</f>
        <v>0</v>
      </c>
      <c r="BW112" s="141">
        <f>IF(AND($D112&lt;&gt;0,BW$1&lt;&gt;0),IF(VLOOKUP($D112,$J$9:$DP$16,2+BW$1,FALSE)&lt;&gt;0,(COUNTIF('Présences, Excuses, et Tx P G'!$P111:CA111,$C112)/VLOOKUP($D112,$J$9:$DP$16,2+BW$1,FALSE)),),)</f>
        <v>0</v>
      </c>
      <c r="BX112" s="141">
        <f>IF(AND($D112&lt;&gt;0,BX$1&lt;&gt;0),IF(VLOOKUP($D112,$J$9:$DP$16,2+BX$1,FALSE)&lt;&gt;0,(COUNTIF('Présences, Excuses, et Tx P G'!$P111:CB111,$C112)/VLOOKUP($D112,$J$9:$DP$16,2+BX$1,FALSE)),),)</f>
        <v>0</v>
      </c>
      <c r="BY112" s="141">
        <f>IF(AND($D112&lt;&gt;0,BY$1&lt;&gt;0),IF(VLOOKUP($D112,$J$9:$DP$16,2+BY$1,FALSE)&lt;&gt;0,(COUNTIF('Présences, Excuses, et Tx P G'!$P111:CC111,$C112)/VLOOKUP($D112,$J$9:$DP$16,2+BY$1,FALSE)),),)</f>
        <v>0</v>
      </c>
      <c r="BZ112" s="141">
        <f>IF(AND($D112&lt;&gt;0,BZ$1&lt;&gt;0),IF(VLOOKUP($D112,$J$9:$DP$16,2+BZ$1,FALSE)&lt;&gt;0,(COUNTIF('Présences, Excuses, et Tx P G'!$P111:CD111,$C112)/VLOOKUP($D112,$J$9:$DP$16,2+BZ$1,FALSE)),),)</f>
        <v>0</v>
      </c>
      <c r="CA112" s="141">
        <f>IF(AND($D112&lt;&gt;0,CA$1&lt;&gt;0),IF(VLOOKUP($D112,$J$9:$DP$16,2+CA$1,FALSE)&lt;&gt;0,(COUNTIF('Présences, Excuses, et Tx P G'!$P111:CE111,$C112)/VLOOKUP($D112,$J$9:$DP$16,2+CA$1,FALSE)),),)</f>
        <v>0</v>
      </c>
      <c r="CB112" s="141">
        <f>IF(AND($D112&lt;&gt;0,CB$1&lt;&gt;0),IF(VLOOKUP($D112,$J$9:$DP$16,2+CB$1,FALSE)&lt;&gt;0,(COUNTIF('Présences, Excuses, et Tx P G'!$P111:CF111,$C112)/VLOOKUP($D112,$J$9:$DP$16,2+CB$1,FALSE)),),)</f>
        <v>0</v>
      </c>
      <c r="CC112" s="141">
        <f>IF(AND($D112&lt;&gt;0,CC$1&lt;&gt;0),IF(VLOOKUP($D112,$J$9:$DP$16,2+CC$1,FALSE)&lt;&gt;0,(COUNTIF('Présences, Excuses, et Tx P G'!$P111:CG111,$C112)/VLOOKUP($D112,$J$9:$DP$16,2+CC$1,FALSE)),),)</f>
        <v>0</v>
      </c>
      <c r="CD112" s="141">
        <f>IF(AND($D112&lt;&gt;0,CD$1&lt;&gt;0),IF(VLOOKUP($D112,$J$9:$DP$16,2+CD$1,FALSE)&lt;&gt;0,(COUNTIF('Présences, Excuses, et Tx P G'!$P111:CH111,$C112)/VLOOKUP($D112,$J$9:$DP$16,2+CD$1,FALSE)),),)</f>
        <v>0</v>
      </c>
      <c r="CE112" s="141">
        <f>IF(AND($D112&lt;&gt;0,CE$1&lt;&gt;0),IF(VLOOKUP($D112,$J$9:$DP$16,2+CE$1,FALSE)&lt;&gt;0,(COUNTIF('Présences, Excuses, et Tx P G'!$P111:CI111,$C112)/VLOOKUP($D112,$J$9:$DP$16,2+CE$1,FALSE)),),)</f>
        <v>0</v>
      </c>
      <c r="CF112" s="141">
        <f>IF(AND($D112&lt;&gt;0,CF$1&lt;&gt;0),IF(VLOOKUP($D112,$J$9:$DP$16,2+CF$1,FALSE)&lt;&gt;0,(COUNTIF('Présences, Excuses, et Tx P G'!$P111:CJ111,$C112)/VLOOKUP($D112,$J$9:$DP$16,2+CF$1,FALSE)),),)</f>
        <v>0</v>
      </c>
      <c r="CG112" s="141">
        <f>IF(AND($D112&lt;&gt;0,CG$1&lt;&gt;0),IF(VLOOKUP($D112,$J$9:$DP$16,2+CG$1,FALSE)&lt;&gt;0,(COUNTIF('Présences, Excuses, et Tx P G'!$P111:CK111,$C112)/VLOOKUP($D112,$J$9:$DP$16,2+CG$1,FALSE)),),)</f>
        <v>0</v>
      </c>
      <c r="CH112" s="141">
        <f>IF(AND($D112&lt;&gt;0,CH$1&lt;&gt;0),IF(VLOOKUP($D112,$J$9:$DP$16,2+CH$1,FALSE)&lt;&gt;0,(COUNTIF('Présences, Excuses, et Tx P G'!$P111:CL111,$C112)/VLOOKUP($D112,$J$9:$DP$16,2+CH$1,FALSE)),),)</f>
        <v>0</v>
      </c>
      <c r="CI112" s="141">
        <f>IF(AND($D112&lt;&gt;0,CI$1&lt;&gt;0),IF(VLOOKUP($D112,$J$9:$DP$16,2+CI$1,FALSE)&lt;&gt;0,(COUNTIF('Présences, Excuses, et Tx P G'!$P111:CM111,$C112)/VLOOKUP($D112,$J$9:$DP$16,2+CI$1,FALSE)),),)</f>
        <v>0</v>
      </c>
      <c r="CJ112" s="141">
        <f>IF(AND($D112&lt;&gt;0,CJ$1&lt;&gt;0),IF(VLOOKUP($D112,$J$9:$DP$16,2+CJ$1,FALSE)&lt;&gt;0,(COUNTIF('Présences, Excuses, et Tx P G'!$P111:CO111,$C112)/VLOOKUP($D112,$J$9:$DP$16,2+CJ$1,FALSE)),),)</f>
        <v>0</v>
      </c>
      <c r="CK112" s="141">
        <f>IF(AND($D112&lt;&gt;0,CK$1&lt;&gt;0),IF(VLOOKUP($D112,$J$9:$DP$16,2+CK$1,FALSE)&lt;&gt;0,(COUNTIF('Présences, Excuses, et Tx P G'!$P111:CP111,$C112)/VLOOKUP($D112,$J$9:$DP$16,2+CK$1,FALSE)),),)</f>
        <v>0</v>
      </c>
      <c r="CL112" s="141">
        <f>IF(AND($D112&lt;&gt;0,CL$1&lt;&gt;0),IF(VLOOKUP($D112,$J$9:$DP$16,2+CL$1,FALSE)&lt;&gt;0,(COUNTIF('Présences, Excuses, et Tx P G'!$P111:CQ111,$C112)/VLOOKUP($D112,$J$9:$DP$16,2+CL$1,FALSE)),),)</f>
        <v>0</v>
      </c>
      <c r="CM112" s="141">
        <f>IF(AND($D112&lt;&gt;0,CM$1&lt;&gt;0),IF(VLOOKUP($D112,$J$9:$DP$16,2+CM$1,FALSE)&lt;&gt;0,(COUNTIF('Présences, Excuses, et Tx P G'!$P111:CR111,$C112)/VLOOKUP($D112,$J$9:$DP$16,2+CM$1,FALSE)),),)</f>
        <v>0</v>
      </c>
      <c r="CN112" s="141">
        <f>IF(AND($D112&lt;&gt;0,CN$1&lt;&gt;0),IF(VLOOKUP($D112,$J$9:$DP$16,2+CN$1,FALSE)&lt;&gt;0,(COUNTIF('Présences, Excuses, et Tx P G'!$P111:CS111,$C112)/VLOOKUP($D112,$J$9:$DP$16,2+CN$1,FALSE)),),)</f>
        <v>0</v>
      </c>
      <c r="CO112" s="141">
        <f>IF(AND($D112&lt;&gt;0,CO$1&lt;&gt;0),IF(VLOOKUP($D112,$J$9:$DP$16,2+CO$1,FALSE)&lt;&gt;0,(COUNTIF('Présences, Excuses, et Tx P G'!$P111:CT111,$C112)/VLOOKUP($D112,$J$9:$DP$16,2+CO$1,FALSE)),),)</f>
        <v>0</v>
      </c>
      <c r="CP112" s="141">
        <f>IF(AND($D112&lt;&gt;0,CP$1&lt;&gt;0),IF(VLOOKUP($D112,$J$9:$DP$16,2+CP$1,FALSE)&lt;&gt;0,(COUNTIF('Présences, Excuses, et Tx P G'!$P111:CU111,$C112)/VLOOKUP($D112,$J$9:$DP$16,2+CP$1,FALSE)),),)</f>
        <v>0</v>
      </c>
      <c r="CQ112" s="141">
        <f>IF(AND($D112&lt;&gt;0,CQ$1&lt;&gt;0),IF(VLOOKUP($D112,$J$9:$DP$16,2+CQ$1,FALSE)&lt;&gt;0,(COUNTIF('Présences, Excuses, et Tx P G'!$P111:CU111,$C112)/VLOOKUP($D112,$J$9:$DP$16,2+CQ$1,FALSE)),),)</f>
        <v>0</v>
      </c>
      <c r="CR112" s="141">
        <f>IF(AND($D112&lt;&gt;0,CR$1&lt;&gt;0),IF(VLOOKUP($D112,$J$9:$DP$16,2+CR$1,FALSE)&lt;&gt;0,(COUNTIF('Présences, Excuses, et Tx P G'!$P111:CV111,$C112)/VLOOKUP($D112,$J$9:$DP$16,2+CR$1,FALSE)),),)</f>
        <v>0</v>
      </c>
      <c r="CS112" s="141">
        <f>IF(AND($D112&lt;&gt;0,CS$1&lt;&gt;0),IF(VLOOKUP($D112,$J$9:$DP$16,2+CS$1,FALSE)&lt;&gt;0,(COUNTIF('Présences, Excuses, et Tx P G'!$P111:CW111,$C112)/VLOOKUP($D112,$J$9:$DP$16,2+CS$1,FALSE)),),)</f>
        <v>0</v>
      </c>
      <c r="CT112" s="141">
        <f>IF(AND($D112&lt;&gt;0,CT$1&lt;&gt;0),IF(VLOOKUP($D112,$J$9:$DP$16,2+CT$1,FALSE)&lt;&gt;0,(COUNTIF('Présences, Excuses, et Tx P G'!$P111:CX111,$C112)/VLOOKUP($D112,$J$9:$DP$16,2+CT$1,FALSE)),),)</f>
        <v>0</v>
      </c>
      <c r="CU112" s="141">
        <f>IF(AND($D112&lt;&gt;0,CU$1&lt;&gt;0),IF(VLOOKUP($D112,$J$9:$DP$16,2+CU$1,FALSE)&lt;&gt;0,(COUNTIF('Présences, Excuses, et Tx P G'!$P111:CY111,$C112)/VLOOKUP($D112,$J$9:$DP$16,2+CU$1,FALSE)),),)</f>
        <v>0</v>
      </c>
      <c r="CV112" s="141">
        <f>IF(AND($D112&lt;&gt;0,CV$1&lt;&gt;0),IF(VLOOKUP($D112,$J$9:$DP$16,2+CV$1,FALSE)&lt;&gt;0,(COUNTIF('Présences, Excuses, et Tx P G'!$P111:CZ111,$C112)/VLOOKUP($D112,$J$9:$DP$16,2+CV$1,FALSE)),),)</f>
        <v>0</v>
      </c>
      <c r="CW112" s="141">
        <f>IF(AND($D112&lt;&gt;0,CW$1&lt;&gt;0),IF(VLOOKUP($D112,$J$9:$DP$16,2+CW$1,FALSE)&lt;&gt;0,(COUNTIF('Présences, Excuses, et Tx P G'!$P111:DA111,$C112)/VLOOKUP($D112,$J$9:$DP$16,2+CW$1,FALSE)),),)</f>
        <v>0</v>
      </c>
      <c r="CX112" s="141">
        <f>IF(AND($D112&lt;&gt;0,CX$1&lt;&gt;0),IF(VLOOKUP($D112,$J$9:$DP$16,2+CX$1,FALSE)&lt;&gt;0,(COUNTIF('Présences, Excuses, et Tx P G'!$P111:DB111,$C112)/VLOOKUP($D112,$J$9:$DP$16,2+CX$1,FALSE)),),)</f>
        <v>0</v>
      </c>
      <c r="CY112" s="141">
        <f>IF(AND($D112&lt;&gt;0,CY$1&lt;&gt;0),IF(VLOOKUP($D112,$J$9:$DP$16,2+CY$1,FALSE)&lt;&gt;0,(COUNTIF('Présences, Excuses, et Tx P G'!$P111:DC111,$C112)/VLOOKUP($D112,$J$9:$DP$16,2+CY$1,FALSE)),),)</f>
        <v>0</v>
      </c>
      <c r="CZ112" s="141">
        <f>IF(AND($D112&lt;&gt;0,CZ$1&lt;&gt;0),IF(VLOOKUP($D112,$J$9:$DP$16,2+CZ$1,FALSE)&lt;&gt;0,(COUNTIF('Présences, Excuses, et Tx P G'!$P111:DD111,$C112)/VLOOKUP($D112,$J$9:$DP$16,2+CZ$1,FALSE)),),)</f>
        <v>0</v>
      </c>
      <c r="DA112" s="141">
        <f>IF(AND($D112&lt;&gt;0,DA$1&lt;&gt;0),IF(VLOOKUP($D112,$J$9:$DP$16,2+DA$1,FALSE)&lt;&gt;0,(COUNTIF('Présences, Excuses, et Tx P G'!$P111:DE111,$C112)/VLOOKUP($D112,$J$9:$DP$16,2+DA$1,FALSE)),),)</f>
        <v>0</v>
      </c>
      <c r="DB112" s="141">
        <f>IF(AND($D112&lt;&gt;0,DB$1&lt;&gt;0),IF(VLOOKUP($D112,$J$9:$DP$16,2+DB$1,FALSE)&lt;&gt;0,(COUNTIF('Présences, Excuses, et Tx P G'!$P111:DF111,$C112)/VLOOKUP($D112,$J$9:$DP$16,2+DB$1,FALSE)),),)</f>
        <v>0</v>
      </c>
      <c r="DC112" s="141">
        <f>IF(AND($D112&lt;&gt;0,DC$1&lt;&gt;0),IF(VLOOKUP($D112,$J$9:$DP$16,2+DC$1,FALSE)&lt;&gt;0,(COUNTIF('Présences, Excuses, et Tx P G'!$P111:DG111,$C112)/VLOOKUP($D112,$J$9:$DP$16,2+DC$1,FALSE)),),)</f>
        <v>0</v>
      </c>
      <c r="DD112" s="141">
        <f>IF(AND($D112&lt;&gt;0,DD$1&lt;&gt;0),IF(VLOOKUP($D112,$J$9:$DP$16,2+DD$1,FALSE)&lt;&gt;0,(COUNTIF('Présences, Excuses, et Tx P G'!$P111:DH111,$C112)/VLOOKUP($D112,$J$9:$DP$16,2+DD$1,FALSE)),),)</f>
        <v>0</v>
      </c>
      <c r="DE112" s="141">
        <f>IF(AND($D112&lt;&gt;0,DE$1&lt;&gt;0),IF(VLOOKUP($D112,$J$9:$DP$16,2+DE$1,FALSE)&lt;&gt;0,(COUNTIF('Présences, Excuses, et Tx P G'!$P111:DI111,$C112)/VLOOKUP($D112,$J$9:$DP$16,2+DE$1,FALSE)),),)</f>
        <v>0</v>
      </c>
      <c r="DF112" s="141">
        <f>IF(AND($D112&lt;&gt;0,DF$1&lt;&gt;0),IF(VLOOKUP($D112,$J$9:$DP$16,2+DF$1,FALSE)&lt;&gt;0,(COUNTIF('Présences, Excuses, et Tx P G'!$P111:DJ111,$C112)/VLOOKUP($D112,$J$9:$DP$16,2+DF$1,FALSE)),),)</f>
        <v>0</v>
      </c>
      <c r="DG112" s="141">
        <f>IF(AND($D112&lt;&gt;0,DG$1&lt;&gt;0),IF(VLOOKUP($D112,$J$9:$DP$16,2+DG$1,FALSE)&lt;&gt;0,(COUNTIF('Présences, Excuses, et Tx P G'!$P111:DK111,$C112)/VLOOKUP($D112,$J$9:$DP$16,2+DG$1,FALSE)),),)</f>
        <v>0</v>
      </c>
      <c r="DH112" s="141">
        <f>IF(AND($D112&lt;&gt;0,DH$1&lt;&gt;0),IF(VLOOKUP($D112,$J$9:$DP$16,2+DH$1,FALSE)&lt;&gt;0,(COUNTIF('Présences, Excuses, et Tx P G'!$P111:DL111,$C112)/VLOOKUP($D112,$J$9:$DP$16,2+DH$1,FALSE)),),)</f>
        <v>0</v>
      </c>
      <c r="DI112" s="141">
        <f>IF(AND($D112&lt;&gt;0,DI$1&lt;&gt;0),IF(VLOOKUP($D112,$J$9:$DP$16,2+DI$1,FALSE)&lt;&gt;0,(COUNTIF('Présences, Excuses, et Tx P G'!$P111:DM111,$C112)/VLOOKUP($D112,$J$9:$DP$16,2+DI$1,FALSE)),),)</f>
        <v>0</v>
      </c>
      <c r="DJ112" s="141">
        <f>IF(AND($D112&lt;&gt;0,DJ$1&lt;&gt;0),IF(VLOOKUP($D112,$J$9:$DP$16,2+DJ$1,FALSE)&lt;&gt;0,(COUNTIF('Présences, Excuses, et Tx P G'!$P111:DN111,$C112)/VLOOKUP($D112,$J$9:$DP$16,2+DJ$1,FALSE)),),)</f>
        <v>0</v>
      </c>
      <c r="DK112" s="141">
        <f>IF(AND($D112&lt;&gt;0,DK$1&lt;&gt;0),IF(VLOOKUP($D112,$J$9:$DP$16,2+DK$1,FALSE)&lt;&gt;0,(COUNTIF('Présences, Excuses, et Tx P G'!$P111:DO111,$C112)/VLOOKUP($D112,$J$9:$DP$16,2+DK$1,FALSE)),),)</f>
        <v>0</v>
      </c>
      <c r="DL112" s="141">
        <f>IF(AND($D112&lt;&gt;0,DL$1&lt;&gt;0),IF(VLOOKUP($D112,$J$9:$DP$16,2+DL$1,FALSE)&lt;&gt;0,(COUNTIF('Présences, Excuses, et Tx P G'!$P111:DP111,$C112)/VLOOKUP($D112,$J$9:$DP$16,2+DL$1,FALSE)),),)</f>
        <v>0</v>
      </c>
      <c r="DM112" s="141">
        <f>IF(AND($D112&lt;&gt;0,DM$1&lt;&gt;0),IF(VLOOKUP($D112,$J$9:$DP$16,2+DM$1,FALSE)&lt;&gt;0,(COUNTIF('Présences, Excuses, et Tx P G'!$P111:DQ111,$C112)/VLOOKUP($D112,$J$9:$DP$16,2+DM$1,FALSE)),),)</f>
        <v>0</v>
      </c>
      <c r="DN112" s="141">
        <f>IF(AND($D112&lt;&gt;0,DN$1&lt;&gt;0),IF(VLOOKUP($D112,$J$9:$DP$16,2+DN$1,FALSE)&lt;&gt;0,(COUNTIF('Présences, Excuses, et Tx P G'!$P111:DR111,$C112)/VLOOKUP($D112,$J$9:$DP$16,2+DN$1,FALSE)),),)</f>
        <v>0</v>
      </c>
      <c r="DO112" s="141">
        <f>IF(AND($D112&lt;&gt;0,DO$1&lt;&gt;0),IF(VLOOKUP($D112,$J$9:$DP$16,2+DO$1,FALSE)&lt;&gt;0,(COUNTIF('Présences, Excuses, et Tx P G'!$P111:DS111,$C112)/VLOOKUP($D112,$J$9:$DP$16,2+DO$1,FALSE)),),)</f>
        <v>0</v>
      </c>
      <c r="DP112" s="141">
        <f>IF(AND($D112&lt;&gt;0,DP$1&lt;&gt;0),IF(VLOOKUP($D112,$J$9:$DP$16,2+DP$1,FALSE)&lt;&gt;0,(COUNTIF('Présences, Excuses, et Tx P G'!$P111:DT111,$C112)/VLOOKUP($D112,$J$9:$DP$16,2+DP$1,FALSE)),),)</f>
        <v>0</v>
      </c>
      <c r="DR112" s="22">
        <f t="shared" si="39"/>
        <v>0</v>
      </c>
      <c r="DS112" s="26">
        <f t="shared" si="40"/>
        <v>0</v>
      </c>
      <c r="DT112" s="23">
        <f t="shared" si="41"/>
        <v>0</v>
      </c>
    </row>
    <row r="113" spans="1:124" ht="14.4" customHeight="1">
      <c r="A113" s="17">
        <v>96</v>
      </c>
      <c r="B113" s="158">
        <f>Choristes!B98</f>
        <v>0</v>
      </c>
      <c r="C113" s="26">
        <f>Choristes!C98</f>
        <v>0</v>
      </c>
      <c r="D113" s="26">
        <f>Choristes!G98</f>
        <v>0</v>
      </c>
      <c r="E113" s="26"/>
      <c r="F113" s="26"/>
      <c r="G113" s="15"/>
      <c r="H113" s="15"/>
      <c r="I113" s="23">
        <f t="shared" si="37"/>
        <v>0</v>
      </c>
      <c r="J113" s="23">
        <f t="shared" si="38"/>
        <v>0</v>
      </c>
      <c r="K113" s="61"/>
      <c r="L113" s="141">
        <f>IF(AND($D113&lt;&gt;0,L$1&lt;&gt;0),IF(VLOOKUP($D113,$J$9:$DP$16,2+L$1,FALSE)&lt;&gt;0,(COUNTIF('Présences, Excuses, et Tx P G'!$P112:P112,$C113)/VLOOKUP($D113,$J$9:$DP$16,2+L$1,FALSE)),),)</f>
        <v>0</v>
      </c>
      <c r="M113" s="141">
        <f>IF(AND($D113&lt;&gt;0,M$1&lt;&gt;0),IF(VLOOKUP($D113,$J$9:$DP$16,2+M$1,FALSE)&lt;&gt;0,(COUNTIF('Présences, Excuses, et Tx P G'!$P112:Q112,$C113)/VLOOKUP($D113,$J$9:$DP$16,2+M$1,FALSE)),),)</f>
        <v>0</v>
      </c>
      <c r="N113" s="141">
        <f>IF(AND($D113&lt;&gt;0,N$1&lt;&gt;0),IF(VLOOKUP($D113,$J$9:$DP$16,2+N$1,FALSE)&lt;&gt;0,(COUNTIF('Présences, Excuses, et Tx P G'!$P112:R112,$C113)/VLOOKUP($D113,$J$9:$DP$16,2+N$1,FALSE)),),)</f>
        <v>0</v>
      </c>
      <c r="O113" s="141">
        <f>IF(AND($D113&lt;&gt;0,O$1&lt;&gt;0),IF(VLOOKUP($D113,$J$9:$DP$16,2+O$1,FALSE)&lt;&gt;0,(COUNTIF('Présences, Excuses, et Tx P G'!$P112:S112,$C113)/VLOOKUP($D113,$J$9:$DP$16,2+O$1,FALSE)),),)</f>
        <v>0</v>
      </c>
      <c r="P113" s="141">
        <f>IF(AND($D113&lt;&gt;0,P$1&lt;&gt;0),IF(VLOOKUP($D113,$J$9:$DP$16,2+P$1,FALSE)&lt;&gt;0,(COUNTIF('Présences, Excuses, et Tx P G'!$P112:T112,$C113)/VLOOKUP($D113,$J$9:$DP$16,2+P$1,FALSE)),),)</f>
        <v>0</v>
      </c>
      <c r="Q113" s="141">
        <f>IF(AND($D113&lt;&gt;0,Q$1&lt;&gt;0),IF(VLOOKUP($D113,$J$9:$DP$16,2+Q$1,FALSE)&lt;&gt;0,(COUNTIF('Présences, Excuses, et Tx P G'!$P112:U112,$C113)/VLOOKUP($D113,$J$9:$DP$16,2+Q$1,FALSE)),),)</f>
        <v>0</v>
      </c>
      <c r="R113" s="141">
        <f>IF(AND($D113&lt;&gt;0,R$1&lt;&gt;0),IF(VLOOKUP($D113,$J$9:$DP$16,2+R$1,FALSE)&lt;&gt;0,(COUNTIF('Présences, Excuses, et Tx P G'!$P112:V112,$C113)/VLOOKUP($D113,$J$9:$DP$16,2+R$1,FALSE)),),)</f>
        <v>0</v>
      </c>
      <c r="S113" s="141">
        <f>IF(AND($D113&lt;&gt;0,S$1&lt;&gt;0),IF(VLOOKUP($D113,$J$9:$DP$16,2+S$1,FALSE)&lt;&gt;0,(COUNTIF('Présences, Excuses, et Tx P G'!$P112:W112,$C113)/VLOOKUP($D113,$J$9:$DP$16,2+S$1,FALSE)),),)</f>
        <v>0</v>
      </c>
      <c r="T113" s="141">
        <f>IF(AND($D113&lt;&gt;0,T$1&lt;&gt;0),IF(VLOOKUP($D113,$J$9:$DP$16,2+T$1,FALSE)&lt;&gt;0,(COUNTIF('Présences, Excuses, et Tx P G'!$P112:X112,$C113)/VLOOKUP($D113,$J$9:$DP$16,2+T$1,FALSE)),),)</f>
        <v>0</v>
      </c>
      <c r="U113" s="141">
        <f>IF(AND($D113&lt;&gt;0,U$1&lt;&gt;0),IF(VLOOKUP($D113,$J$9:$DP$16,2+U$1,FALSE)&lt;&gt;0,(COUNTIF('Présences, Excuses, et Tx P G'!$P112:Y112,$C113)/VLOOKUP($D113,$J$9:$DP$16,2+U$1,FALSE)),),)</f>
        <v>0</v>
      </c>
      <c r="V113" s="141">
        <f>IF(AND($D113&lt;&gt;0,V$1&lt;&gt;0),IF(VLOOKUP($D113,$J$9:$DP$16,2+V$1,FALSE)&lt;&gt;0,(COUNTIF('Présences, Excuses, et Tx P G'!$P112:Z112,$C113)/VLOOKUP($D113,$J$9:$DP$16,2+V$1,FALSE)),),)</f>
        <v>0</v>
      </c>
      <c r="W113" s="141">
        <f>IF(AND($D113&lt;&gt;0,W$1&lt;&gt;0),IF(VLOOKUP($D113,$J$9:$DP$16,2+W$1,FALSE)&lt;&gt;0,(COUNTIF('Présences, Excuses, et Tx P G'!$P112:AA112,$C113)/VLOOKUP($D113,$J$9:$DP$16,2+W$1,FALSE)),),)</f>
        <v>0</v>
      </c>
      <c r="X113" s="141">
        <f>IF(AND($D113&lt;&gt;0,X$1&lt;&gt;0),IF(VLOOKUP($D113,$J$9:$DP$16,2+X$1,FALSE)&lt;&gt;0,(COUNTIF('Présences, Excuses, et Tx P G'!$P112:AB112,$C113)/VLOOKUP($D113,$J$9:$DP$16,2+X$1,FALSE)),),)</f>
        <v>0</v>
      </c>
      <c r="Y113" s="141">
        <f>IF(AND($D113&lt;&gt;0,Y$1&lt;&gt;0),IF(VLOOKUP($D113,$J$9:$DP$16,2+Y$1,FALSE)&lt;&gt;0,(COUNTIF('Présences, Excuses, et Tx P G'!$P112:AC112,$C113)/VLOOKUP($D113,$J$9:$DP$16,2+Y$1,FALSE)),),)</f>
        <v>0</v>
      </c>
      <c r="Z113" s="141">
        <f>IF(AND($D113&lt;&gt;0,Z$1&lt;&gt;0),IF(VLOOKUP($D113,$J$9:$DP$16,2+Z$1,FALSE)&lt;&gt;0,(COUNTIF('Présences, Excuses, et Tx P G'!$P112:AD112,$C113)/VLOOKUP($D113,$J$9:$DP$16,2+Z$1,FALSE)),),)</f>
        <v>0</v>
      </c>
      <c r="AA113" s="141">
        <f>IF(AND($D113&lt;&gt;0,AA$1&lt;&gt;0),IF(VLOOKUP($D113,$J$9:$DP$16,2+AA$1,FALSE)&lt;&gt;0,(COUNTIF('Présences, Excuses, et Tx P G'!$P112:AE112,$C113)/VLOOKUP($D113,$J$9:$DP$16,2+AA$1,FALSE)),),)</f>
        <v>0</v>
      </c>
      <c r="AB113" s="141">
        <f>IF(AND($D113&lt;&gt;0,AB$1&lt;&gt;0),IF(VLOOKUP($D113,$J$9:$DP$16,2+AB$1,FALSE)&lt;&gt;0,(COUNTIF('Présences, Excuses, et Tx P G'!$P112:AF112,$C113)/VLOOKUP($D113,$J$9:$DP$16,2+AB$1,FALSE)),),)</f>
        <v>0</v>
      </c>
      <c r="AC113" s="141">
        <f>IF(AND($D113&lt;&gt;0,AC$1&lt;&gt;0),IF(VLOOKUP($D113,$J$9:$DP$16,2+AC$1,FALSE)&lt;&gt;0,(COUNTIF('Présences, Excuses, et Tx P G'!$P112:AG112,$C113)/VLOOKUP($D113,$J$9:$DP$16,2+AC$1,FALSE)),),)</f>
        <v>0</v>
      </c>
      <c r="AD113" s="141">
        <f>IF(AND($D113&lt;&gt;0,AD$1&lt;&gt;0),IF(VLOOKUP($D113,$J$9:$DP$16,2+AD$1,FALSE)&lt;&gt;0,(COUNTIF('Présences, Excuses, et Tx P G'!$P112:AH112,$C113)/VLOOKUP($D113,$J$9:$DP$16,2+AD$1,FALSE)),),)</f>
        <v>0</v>
      </c>
      <c r="AE113" s="141">
        <f>IF(AND($D113&lt;&gt;0,AE$1&lt;&gt;0),IF(VLOOKUP($D113,$J$9:$DP$16,2+AE$1,FALSE)&lt;&gt;0,(COUNTIF('Présences, Excuses, et Tx P G'!$P112:AI112,$C113)/VLOOKUP($D113,$J$9:$DP$16,2+AE$1,FALSE)),),)</f>
        <v>0</v>
      </c>
      <c r="AF113" s="141">
        <f>IF(AND($D113&lt;&gt;0,AF$1&lt;&gt;0),IF(VLOOKUP($D113,$J$9:$DP$16,2+AF$1,FALSE)&lt;&gt;0,(COUNTIF('Présences, Excuses, et Tx P G'!$P112:AJ112,$C113)/VLOOKUP($D113,$J$9:$DP$16,2+AF$1,FALSE)),),)</f>
        <v>0</v>
      </c>
      <c r="AG113" s="141">
        <f>IF(AND($D113&lt;&gt;0,AG$1&lt;&gt;0),IF(VLOOKUP($D113,$J$9:$DP$16,2+AG$1,FALSE)&lt;&gt;0,(COUNTIF('Présences, Excuses, et Tx P G'!$P112:AK112,$C113)/VLOOKUP($D113,$J$9:$DP$16,2+AG$1,FALSE)),),)</f>
        <v>0</v>
      </c>
      <c r="AH113" s="141">
        <f>IF(AND($D113&lt;&gt;0,AH$1&lt;&gt;0),IF(VLOOKUP($D113,$J$9:$DP$16,2+AH$1,FALSE)&lt;&gt;0,(COUNTIF('Présences, Excuses, et Tx P G'!$P112:AL112,$C113)/VLOOKUP($D113,$J$9:$DP$16,2+AH$1,FALSE)),),)</f>
        <v>0</v>
      </c>
      <c r="AI113" s="141">
        <f>IF(AND($D113&lt;&gt;0,AI$1&lt;&gt;0),IF(VLOOKUP($D113,$J$9:$DP$16,2+AI$1,FALSE)&lt;&gt;0,(COUNTIF('Présences, Excuses, et Tx P G'!$P112:AM112,$C113)/VLOOKUP($D113,$J$9:$DP$16,2+AI$1,FALSE)),),)</f>
        <v>0</v>
      </c>
      <c r="AJ113" s="141">
        <f>IF(AND($D113&lt;&gt;0,AJ$1&lt;&gt;0),IF(VLOOKUP($D113,$J$9:$DP$16,2+AJ$1,FALSE)&lt;&gt;0,(COUNTIF('Présences, Excuses, et Tx P G'!$P112:AN112,$C113)/VLOOKUP($D113,$J$9:$DP$16,2+AJ$1,FALSE)),),)</f>
        <v>0</v>
      </c>
      <c r="AK113" s="141">
        <f>IF(AND($D113&lt;&gt;0,AK$1&lt;&gt;0),IF(VLOOKUP($D113,$J$9:$DP$16,2+AK$1,FALSE)&lt;&gt;0,(COUNTIF('Présences, Excuses, et Tx P G'!$P112:AO112,$C113)/VLOOKUP($D113,$J$9:$DP$16,2+AK$1,FALSE)),),)</f>
        <v>0</v>
      </c>
      <c r="AL113" s="141">
        <f>IF(AND($D113&lt;&gt;0,AL$1&lt;&gt;0),IF(VLOOKUP($D113,$J$9:$DP$16,2+AL$1,FALSE)&lt;&gt;0,(COUNTIF('Présences, Excuses, et Tx P G'!$P112:AP112,$C113)/VLOOKUP($D113,$J$9:$DP$16,2+AL$1,FALSE)),),)</f>
        <v>0</v>
      </c>
      <c r="AM113" s="141">
        <f>IF(AND($D113&lt;&gt;0,AM$1&lt;&gt;0),IF(VLOOKUP($D113,$J$9:$DP$16,2+AM$1,FALSE)&lt;&gt;0,(COUNTIF('Présences, Excuses, et Tx P G'!$P112:AQ112,$C113)/VLOOKUP($D113,$J$9:$DP$16,2+AM$1,FALSE)),),)</f>
        <v>0</v>
      </c>
      <c r="AN113" s="141">
        <f>IF(AND($D113&lt;&gt;0,AN$1&lt;&gt;0),IF(VLOOKUP($D113,$J$9:$DP$16,2+AN$1,FALSE)&lt;&gt;0,(COUNTIF('Présences, Excuses, et Tx P G'!$P112:AR112,$C113)/VLOOKUP($D113,$J$9:$DP$16,2+AN$1,FALSE)),),)</f>
        <v>0</v>
      </c>
      <c r="AO113" s="141">
        <f>IF(AND($D113&lt;&gt;0,AO$1&lt;&gt;0),IF(VLOOKUP($D113,$J$9:$DP$16,2+AO$1,FALSE)&lt;&gt;0,(COUNTIF('Présences, Excuses, et Tx P G'!$P112:AS112,$C113)/VLOOKUP($D113,$J$9:$DP$16,2+AO$1,FALSE)),),)</f>
        <v>0</v>
      </c>
      <c r="AP113" s="141">
        <f>IF(AND($D113&lt;&gt;0,AP$1&lt;&gt;0),IF(VLOOKUP($D113,$J$9:$DP$16,2+AP$1,FALSE)&lt;&gt;0,(COUNTIF('Présences, Excuses, et Tx P G'!$P112:AT112,$C113)/VLOOKUP($D113,$J$9:$DP$16,2+AP$1,FALSE)),),)</f>
        <v>0</v>
      </c>
      <c r="AQ113" s="141">
        <f>IF(AND($D113&lt;&gt;0,AQ$1&lt;&gt;0),IF(VLOOKUP($D113,$J$9:$DP$16,2+AQ$1,FALSE)&lt;&gt;0,(COUNTIF('Présences, Excuses, et Tx P G'!$P112:AU112,$C113)/VLOOKUP($D113,$J$9:$DP$16,2+AQ$1,FALSE)),),)</f>
        <v>0</v>
      </c>
      <c r="AR113" s="141">
        <f>IF(AND($D113&lt;&gt;0,AR$1&lt;&gt;0),IF(VLOOKUP($D113,$J$9:$DP$16,2+AR$1,FALSE)&lt;&gt;0,(COUNTIF('Présences, Excuses, et Tx P G'!$P112:AV112,$C113)/VLOOKUP($D113,$J$9:$DP$16,2+AR$1,FALSE)),),)</f>
        <v>0</v>
      </c>
      <c r="AS113" s="141">
        <f>IF(AND($D113&lt;&gt;0,AS$1&lt;&gt;0),IF(VLOOKUP($D113,$J$9:$DP$16,2+AS$1,FALSE)&lt;&gt;0,(COUNTIF('Présences, Excuses, et Tx P G'!$P112:AW112,$C113)/VLOOKUP($D113,$J$9:$DP$16,2+AS$1,FALSE)),),)</f>
        <v>0</v>
      </c>
      <c r="AT113" s="141">
        <f>IF(AND($D113&lt;&gt;0,AT$1&lt;&gt;0),IF(VLOOKUP($D113,$J$9:$DP$16,2+AT$1,FALSE)&lt;&gt;0,(COUNTIF('Présences, Excuses, et Tx P G'!$P112:AX112,$C113)/VLOOKUP($D113,$J$9:$DP$16,2+AT$1,FALSE)),),)</f>
        <v>0</v>
      </c>
      <c r="AU113" s="141">
        <f>IF(AND($D113&lt;&gt;0,AU$1&lt;&gt;0),IF(VLOOKUP($D113,$J$9:$DP$16,2+AU$1,FALSE)&lt;&gt;0,(COUNTIF('Présences, Excuses, et Tx P G'!$P112:AY112,$C113)/VLOOKUP($D113,$J$9:$DP$16,2+AU$1,FALSE)),),)</f>
        <v>0</v>
      </c>
      <c r="AV113" s="141">
        <f>IF(AND($D113&lt;&gt;0,AV$1&lt;&gt;0),IF(VLOOKUP($D113,$J$9:$DP$16,2+AV$1,FALSE)&lt;&gt;0,(COUNTIF('Présences, Excuses, et Tx P G'!$P112:AZ112,$C113)/VLOOKUP($D113,$J$9:$DP$16,2+AV$1,FALSE)),),)</f>
        <v>0</v>
      </c>
      <c r="AW113" s="141">
        <f>IF(AND($D113&lt;&gt;0,AW$1&lt;&gt;0),IF(VLOOKUP($D113,$J$9:$DP$16,2+AW$1,FALSE)&lt;&gt;0,(COUNTIF('Présences, Excuses, et Tx P G'!$P112:BA112,$C113)/VLOOKUP($D113,$J$9:$DP$16,2+AW$1,FALSE)),),)</f>
        <v>0</v>
      </c>
      <c r="AX113" s="141">
        <f>IF(AND($D113&lt;&gt;0,AX$1&lt;&gt;0),IF(VLOOKUP($D113,$J$9:$DP$16,2+AX$1,FALSE)&lt;&gt;0,(COUNTIF('Présences, Excuses, et Tx P G'!$P112:BB112,$C113)/VLOOKUP($D113,$J$9:$DP$16,2+AX$1,FALSE)),),)</f>
        <v>0</v>
      </c>
      <c r="AY113" s="141">
        <f>IF(AND($D113&lt;&gt;0,AY$1&lt;&gt;0),IF(VLOOKUP($D113,$J$9:$DP$16,2+AY$1,FALSE)&lt;&gt;0,(COUNTIF('Présences, Excuses, et Tx P G'!$P112:BC112,$C113)/VLOOKUP($D113,$J$9:$DP$16,2+AY$1,FALSE)),),)</f>
        <v>0</v>
      </c>
      <c r="AZ113" s="141">
        <f>IF(AND($D113&lt;&gt;0,AZ$1&lt;&gt;0),IF(VLOOKUP($D113,$J$9:$DP$16,2+AZ$1,FALSE)&lt;&gt;0,(COUNTIF('Présences, Excuses, et Tx P G'!$P112:BD112,$C113)/VLOOKUP($D113,$J$9:$DP$16,2+AZ$1,FALSE)),),)</f>
        <v>0</v>
      </c>
      <c r="BA113" s="141">
        <f>IF(AND($D113&lt;&gt;0,BA$1&lt;&gt;0),IF(VLOOKUP($D113,$J$9:$DP$16,2+BA$1,FALSE)&lt;&gt;0,(COUNTIF('Présences, Excuses, et Tx P G'!$P112:BE112,$C113)/VLOOKUP($D113,$J$9:$DP$16,2+BA$1,FALSE)),),)</f>
        <v>0</v>
      </c>
      <c r="BB113" s="141">
        <f>IF(AND($D113&lt;&gt;0,BB$1&lt;&gt;0),IF(VLOOKUP($D113,$J$9:$DP$16,2+BB$1,FALSE)&lt;&gt;0,(COUNTIF('Présences, Excuses, et Tx P G'!$P112:BF112,$C113)/VLOOKUP($D113,$J$9:$DP$16,2+BB$1,FALSE)),),)</f>
        <v>0</v>
      </c>
      <c r="BC113" s="141">
        <f>IF(AND($D113&lt;&gt;0,BC$1&lt;&gt;0),IF(VLOOKUP($D113,$J$9:$DP$16,2+BC$1,FALSE)&lt;&gt;0,(COUNTIF('Présences, Excuses, et Tx P G'!$P112:BG112,$C113)/VLOOKUP($D113,$J$9:$DP$16,2+BC$1,FALSE)),),)</f>
        <v>0</v>
      </c>
      <c r="BD113" s="141">
        <f>IF(AND($D113&lt;&gt;0,BD$1&lt;&gt;0),IF(VLOOKUP($D113,$J$9:$DP$16,2+BD$1,FALSE)&lt;&gt;0,(COUNTIF('Présences, Excuses, et Tx P G'!$P112:BH112,$C113)/VLOOKUP($D113,$J$9:$DP$16,2+BD$1,FALSE)),),)</f>
        <v>0</v>
      </c>
      <c r="BE113" s="141">
        <f>IF(AND($D113&lt;&gt;0,BE$1&lt;&gt;0),IF(VLOOKUP($D113,$J$9:$DP$16,2+BE$1,FALSE)&lt;&gt;0,(COUNTIF('Présences, Excuses, et Tx P G'!$P112:BI112,$C113)/VLOOKUP($D113,$J$9:$DP$16,2+BE$1,FALSE)),),)</f>
        <v>0</v>
      </c>
      <c r="BF113" s="141">
        <f>IF(AND($D113&lt;&gt;0,BF$1&lt;&gt;0),IF(VLOOKUP($D113,$J$9:$DP$16,2+BF$1,FALSE)&lt;&gt;0,(COUNTIF('Présences, Excuses, et Tx P G'!$P112:BJ112,$C113)/VLOOKUP($D113,$J$9:$DP$16,2+BF$1,FALSE)),),)</f>
        <v>0</v>
      </c>
      <c r="BG113" s="141">
        <f>IF(AND($D113&lt;&gt;0,BG$1&lt;&gt;0),IF(VLOOKUP($D113,$J$9:$DP$16,2+BG$1,FALSE)&lt;&gt;0,(COUNTIF('Présences, Excuses, et Tx P G'!$P112:BK112,$C113)/VLOOKUP($D113,$J$9:$DP$16,2+BG$1,FALSE)),),)</f>
        <v>0</v>
      </c>
      <c r="BH113" s="141">
        <f>IF(AND($D113&lt;&gt;0,BH$1&lt;&gt;0),IF(VLOOKUP($D113,$J$9:$DP$16,2+BH$1,FALSE)&lt;&gt;0,(COUNTIF('Présences, Excuses, et Tx P G'!$P112:BL112,$C113)/VLOOKUP($D113,$J$9:$DP$16,2+BH$1,FALSE)),),)</f>
        <v>0</v>
      </c>
      <c r="BI113" s="141">
        <f>IF(AND($D113&lt;&gt;0,BI$1&lt;&gt;0),IF(VLOOKUP($D113,$J$9:$DP$16,2+BI$1,FALSE)&lt;&gt;0,(COUNTIF('Présences, Excuses, et Tx P G'!$P112:BM112,$C113)/VLOOKUP($D113,$J$9:$DP$16,2+BI$1,FALSE)),),)</f>
        <v>0</v>
      </c>
      <c r="BJ113" s="141">
        <f>IF(AND($D113&lt;&gt;0,BJ$1&lt;&gt;0),IF(VLOOKUP($D113,$J$9:$DP$16,2+BJ$1,FALSE)&lt;&gt;0,(COUNTIF('Présences, Excuses, et Tx P G'!$P112:BN112,$C113)/VLOOKUP($D113,$J$9:$DP$16,2+BJ$1,FALSE)),),)</f>
        <v>0</v>
      </c>
      <c r="BK113" s="141">
        <f>IF(AND($D113&lt;&gt;0,BK$1&lt;&gt;0),IF(VLOOKUP($D113,$J$9:$DP$16,2+BK$1,FALSE)&lt;&gt;0,(COUNTIF('Présences, Excuses, et Tx P G'!$P112:BO112,$C113)/VLOOKUP($D113,$J$9:$DP$16,2+BK$1,FALSE)),),)</f>
        <v>0</v>
      </c>
      <c r="BL113" s="141">
        <f>IF(AND($D113&lt;&gt;0,BL$1&lt;&gt;0),IF(VLOOKUP($D113,$J$9:$DP$16,2+BL$1,FALSE)&lt;&gt;0,(COUNTIF('Présences, Excuses, et Tx P G'!$P112:BP112,$C113)/VLOOKUP($D113,$J$9:$DP$16,2+BL$1,FALSE)),),)</f>
        <v>0</v>
      </c>
      <c r="BM113" s="141">
        <f>IF(AND($D113&lt;&gt;0,BM$1&lt;&gt;0),IF(VLOOKUP($D113,$J$9:$DP$16,2+BM$1,FALSE)&lt;&gt;0,(COUNTIF('Présences, Excuses, et Tx P G'!$P112:BQ112,$C113)/VLOOKUP($D113,$J$9:$DP$16,2+BM$1,FALSE)),),)</f>
        <v>0</v>
      </c>
      <c r="BN113" s="141">
        <f>IF(AND($D113&lt;&gt;0,BN$1&lt;&gt;0),IF(VLOOKUP($D113,$J$9:$DP$16,2+BN$1,FALSE)&lt;&gt;0,(COUNTIF('Présences, Excuses, et Tx P G'!$P112:BR112,$C113)/VLOOKUP($D113,$J$9:$DP$16,2+BN$1,FALSE)),),)</f>
        <v>0</v>
      </c>
      <c r="BO113" s="141">
        <f>IF(AND($D113&lt;&gt;0,BO$1&lt;&gt;0),IF(VLOOKUP($D113,$J$9:$DP$16,2+BO$1,FALSE)&lt;&gt;0,(COUNTIF('Présences, Excuses, et Tx P G'!$P112:BS112,$C113)/VLOOKUP($D113,$J$9:$DP$16,2+BO$1,FALSE)),),)</f>
        <v>0</v>
      </c>
      <c r="BP113" s="141">
        <f>IF(AND($D113&lt;&gt;0,BP$1&lt;&gt;0),IF(VLOOKUP($D113,$J$9:$DP$16,2+BP$1,FALSE)&lt;&gt;0,(COUNTIF('Présences, Excuses, et Tx P G'!$P112:BT112,$C113)/VLOOKUP($D113,$J$9:$DP$16,2+BP$1,FALSE)),),)</f>
        <v>0</v>
      </c>
      <c r="BQ113" s="141">
        <f>IF(AND($D113&lt;&gt;0,BQ$1&lt;&gt;0),IF(VLOOKUP($D113,$J$9:$DP$16,2+BQ$1,FALSE)&lt;&gt;0,(COUNTIF('Présences, Excuses, et Tx P G'!$P112:BU112,$C113)/VLOOKUP($D113,$J$9:$DP$16,2+BQ$1,FALSE)),),)</f>
        <v>0</v>
      </c>
      <c r="BR113" s="141">
        <f>IF(AND($D113&lt;&gt;0,BR$1&lt;&gt;0),IF(VLOOKUP($D113,$J$9:$DP$16,2+BR$1,FALSE)&lt;&gt;0,(COUNTIF('Présences, Excuses, et Tx P G'!$P112:BV112,$C113)/VLOOKUP($D113,$J$9:$DP$16,2+BR$1,FALSE)),),)</f>
        <v>0</v>
      </c>
      <c r="BS113" s="141">
        <f>IF(AND($D113&lt;&gt;0,BS$1&lt;&gt;0),IF(VLOOKUP($D113,$J$9:$DP$16,2+BS$1,FALSE)&lt;&gt;0,(COUNTIF('Présences, Excuses, et Tx P G'!$P112:BW112,$C113)/VLOOKUP($D113,$J$9:$DP$16,2+BS$1,FALSE)),),)</f>
        <v>0</v>
      </c>
      <c r="BT113" s="141">
        <f>IF(AND($D113&lt;&gt;0,BT$1&lt;&gt;0),IF(VLOOKUP($D113,$J$9:$DP$16,2+BT$1,FALSE)&lt;&gt;0,(COUNTIF('Présences, Excuses, et Tx P G'!$P112:BX112,$C113)/VLOOKUP($D113,$J$9:$DP$16,2+BT$1,FALSE)),),)</f>
        <v>0</v>
      </c>
      <c r="BU113" s="141">
        <f>IF(AND($D113&lt;&gt;0,BU$1&lt;&gt;0),IF(VLOOKUP($D113,$J$9:$DP$16,2+BU$1,FALSE)&lt;&gt;0,(COUNTIF('Présences, Excuses, et Tx P G'!$P112:BY112,$C113)/VLOOKUP($D113,$J$9:$DP$16,2+BU$1,FALSE)),),)</f>
        <v>0</v>
      </c>
      <c r="BV113" s="141">
        <f>IF(AND($D113&lt;&gt;0,BV$1&lt;&gt;0),IF(VLOOKUP($D113,$J$9:$DP$16,2+BV$1,FALSE)&lt;&gt;0,(COUNTIF('Présences, Excuses, et Tx P G'!$P112:BZ112,$C113)/VLOOKUP($D113,$J$9:$DP$16,2+BV$1,FALSE)),),)</f>
        <v>0</v>
      </c>
      <c r="BW113" s="141">
        <f>IF(AND($D113&lt;&gt;0,BW$1&lt;&gt;0),IF(VLOOKUP($D113,$J$9:$DP$16,2+BW$1,FALSE)&lt;&gt;0,(COUNTIF('Présences, Excuses, et Tx P G'!$P112:CA112,$C113)/VLOOKUP($D113,$J$9:$DP$16,2+BW$1,FALSE)),),)</f>
        <v>0</v>
      </c>
      <c r="BX113" s="141">
        <f>IF(AND($D113&lt;&gt;0,BX$1&lt;&gt;0),IF(VLOOKUP($D113,$J$9:$DP$16,2+BX$1,FALSE)&lt;&gt;0,(COUNTIF('Présences, Excuses, et Tx P G'!$P112:CB112,$C113)/VLOOKUP($D113,$J$9:$DP$16,2+BX$1,FALSE)),),)</f>
        <v>0</v>
      </c>
      <c r="BY113" s="141">
        <f>IF(AND($D113&lt;&gt;0,BY$1&lt;&gt;0),IF(VLOOKUP($D113,$J$9:$DP$16,2+BY$1,FALSE)&lt;&gt;0,(COUNTIF('Présences, Excuses, et Tx P G'!$P112:CC112,$C113)/VLOOKUP($D113,$J$9:$DP$16,2+BY$1,FALSE)),),)</f>
        <v>0</v>
      </c>
      <c r="BZ113" s="141">
        <f>IF(AND($D113&lt;&gt;0,BZ$1&lt;&gt;0),IF(VLOOKUP($D113,$J$9:$DP$16,2+BZ$1,FALSE)&lt;&gt;0,(COUNTIF('Présences, Excuses, et Tx P G'!$P112:CD112,$C113)/VLOOKUP($D113,$J$9:$DP$16,2+BZ$1,FALSE)),),)</f>
        <v>0</v>
      </c>
      <c r="CA113" s="141">
        <f>IF(AND($D113&lt;&gt;0,CA$1&lt;&gt;0),IF(VLOOKUP($D113,$J$9:$DP$16,2+CA$1,FALSE)&lt;&gt;0,(COUNTIF('Présences, Excuses, et Tx P G'!$P112:CE112,$C113)/VLOOKUP($D113,$J$9:$DP$16,2+CA$1,FALSE)),),)</f>
        <v>0</v>
      </c>
      <c r="CB113" s="141">
        <f>IF(AND($D113&lt;&gt;0,CB$1&lt;&gt;0),IF(VLOOKUP($D113,$J$9:$DP$16,2+CB$1,FALSE)&lt;&gt;0,(COUNTIF('Présences, Excuses, et Tx P G'!$P112:CF112,$C113)/VLOOKUP($D113,$J$9:$DP$16,2+CB$1,FALSE)),),)</f>
        <v>0</v>
      </c>
      <c r="CC113" s="141">
        <f>IF(AND($D113&lt;&gt;0,CC$1&lt;&gt;0),IF(VLOOKUP($D113,$J$9:$DP$16,2+CC$1,FALSE)&lt;&gt;0,(COUNTIF('Présences, Excuses, et Tx P G'!$P112:CG112,$C113)/VLOOKUP($D113,$J$9:$DP$16,2+CC$1,FALSE)),),)</f>
        <v>0</v>
      </c>
      <c r="CD113" s="141">
        <f>IF(AND($D113&lt;&gt;0,CD$1&lt;&gt;0),IF(VLOOKUP($D113,$J$9:$DP$16,2+CD$1,FALSE)&lt;&gt;0,(COUNTIF('Présences, Excuses, et Tx P G'!$P112:CH112,$C113)/VLOOKUP($D113,$J$9:$DP$16,2+CD$1,FALSE)),),)</f>
        <v>0</v>
      </c>
      <c r="CE113" s="141">
        <f>IF(AND($D113&lt;&gt;0,CE$1&lt;&gt;0),IF(VLOOKUP($D113,$J$9:$DP$16,2+CE$1,FALSE)&lt;&gt;0,(COUNTIF('Présences, Excuses, et Tx P G'!$P112:CI112,$C113)/VLOOKUP($D113,$J$9:$DP$16,2+CE$1,FALSE)),),)</f>
        <v>0</v>
      </c>
      <c r="CF113" s="141">
        <f>IF(AND($D113&lt;&gt;0,CF$1&lt;&gt;0),IF(VLOOKUP($D113,$J$9:$DP$16,2+CF$1,FALSE)&lt;&gt;0,(COUNTIF('Présences, Excuses, et Tx P G'!$P112:CJ112,$C113)/VLOOKUP($D113,$J$9:$DP$16,2+CF$1,FALSE)),),)</f>
        <v>0</v>
      </c>
      <c r="CG113" s="141">
        <f>IF(AND($D113&lt;&gt;0,CG$1&lt;&gt;0),IF(VLOOKUP($D113,$J$9:$DP$16,2+CG$1,FALSE)&lt;&gt;0,(COUNTIF('Présences, Excuses, et Tx P G'!$P112:CK112,$C113)/VLOOKUP($D113,$J$9:$DP$16,2+CG$1,FALSE)),),)</f>
        <v>0</v>
      </c>
      <c r="CH113" s="141">
        <f>IF(AND($D113&lt;&gt;0,CH$1&lt;&gt;0),IF(VLOOKUP($D113,$J$9:$DP$16,2+CH$1,FALSE)&lt;&gt;0,(COUNTIF('Présences, Excuses, et Tx P G'!$P112:CL112,$C113)/VLOOKUP($D113,$J$9:$DP$16,2+CH$1,FALSE)),),)</f>
        <v>0</v>
      </c>
      <c r="CI113" s="141">
        <f>IF(AND($D113&lt;&gt;0,CI$1&lt;&gt;0),IF(VLOOKUP($D113,$J$9:$DP$16,2+CI$1,FALSE)&lt;&gt;0,(COUNTIF('Présences, Excuses, et Tx P G'!$P112:CM112,$C113)/VLOOKUP($D113,$J$9:$DP$16,2+CI$1,FALSE)),),)</f>
        <v>0</v>
      </c>
      <c r="CJ113" s="141">
        <f>IF(AND($D113&lt;&gt;0,CJ$1&lt;&gt;0),IF(VLOOKUP($D113,$J$9:$DP$16,2+CJ$1,FALSE)&lt;&gt;0,(COUNTIF('Présences, Excuses, et Tx P G'!$P112:CO112,$C113)/VLOOKUP($D113,$J$9:$DP$16,2+CJ$1,FALSE)),),)</f>
        <v>0</v>
      </c>
      <c r="CK113" s="141">
        <f>IF(AND($D113&lt;&gt;0,CK$1&lt;&gt;0),IF(VLOOKUP($D113,$J$9:$DP$16,2+CK$1,FALSE)&lt;&gt;0,(COUNTIF('Présences, Excuses, et Tx P G'!$P112:CP112,$C113)/VLOOKUP($D113,$J$9:$DP$16,2+CK$1,FALSE)),),)</f>
        <v>0</v>
      </c>
      <c r="CL113" s="141">
        <f>IF(AND($D113&lt;&gt;0,CL$1&lt;&gt;0),IF(VLOOKUP($D113,$J$9:$DP$16,2+CL$1,FALSE)&lt;&gt;0,(COUNTIF('Présences, Excuses, et Tx P G'!$P112:CQ112,$C113)/VLOOKUP($D113,$J$9:$DP$16,2+CL$1,FALSE)),),)</f>
        <v>0</v>
      </c>
      <c r="CM113" s="141">
        <f>IF(AND($D113&lt;&gt;0,CM$1&lt;&gt;0),IF(VLOOKUP($D113,$J$9:$DP$16,2+CM$1,FALSE)&lt;&gt;0,(COUNTIF('Présences, Excuses, et Tx P G'!$P112:CR112,$C113)/VLOOKUP($D113,$J$9:$DP$16,2+CM$1,FALSE)),),)</f>
        <v>0</v>
      </c>
      <c r="CN113" s="141">
        <f>IF(AND($D113&lt;&gt;0,CN$1&lt;&gt;0),IF(VLOOKUP($D113,$J$9:$DP$16,2+CN$1,FALSE)&lt;&gt;0,(COUNTIF('Présences, Excuses, et Tx P G'!$P112:CS112,$C113)/VLOOKUP($D113,$J$9:$DP$16,2+CN$1,FALSE)),),)</f>
        <v>0</v>
      </c>
      <c r="CO113" s="141">
        <f>IF(AND($D113&lt;&gt;0,CO$1&lt;&gt;0),IF(VLOOKUP($D113,$J$9:$DP$16,2+CO$1,FALSE)&lt;&gt;0,(COUNTIF('Présences, Excuses, et Tx P G'!$P112:CT112,$C113)/VLOOKUP($D113,$J$9:$DP$16,2+CO$1,FALSE)),),)</f>
        <v>0</v>
      </c>
      <c r="CP113" s="141">
        <f>IF(AND($D113&lt;&gt;0,CP$1&lt;&gt;0),IF(VLOOKUP($D113,$J$9:$DP$16,2+CP$1,FALSE)&lt;&gt;0,(COUNTIF('Présences, Excuses, et Tx P G'!$P112:CU112,$C113)/VLOOKUP($D113,$J$9:$DP$16,2+CP$1,FALSE)),),)</f>
        <v>0</v>
      </c>
      <c r="CQ113" s="141">
        <f>IF(AND($D113&lt;&gt;0,CQ$1&lt;&gt;0),IF(VLOOKUP($D113,$J$9:$DP$16,2+CQ$1,FALSE)&lt;&gt;0,(COUNTIF('Présences, Excuses, et Tx P G'!$P112:CU112,$C113)/VLOOKUP($D113,$J$9:$DP$16,2+CQ$1,FALSE)),),)</f>
        <v>0</v>
      </c>
      <c r="CR113" s="141">
        <f>IF(AND($D113&lt;&gt;0,CR$1&lt;&gt;0),IF(VLOOKUP($D113,$J$9:$DP$16,2+CR$1,FALSE)&lt;&gt;0,(COUNTIF('Présences, Excuses, et Tx P G'!$P112:CV112,$C113)/VLOOKUP($D113,$J$9:$DP$16,2+CR$1,FALSE)),),)</f>
        <v>0</v>
      </c>
      <c r="CS113" s="141">
        <f>IF(AND($D113&lt;&gt;0,CS$1&lt;&gt;0),IF(VLOOKUP($D113,$J$9:$DP$16,2+CS$1,FALSE)&lt;&gt;0,(COUNTIF('Présences, Excuses, et Tx P G'!$P112:CW112,$C113)/VLOOKUP($D113,$J$9:$DP$16,2+CS$1,FALSE)),),)</f>
        <v>0</v>
      </c>
      <c r="CT113" s="141">
        <f>IF(AND($D113&lt;&gt;0,CT$1&lt;&gt;0),IF(VLOOKUP($D113,$J$9:$DP$16,2+CT$1,FALSE)&lt;&gt;0,(COUNTIF('Présences, Excuses, et Tx P G'!$P112:CX112,$C113)/VLOOKUP($D113,$J$9:$DP$16,2+CT$1,FALSE)),),)</f>
        <v>0</v>
      </c>
      <c r="CU113" s="141">
        <f>IF(AND($D113&lt;&gt;0,CU$1&lt;&gt;0),IF(VLOOKUP($D113,$J$9:$DP$16,2+CU$1,FALSE)&lt;&gt;0,(COUNTIF('Présences, Excuses, et Tx P G'!$P112:CY112,$C113)/VLOOKUP($D113,$J$9:$DP$16,2+CU$1,FALSE)),),)</f>
        <v>0</v>
      </c>
      <c r="CV113" s="141">
        <f>IF(AND($D113&lt;&gt;0,CV$1&lt;&gt;0),IF(VLOOKUP($D113,$J$9:$DP$16,2+CV$1,FALSE)&lt;&gt;0,(COUNTIF('Présences, Excuses, et Tx P G'!$P112:CZ112,$C113)/VLOOKUP($D113,$J$9:$DP$16,2+CV$1,FALSE)),),)</f>
        <v>0</v>
      </c>
      <c r="CW113" s="141">
        <f>IF(AND($D113&lt;&gt;0,CW$1&lt;&gt;0),IF(VLOOKUP($D113,$J$9:$DP$16,2+CW$1,FALSE)&lt;&gt;0,(COUNTIF('Présences, Excuses, et Tx P G'!$P112:DA112,$C113)/VLOOKUP($D113,$J$9:$DP$16,2+CW$1,FALSE)),),)</f>
        <v>0</v>
      </c>
      <c r="CX113" s="141">
        <f>IF(AND($D113&lt;&gt;0,CX$1&lt;&gt;0),IF(VLOOKUP($D113,$J$9:$DP$16,2+CX$1,FALSE)&lt;&gt;0,(COUNTIF('Présences, Excuses, et Tx P G'!$P112:DB112,$C113)/VLOOKUP($D113,$J$9:$DP$16,2+CX$1,FALSE)),),)</f>
        <v>0</v>
      </c>
      <c r="CY113" s="141">
        <f>IF(AND($D113&lt;&gt;0,CY$1&lt;&gt;0),IF(VLOOKUP($D113,$J$9:$DP$16,2+CY$1,FALSE)&lt;&gt;0,(COUNTIF('Présences, Excuses, et Tx P G'!$P112:DC112,$C113)/VLOOKUP($D113,$J$9:$DP$16,2+CY$1,FALSE)),),)</f>
        <v>0</v>
      </c>
      <c r="CZ113" s="141">
        <f>IF(AND($D113&lt;&gt;0,CZ$1&lt;&gt;0),IF(VLOOKUP($D113,$J$9:$DP$16,2+CZ$1,FALSE)&lt;&gt;0,(COUNTIF('Présences, Excuses, et Tx P G'!$P112:DD112,$C113)/VLOOKUP($D113,$J$9:$DP$16,2+CZ$1,FALSE)),),)</f>
        <v>0</v>
      </c>
      <c r="DA113" s="141">
        <f>IF(AND($D113&lt;&gt;0,DA$1&lt;&gt;0),IF(VLOOKUP($D113,$J$9:$DP$16,2+DA$1,FALSE)&lt;&gt;0,(COUNTIF('Présences, Excuses, et Tx P G'!$P112:DE112,$C113)/VLOOKUP($D113,$J$9:$DP$16,2+DA$1,FALSE)),),)</f>
        <v>0</v>
      </c>
      <c r="DB113" s="141">
        <f>IF(AND($D113&lt;&gt;0,DB$1&lt;&gt;0),IF(VLOOKUP($D113,$J$9:$DP$16,2+DB$1,FALSE)&lt;&gt;0,(COUNTIF('Présences, Excuses, et Tx P G'!$P112:DF112,$C113)/VLOOKUP($D113,$J$9:$DP$16,2+DB$1,FALSE)),),)</f>
        <v>0</v>
      </c>
      <c r="DC113" s="141">
        <f>IF(AND($D113&lt;&gt;0,DC$1&lt;&gt;0),IF(VLOOKUP($D113,$J$9:$DP$16,2+DC$1,FALSE)&lt;&gt;0,(COUNTIF('Présences, Excuses, et Tx P G'!$P112:DG112,$C113)/VLOOKUP($D113,$J$9:$DP$16,2+DC$1,FALSE)),),)</f>
        <v>0</v>
      </c>
      <c r="DD113" s="141">
        <f>IF(AND($D113&lt;&gt;0,DD$1&lt;&gt;0),IF(VLOOKUP($D113,$J$9:$DP$16,2+DD$1,FALSE)&lt;&gt;0,(COUNTIF('Présences, Excuses, et Tx P G'!$P112:DH112,$C113)/VLOOKUP($D113,$J$9:$DP$16,2+DD$1,FALSE)),),)</f>
        <v>0</v>
      </c>
      <c r="DE113" s="141">
        <f>IF(AND($D113&lt;&gt;0,DE$1&lt;&gt;0),IF(VLOOKUP($D113,$J$9:$DP$16,2+DE$1,FALSE)&lt;&gt;0,(COUNTIF('Présences, Excuses, et Tx P G'!$P112:DI112,$C113)/VLOOKUP($D113,$J$9:$DP$16,2+DE$1,FALSE)),),)</f>
        <v>0</v>
      </c>
      <c r="DF113" s="141">
        <f>IF(AND($D113&lt;&gt;0,DF$1&lt;&gt;0),IF(VLOOKUP($D113,$J$9:$DP$16,2+DF$1,FALSE)&lt;&gt;0,(COUNTIF('Présences, Excuses, et Tx P G'!$P112:DJ112,$C113)/VLOOKUP($D113,$J$9:$DP$16,2+DF$1,FALSE)),),)</f>
        <v>0</v>
      </c>
      <c r="DG113" s="141">
        <f>IF(AND($D113&lt;&gt;0,DG$1&lt;&gt;0),IF(VLOOKUP($D113,$J$9:$DP$16,2+DG$1,FALSE)&lt;&gt;0,(COUNTIF('Présences, Excuses, et Tx P G'!$P112:DK112,$C113)/VLOOKUP($D113,$J$9:$DP$16,2+DG$1,FALSE)),),)</f>
        <v>0</v>
      </c>
      <c r="DH113" s="141">
        <f>IF(AND($D113&lt;&gt;0,DH$1&lt;&gt;0),IF(VLOOKUP($D113,$J$9:$DP$16,2+DH$1,FALSE)&lt;&gt;0,(COUNTIF('Présences, Excuses, et Tx P G'!$P112:DL112,$C113)/VLOOKUP($D113,$J$9:$DP$16,2+DH$1,FALSE)),),)</f>
        <v>0</v>
      </c>
      <c r="DI113" s="141">
        <f>IF(AND($D113&lt;&gt;0,DI$1&lt;&gt;0),IF(VLOOKUP($D113,$J$9:$DP$16,2+DI$1,FALSE)&lt;&gt;0,(COUNTIF('Présences, Excuses, et Tx P G'!$P112:DM112,$C113)/VLOOKUP($D113,$J$9:$DP$16,2+DI$1,FALSE)),),)</f>
        <v>0</v>
      </c>
      <c r="DJ113" s="141">
        <f>IF(AND($D113&lt;&gt;0,DJ$1&lt;&gt;0),IF(VLOOKUP($D113,$J$9:$DP$16,2+DJ$1,FALSE)&lt;&gt;0,(COUNTIF('Présences, Excuses, et Tx P G'!$P112:DN112,$C113)/VLOOKUP($D113,$J$9:$DP$16,2+DJ$1,FALSE)),),)</f>
        <v>0</v>
      </c>
      <c r="DK113" s="141">
        <f>IF(AND($D113&lt;&gt;0,DK$1&lt;&gt;0),IF(VLOOKUP($D113,$J$9:$DP$16,2+DK$1,FALSE)&lt;&gt;0,(COUNTIF('Présences, Excuses, et Tx P G'!$P112:DO112,$C113)/VLOOKUP($D113,$J$9:$DP$16,2+DK$1,FALSE)),),)</f>
        <v>0</v>
      </c>
      <c r="DL113" s="141">
        <f>IF(AND($D113&lt;&gt;0,DL$1&lt;&gt;0),IF(VLOOKUP($D113,$J$9:$DP$16,2+DL$1,FALSE)&lt;&gt;0,(COUNTIF('Présences, Excuses, et Tx P G'!$P112:DP112,$C113)/VLOOKUP($D113,$J$9:$DP$16,2+DL$1,FALSE)),),)</f>
        <v>0</v>
      </c>
      <c r="DM113" s="141">
        <f>IF(AND($D113&lt;&gt;0,DM$1&lt;&gt;0),IF(VLOOKUP($D113,$J$9:$DP$16,2+DM$1,FALSE)&lt;&gt;0,(COUNTIF('Présences, Excuses, et Tx P G'!$P112:DQ112,$C113)/VLOOKUP($D113,$J$9:$DP$16,2+DM$1,FALSE)),),)</f>
        <v>0</v>
      </c>
      <c r="DN113" s="141">
        <f>IF(AND($D113&lt;&gt;0,DN$1&lt;&gt;0),IF(VLOOKUP($D113,$J$9:$DP$16,2+DN$1,FALSE)&lt;&gt;0,(COUNTIF('Présences, Excuses, et Tx P G'!$P112:DR112,$C113)/VLOOKUP($D113,$J$9:$DP$16,2+DN$1,FALSE)),),)</f>
        <v>0</v>
      </c>
      <c r="DO113" s="141">
        <f>IF(AND($D113&lt;&gt;0,DO$1&lt;&gt;0),IF(VLOOKUP($D113,$J$9:$DP$16,2+DO$1,FALSE)&lt;&gt;0,(COUNTIF('Présences, Excuses, et Tx P G'!$P112:DS112,$C113)/VLOOKUP($D113,$J$9:$DP$16,2+DO$1,FALSE)),),)</f>
        <v>0</v>
      </c>
      <c r="DP113" s="141">
        <f>IF(AND($D113&lt;&gt;0,DP$1&lt;&gt;0),IF(VLOOKUP($D113,$J$9:$DP$16,2+DP$1,FALSE)&lt;&gt;0,(COUNTIF('Présences, Excuses, et Tx P G'!$P112:DT112,$C113)/VLOOKUP($D113,$J$9:$DP$16,2+DP$1,FALSE)),),)</f>
        <v>0</v>
      </c>
      <c r="DR113" s="22">
        <f t="shared" si="39"/>
        <v>0</v>
      </c>
      <c r="DS113" s="26">
        <f t="shared" si="40"/>
        <v>0</v>
      </c>
      <c r="DT113" s="23">
        <f t="shared" si="41"/>
        <v>0</v>
      </c>
    </row>
    <row r="114" spans="1:124" ht="14.4" customHeight="1">
      <c r="A114" s="17">
        <v>97</v>
      </c>
      <c r="B114" s="158">
        <f>Choristes!B99</f>
        <v>0</v>
      </c>
      <c r="C114" s="26">
        <f>Choristes!C99</f>
        <v>0</v>
      </c>
      <c r="D114" s="26">
        <f>Choristes!G99</f>
        <v>0</v>
      </c>
      <c r="E114" s="26"/>
      <c r="F114" s="26"/>
      <c r="G114" s="15"/>
      <c r="H114" s="15"/>
      <c r="I114" s="23">
        <f t="shared" si="37"/>
        <v>0</v>
      </c>
      <c r="J114" s="23">
        <f t="shared" si="38"/>
        <v>0</v>
      </c>
      <c r="K114" s="61"/>
      <c r="L114" s="141">
        <f>IF(AND($D114&lt;&gt;0,L$1&lt;&gt;0),IF(VLOOKUP($D114,$J$9:$DP$16,2+L$1,FALSE)&lt;&gt;0,(COUNTIF('Présences, Excuses, et Tx P G'!$P113:P113,$C114)/VLOOKUP($D114,$J$9:$DP$16,2+L$1,FALSE)),),)</f>
        <v>0</v>
      </c>
      <c r="M114" s="141">
        <f>IF(AND($D114&lt;&gt;0,M$1&lt;&gt;0),IF(VLOOKUP($D114,$J$9:$DP$16,2+M$1,FALSE)&lt;&gt;0,(COUNTIF('Présences, Excuses, et Tx P G'!$P113:Q113,$C114)/VLOOKUP($D114,$J$9:$DP$16,2+M$1,FALSE)),),)</f>
        <v>0</v>
      </c>
      <c r="N114" s="141">
        <f>IF(AND($D114&lt;&gt;0,N$1&lt;&gt;0),IF(VLOOKUP($D114,$J$9:$DP$16,2+N$1,FALSE)&lt;&gt;0,(COUNTIF('Présences, Excuses, et Tx P G'!$P113:R113,$C114)/VLOOKUP($D114,$J$9:$DP$16,2+N$1,FALSE)),),)</f>
        <v>0</v>
      </c>
      <c r="O114" s="141">
        <f>IF(AND($D114&lt;&gt;0,O$1&lt;&gt;0),IF(VLOOKUP($D114,$J$9:$DP$16,2+O$1,FALSE)&lt;&gt;0,(COUNTIF('Présences, Excuses, et Tx P G'!$P113:S113,$C114)/VLOOKUP($D114,$J$9:$DP$16,2+O$1,FALSE)),),)</f>
        <v>0</v>
      </c>
      <c r="P114" s="141">
        <f>IF(AND($D114&lt;&gt;0,P$1&lt;&gt;0),IF(VLOOKUP($D114,$J$9:$DP$16,2+P$1,FALSE)&lt;&gt;0,(COUNTIF('Présences, Excuses, et Tx P G'!$P113:T113,$C114)/VLOOKUP($D114,$J$9:$DP$16,2+P$1,FALSE)),),)</f>
        <v>0</v>
      </c>
      <c r="Q114" s="141">
        <f>IF(AND($D114&lt;&gt;0,Q$1&lt;&gt;0),IF(VLOOKUP($D114,$J$9:$DP$16,2+Q$1,FALSE)&lt;&gt;0,(COUNTIF('Présences, Excuses, et Tx P G'!$P113:U113,$C114)/VLOOKUP($D114,$J$9:$DP$16,2+Q$1,FALSE)),),)</f>
        <v>0</v>
      </c>
      <c r="R114" s="141">
        <f>IF(AND($D114&lt;&gt;0,R$1&lt;&gt;0),IF(VLOOKUP($D114,$J$9:$DP$16,2+R$1,FALSE)&lt;&gt;0,(COUNTIF('Présences, Excuses, et Tx P G'!$P113:V113,$C114)/VLOOKUP($D114,$J$9:$DP$16,2+R$1,FALSE)),),)</f>
        <v>0</v>
      </c>
      <c r="S114" s="141">
        <f>IF(AND($D114&lt;&gt;0,S$1&lt;&gt;0),IF(VLOOKUP($D114,$J$9:$DP$16,2+S$1,FALSE)&lt;&gt;0,(COUNTIF('Présences, Excuses, et Tx P G'!$P113:W113,$C114)/VLOOKUP($D114,$J$9:$DP$16,2+S$1,FALSE)),),)</f>
        <v>0</v>
      </c>
      <c r="T114" s="141">
        <f>IF(AND($D114&lt;&gt;0,T$1&lt;&gt;0),IF(VLOOKUP($D114,$J$9:$DP$16,2+T$1,FALSE)&lt;&gt;0,(COUNTIF('Présences, Excuses, et Tx P G'!$P113:X113,$C114)/VLOOKUP($D114,$J$9:$DP$16,2+T$1,FALSE)),),)</f>
        <v>0</v>
      </c>
      <c r="U114" s="141">
        <f>IF(AND($D114&lt;&gt;0,U$1&lt;&gt;0),IF(VLOOKUP($D114,$J$9:$DP$16,2+U$1,FALSE)&lt;&gt;0,(COUNTIF('Présences, Excuses, et Tx P G'!$P113:Y113,$C114)/VLOOKUP($D114,$J$9:$DP$16,2+U$1,FALSE)),),)</f>
        <v>0</v>
      </c>
      <c r="V114" s="141">
        <f>IF(AND($D114&lt;&gt;0,V$1&lt;&gt;0),IF(VLOOKUP($D114,$J$9:$DP$16,2+V$1,FALSE)&lt;&gt;0,(COUNTIF('Présences, Excuses, et Tx P G'!$P113:Z113,$C114)/VLOOKUP($D114,$J$9:$DP$16,2+V$1,FALSE)),),)</f>
        <v>0</v>
      </c>
      <c r="W114" s="141">
        <f>IF(AND($D114&lt;&gt;0,W$1&lt;&gt;0),IF(VLOOKUP($D114,$J$9:$DP$16,2+W$1,FALSE)&lt;&gt;0,(COUNTIF('Présences, Excuses, et Tx P G'!$P113:AA113,$C114)/VLOOKUP($D114,$J$9:$DP$16,2+W$1,FALSE)),),)</f>
        <v>0</v>
      </c>
      <c r="X114" s="141">
        <f>IF(AND($D114&lt;&gt;0,X$1&lt;&gt;0),IF(VLOOKUP($D114,$J$9:$DP$16,2+X$1,FALSE)&lt;&gt;0,(COUNTIF('Présences, Excuses, et Tx P G'!$P113:AB113,$C114)/VLOOKUP($D114,$J$9:$DP$16,2+X$1,FALSE)),),)</f>
        <v>0</v>
      </c>
      <c r="Y114" s="141">
        <f>IF(AND($D114&lt;&gt;0,Y$1&lt;&gt;0),IF(VLOOKUP($D114,$J$9:$DP$16,2+Y$1,FALSE)&lt;&gt;0,(COUNTIF('Présences, Excuses, et Tx P G'!$P113:AC113,$C114)/VLOOKUP($D114,$J$9:$DP$16,2+Y$1,FALSE)),),)</f>
        <v>0</v>
      </c>
      <c r="Z114" s="141">
        <f>IF(AND($D114&lt;&gt;0,Z$1&lt;&gt;0),IF(VLOOKUP($D114,$J$9:$DP$16,2+Z$1,FALSE)&lt;&gt;0,(COUNTIF('Présences, Excuses, et Tx P G'!$P113:AD113,$C114)/VLOOKUP($D114,$J$9:$DP$16,2+Z$1,FALSE)),),)</f>
        <v>0</v>
      </c>
      <c r="AA114" s="141">
        <f>IF(AND($D114&lt;&gt;0,AA$1&lt;&gt;0),IF(VLOOKUP($D114,$J$9:$DP$16,2+AA$1,FALSE)&lt;&gt;0,(COUNTIF('Présences, Excuses, et Tx P G'!$P113:AE113,$C114)/VLOOKUP($D114,$J$9:$DP$16,2+AA$1,FALSE)),),)</f>
        <v>0</v>
      </c>
      <c r="AB114" s="141">
        <f>IF(AND($D114&lt;&gt;0,AB$1&lt;&gt;0),IF(VLOOKUP($D114,$J$9:$DP$16,2+AB$1,FALSE)&lt;&gt;0,(COUNTIF('Présences, Excuses, et Tx P G'!$P113:AF113,$C114)/VLOOKUP($D114,$J$9:$DP$16,2+AB$1,FALSE)),),)</f>
        <v>0</v>
      </c>
      <c r="AC114" s="141">
        <f>IF(AND($D114&lt;&gt;0,AC$1&lt;&gt;0),IF(VLOOKUP($D114,$J$9:$DP$16,2+AC$1,FALSE)&lt;&gt;0,(COUNTIF('Présences, Excuses, et Tx P G'!$P113:AG113,$C114)/VLOOKUP($D114,$J$9:$DP$16,2+AC$1,FALSE)),),)</f>
        <v>0</v>
      </c>
      <c r="AD114" s="141">
        <f>IF(AND($D114&lt;&gt;0,AD$1&lt;&gt;0),IF(VLOOKUP($D114,$J$9:$DP$16,2+AD$1,FALSE)&lt;&gt;0,(COUNTIF('Présences, Excuses, et Tx P G'!$P113:AH113,$C114)/VLOOKUP($D114,$J$9:$DP$16,2+AD$1,FALSE)),),)</f>
        <v>0</v>
      </c>
      <c r="AE114" s="141">
        <f>IF(AND($D114&lt;&gt;0,AE$1&lt;&gt;0),IF(VLOOKUP($D114,$J$9:$DP$16,2+AE$1,FALSE)&lt;&gt;0,(COUNTIF('Présences, Excuses, et Tx P G'!$P113:AI113,$C114)/VLOOKUP($D114,$J$9:$DP$16,2+AE$1,FALSE)),),)</f>
        <v>0</v>
      </c>
      <c r="AF114" s="141">
        <f>IF(AND($D114&lt;&gt;0,AF$1&lt;&gt;0),IF(VLOOKUP($D114,$J$9:$DP$16,2+AF$1,FALSE)&lt;&gt;0,(COUNTIF('Présences, Excuses, et Tx P G'!$P113:AJ113,$C114)/VLOOKUP($D114,$J$9:$DP$16,2+AF$1,FALSE)),),)</f>
        <v>0</v>
      </c>
      <c r="AG114" s="141">
        <f>IF(AND($D114&lt;&gt;0,AG$1&lt;&gt;0),IF(VLOOKUP($D114,$J$9:$DP$16,2+AG$1,FALSE)&lt;&gt;0,(COUNTIF('Présences, Excuses, et Tx P G'!$P113:AK113,$C114)/VLOOKUP($D114,$J$9:$DP$16,2+AG$1,FALSE)),),)</f>
        <v>0</v>
      </c>
      <c r="AH114" s="141">
        <f>IF(AND($D114&lt;&gt;0,AH$1&lt;&gt;0),IF(VLOOKUP($D114,$J$9:$DP$16,2+AH$1,FALSE)&lt;&gt;0,(COUNTIF('Présences, Excuses, et Tx P G'!$P113:AL113,$C114)/VLOOKUP($D114,$J$9:$DP$16,2+AH$1,FALSE)),),)</f>
        <v>0</v>
      </c>
      <c r="AI114" s="141">
        <f>IF(AND($D114&lt;&gt;0,AI$1&lt;&gt;0),IF(VLOOKUP($D114,$J$9:$DP$16,2+AI$1,FALSE)&lt;&gt;0,(COUNTIF('Présences, Excuses, et Tx P G'!$P113:AM113,$C114)/VLOOKUP($D114,$J$9:$DP$16,2+AI$1,FALSE)),),)</f>
        <v>0</v>
      </c>
      <c r="AJ114" s="141">
        <f>IF(AND($D114&lt;&gt;0,AJ$1&lt;&gt;0),IF(VLOOKUP($D114,$J$9:$DP$16,2+AJ$1,FALSE)&lt;&gt;0,(COUNTIF('Présences, Excuses, et Tx P G'!$P113:AN113,$C114)/VLOOKUP($D114,$J$9:$DP$16,2+AJ$1,FALSE)),),)</f>
        <v>0</v>
      </c>
      <c r="AK114" s="141">
        <f>IF(AND($D114&lt;&gt;0,AK$1&lt;&gt;0),IF(VLOOKUP($D114,$J$9:$DP$16,2+AK$1,FALSE)&lt;&gt;0,(COUNTIF('Présences, Excuses, et Tx P G'!$P113:AO113,$C114)/VLOOKUP($D114,$J$9:$DP$16,2+AK$1,FALSE)),),)</f>
        <v>0</v>
      </c>
      <c r="AL114" s="141">
        <f>IF(AND($D114&lt;&gt;0,AL$1&lt;&gt;0),IF(VLOOKUP($D114,$J$9:$DP$16,2+AL$1,FALSE)&lt;&gt;0,(COUNTIF('Présences, Excuses, et Tx P G'!$P113:AP113,$C114)/VLOOKUP($D114,$J$9:$DP$16,2+AL$1,FALSE)),),)</f>
        <v>0</v>
      </c>
      <c r="AM114" s="141">
        <f>IF(AND($D114&lt;&gt;0,AM$1&lt;&gt;0),IF(VLOOKUP($D114,$J$9:$DP$16,2+AM$1,FALSE)&lt;&gt;0,(COUNTIF('Présences, Excuses, et Tx P G'!$P113:AQ113,$C114)/VLOOKUP($D114,$J$9:$DP$16,2+AM$1,FALSE)),),)</f>
        <v>0</v>
      </c>
      <c r="AN114" s="141">
        <f>IF(AND($D114&lt;&gt;0,AN$1&lt;&gt;0),IF(VLOOKUP($D114,$J$9:$DP$16,2+AN$1,FALSE)&lt;&gt;0,(COUNTIF('Présences, Excuses, et Tx P G'!$P113:AR113,$C114)/VLOOKUP($D114,$J$9:$DP$16,2+AN$1,FALSE)),),)</f>
        <v>0</v>
      </c>
      <c r="AO114" s="141">
        <f>IF(AND($D114&lt;&gt;0,AO$1&lt;&gt;0),IF(VLOOKUP($D114,$J$9:$DP$16,2+AO$1,FALSE)&lt;&gt;0,(COUNTIF('Présences, Excuses, et Tx P G'!$P113:AS113,$C114)/VLOOKUP($D114,$J$9:$DP$16,2+AO$1,FALSE)),),)</f>
        <v>0</v>
      </c>
      <c r="AP114" s="141">
        <f>IF(AND($D114&lt;&gt;0,AP$1&lt;&gt;0),IF(VLOOKUP($D114,$J$9:$DP$16,2+AP$1,FALSE)&lt;&gt;0,(COUNTIF('Présences, Excuses, et Tx P G'!$P113:AT113,$C114)/VLOOKUP($D114,$J$9:$DP$16,2+AP$1,FALSE)),),)</f>
        <v>0</v>
      </c>
      <c r="AQ114" s="141">
        <f>IF(AND($D114&lt;&gt;0,AQ$1&lt;&gt;0),IF(VLOOKUP($D114,$J$9:$DP$16,2+AQ$1,FALSE)&lt;&gt;0,(COUNTIF('Présences, Excuses, et Tx P G'!$P113:AU113,$C114)/VLOOKUP($D114,$J$9:$DP$16,2+AQ$1,FALSE)),),)</f>
        <v>0</v>
      </c>
      <c r="AR114" s="141">
        <f>IF(AND($D114&lt;&gt;0,AR$1&lt;&gt;0),IF(VLOOKUP($D114,$J$9:$DP$16,2+AR$1,FALSE)&lt;&gt;0,(COUNTIF('Présences, Excuses, et Tx P G'!$P113:AV113,$C114)/VLOOKUP($D114,$J$9:$DP$16,2+AR$1,FALSE)),),)</f>
        <v>0</v>
      </c>
      <c r="AS114" s="141">
        <f>IF(AND($D114&lt;&gt;0,AS$1&lt;&gt;0),IF(VLOOKUP($D114,$J$9:$DP$16,2+AS$1,FALSE)&lt;&gt;0,(COUNTIF('Présences, Excuses, et Tx P G'!$P113:AW113,$C114)/VLOOKUP($D114,$J$9:$DP$16,2+AS$1,FALSE)),),)</f>
        <v>0</v>
      </c>
      <c r="AT114" s="141">
        <f>IF(AND($D114&lt;&gt;0,AT$1&lt;&gt;0),IF(VLOOKUP($D114,$J$9:$DP$16,2+AT$1,FALSE)&lt;&gt;0,(COUNTIF('Présences, Excuses, et Tx P G'!$P113:AX113,$C114)/VLOOKUP($D114,$J$9:$DP$16,2+AT$1,FALSE)),),)</f>
        <v>0</v>
      </c>
      <c r="AU114" s="141">
        <f>IF(AND($D114&lt;&gt;0,AU$1&lt;&gt;0),IF(VLOOKUP($D114,$J$9:$DP$16,2+AU$1,FALSE)&lt;&gt;0,(COUNTIF('Présences, Excuses, et Tx P G'!$P113:AY113,$C114)/VLOOKUP($D114,$J$9:$DP$16,2+AU$1,FALSE)),),)</f>
        <v>0</v>
      </c>
      <c r="AV114" s="141">
        <f>IF(AND($D114&lt;&gt;0,AV$1&lt;&gt;0),IF(VLOOKUP($D114,$J$9:$DP$16,2+AV$1,FALSE)&lt;&gt;0,(COUNTIF('Présences, Excuses, et Tx P G'!$P113:AZ113,$C114)/VLOOKUP($D114,$J$9:$DP$16,2+AV$1,FALSE)),),)</f>
        <v>0</v>
      </c>
      <c r="AW114" s="141">
        <f>IF(AND($D114&lt;&gt;0,AW$1&lt;&gt;0),IF(VLOOKUP($D114,$J$9:$DP$16,2+AW$1,FALSE)&lt;&gt;0,(COUNTIF('Présences, Excuses, et Tx P G'!$P113:BA113,$C114)/VLOOKUP($D114,$J$9:$DP$16,2+AW$1,FALSE)),),)</f>
        <v>0</v>
      </c>
      <c r="AX114" s="141">
        <f>IF(AND($D114&lt;&gt;0,AX$1&lt;&gt;0),IF(VLOOKUP($D114,$J$9:$DP$16,2+AX$1,FALSE)&lt;&gt;0,(COUNTIF('Présences, Excuses, et Tx P G'!$P113:BB113,$C114)/VLOOKUP($D114,$J$9:$DP$16,2+AX$1,FALSE)),),)</f>
        <v>0</v>
      </c>
      <c r="AY114" s="141">
        <f>IF(AND($D114&lt;&gt;0,AY$1&lt;&gt;0),IF(VLOOKUP($D114,$J$9:$DP$16,2+AY$1,FALSE)&lt;&gt;0,(COUNTIF('Présences, Excuses, et Tx P G'!$P113:BC113,$C114)/VLOOKUP($D114,$J$9:$DP$16,2+AY$1,FALSE)),),)</f>
        <v>0</v>
      </c>
      <c r="AZ114" s="141">
        <f>IF(AND($D114&lt;&gt;0,AZ$1&lt;&gt;0),IF(VLOOKUP($D114,$J$9:$DP$16,2+AZ$1,FALSE)&lt;&gt;0,(COUNTIF('Présences, Excuses, et Tx P G'!$P113:BD113,$C114)/VLOOKUP($D114,$J$9:$DP$16,2+AZ$1,FALSE)),),)</f>
        <v>0</v>
      </c>
      <c r="BA114" s="141">
        <f>IF(AND($D114&lt;&gt;0,BA$1&lt;&gt;0),IF(VLOOKUP($D114,$J$9:$DP$16,2+BA$1,FALSE)&lt;&gt;0,(COUNTIF('Présences, Excuses, et Tx P G'!$P113:BE113,$C114)/VLOOKUP($D114,$J$9:$DP$16,2+BA$1,FALSE)),),)</f>
        <v>0</v>
      </c>
      <c r="BB114" s="141">
        <f>IF(AND($D114&lt;&gt;0,BB$1&lt;&gt;0),IF(VLOOKUP($D114,$J$9:$DP$16,2+BB$1,FALSE)&lt;&gt;0,(COUNTIF('Présences, Excuses, et Tx P G'!$P113:BF113,$C114)/VLOOKUP($D114,$J$9:$DP$16,2+BB$1,FALSE)),),)</f>
        <v>0</v>
      </c>
      <c r="BC114" s="141">
        <f>IF(AND($D114&lt;&gt;0,BC$1&lt;&gt;0),IF(VLOOKUP($D114,$J$9:$DP$16,2+BC$1,FALSE)&lt;&gt;0,(COUNTIF('Présences, Excuses, et Tx P G'!$P113:BG113,$C114)/VLOOKUP($D114,$J$9:$DP$16,2+BC$1,FALSE)),),)</f>
        <v>0</v>
      </c>
      <c r="BD114" s="141">
        <f>IF(AND($D114&lt;&gt;0,BD$1&lt;&gt;0),IF(VLOOKUP($D114,$J$9:$DP$16,2+BD$1,FALSE)&lt;&gt;0,(COUNTIF('Présences, Excuses, et Tx P G'!$P113:BH113,$C114)/VLOOKUP($D114,$J$9:$DP$16,2+BD$1,FALSE)),),)</f>
        <v>0</v>
      </c>
      <c r="BE114" s="141">
        <f>IF(AND($D114&lt;&gt;0,BE$1&lt;&gt;0),IF(VLOOKUP($D114,$J$9:$DP$16,2+BE$1,FALSE)&lt;&gt;0,(COUNTIF('Présences, Excuses, et Tx P G'!$P113:BI113,$C114)/VLOOKUP($D114,$J$9:$DP$16,2+BE$1,FALSE)),),)</f>
        <v>0</v>
      </c>
      <c r="BF114" s="141">
        <f>IF(AND($D114&lt;&gt;0,BF$1&lt;&gt;0),IF(VLOOKUP($D114,$J$9:$DP$16,2+BF$1,FALSE)&lt;&gt;0,(COUNTIF('Présences, Excuses, et Tx P G'!$P113:BJ113,$C114)/VLOOKUP($D114,$J$9:$DP$16,2+BF$1,FALSE)),),)</f>
        <v>0</v>
      </c>
      <c r="BG114" s="141">
        <f>IF(AND($D114&lt;&gt;0,BG$1&lt;&gt;0),IF(VLOOKUP($D114,$J$9:$DP$16,2+BG$1,FALSE)&lt;&gt;0,(COUNTIF('Présences, Excuses, et Tx P G'!$P113:BK113,$C114)/VLOOKUP($D114,$J$9:$DP$16,2+BG$1,FALSE)),),)</f>
        <v>0</v>
      </c>
      <c r="BH114" s="141">
        <f>IF(AND($D114&lt;&gt;0,BH$1&lt;&gt;0),IF(VLOOKUP($D114,$J$9:$DP$16,2+BH$1,FALSE)&lt;&gt;0,(COUNTIF('Présences, Excuses, et Tx P G'!$P113:BL113,$C114)/VLOOKUP($D114,$J$9:$DP$16,2+BH$1,FALSE)),),)</f>
        <v>0</v>
      </c>
      <c r="BI114" s="141">
        <f>IF(AND($D114&lt;&gt;0,BI$1&lt;&gt;0),IF(VLOOKUP($D114,$J$9:$DP$16,2+BI$1,FALSE)&lt;&gt;0,(COUNTIF('Présences, Excuses, et Tx P G'!$P113:BM113,$C114)/VLOOKUP($D114,$J$9:$DP$16,2+BI$1,FALSE)),),)</f>
        <v>0</v>
      </c>
      <c r="BJ114" s="141">
        <f>IF(AND($D114&lt;&gt;0,BJ$1&lt;&gt;0),IF(VLOOKUP($D114,$J$9:$DP$16,2+BJ$1,FALSE)&lt;&gt;0,(COUNTIF('Présences, Excuses, et Tx P G'!$P113:BN113,$C114)/VLOOKUP($D114,$J$9:$DP$16,2+BJ$1,FALSE)),),)</f>
        <v>0</v>
      </c>
      <c r="BK114" s="141">
        <f>IF(AND($D114&lt;&gt;0,BK$1&lt;&gt;0),IF(VLOOKUP($D114,$J$9:$DP$16,2+BK$1,FALSE)&lt;&gt;0,(COUNTIF('Présences, Excuses, et Tx P G'!$P113:BO113,$C114)/VLOOKUP($D114,$J$9:$DP$16,2+BK$1,FALSE)),),)</f>
        <v>0</v>
      </c>
      <c r="BL114" s="141">
        <f>IF(AND($D114&lt;&gt;0,BL$1&lt;&gt;0),IF(VLOOKUP($D114,$J$9:$DP$16,2+BL$1,FALSE)&lt;&gt;0,(COUNTIF('Présences, Excuses, et Tx P G'!$P113:BP113,$C114)/VLOOKUP($D114,$J$9:$DP$16,2+BL$1,FALSE)),),)</f>
        <v>0</v>
      </c>
      <c r="BM114" s="141">
        <f>IF(AND($D114&lt;&gt;0,BM$1&lt;&gt;0),IF(VLOOKUP($D114,$J$9:$DP$16,2+BM$1,FALSE)&lt;&gt;0,(COUNTIF('Présences, Excuses, et Tx P G'!$P113:BQ113,$C114)/VLOOKUP($D114,$J$9:$DP$16,2+BM$1,FALSE)),),)</f>
        <v>0</v>
      </c>
      <c r="BN114" s="141">
        <f>IF(AND($D114&lt;&gt;0,BN$1&lt;&gt;0),IF(VLOOKUP($D114,$J$9:$DP$16,2+BN$1,FALSE)&lt;&gt;0,(COUNTIF('Présences, Excuses, et Tx P G'!$P113:BR113,$C114)/VLOOKUP($D114,$J$9:$DP$16,2+BN$1,FALSE)),),)</f>
        <v>0</v>
      </c>
      <c r="BO114" s="141">
        <f>IF(AND($D114&lt;&gt;0,BO$1&lt;&gt;0),IF(VLOOKUP($D114,$J$9:$DP$16,2+BO$1,FALSE)&lt;&gt;0,(COUNTIF('Présences, Excuses, et Tx P G'!$P113:BS113,$C114)/VLOOKUP($D114,$J$9:$DP$16,2+BO$1,FALSE)),),)</f>
        <v>0</v>
      </c>
      <c r="BP114" s="141">
        <f>IF(AND($D114&lt;&gt;0,BP$1&lt;&gt;0),IF(VLOOKUP($D114,$J$9:$DP$16,2+BP$1,FALSE)&lt;&gt;0,(COUNTIF('Présences, Excuses, et Tx P G'!$P113:BT113,$C114)/VLOOKUP($D114,$J$9:$DP$16,2+BP$1,FALSE)),),)</f>
        <v>0</v>
      </c>
      <c r="BQ114" s="141">
        <f>IF(AND($D114&lt;&gt;0,BQ$1&lt;&gt;0),IF(VLOOKUP($D114,$J$9:$DP$16,2+BQ$1,FALSE)&lt;&gt;0,(COUNTIF('Présences, Excuses, et Tx P G'!$P113:BU113,$C114)/VLOOKUP($D114,$J$9:$DP$16,2+BQ$1,FALSE)),),)</f>
        <v>0</v>
      </c>
      <c r="BR114" s="141">
        <f>IF(AND($D114&lt;&gt;0,BR$1&lt;&gt;0),IF(VLOOKUP($D114,$J$9:$DP$16,2+BR$1,FALSE)&lt;&gt;0,(COUNTIF('Présences, Excuses, et Tx P G'!$P113:BV113,$C114)/VLOOKUP($D114,$J$9:$DP$16,2+BR$1,FALSE)),),)</f>
        <v>0</v>
      </c>
      <c r="BS114" s="141">
        <f>IF(AND($D114&lt;&gt;0,BS$1&lt;&gt;0),IF(VLOOKUP($D114,$J$9:$DP$16,2+BS$1,FALSE)&lt;&gt;0,(COUNTIF('Présences, Excuses, et Tx P G'!$P113:BW113,$C114)/VLOOKUP($D114,$J$9:$DP$16,2+BS$1,FALSE)),),)</f>
        <v>0</v>
      </c>
      <c r="BT114" s="141">
        <f>IF(AND($D114&lt;&gt;0,BT$1&lt;&gt;0),IF(VLOOKUP($D114,$J$9:$DP$16,2+BT$1,FALSE)&lt;&gt;0,(COUNTIF('Présences, Excuses, et Tx P G'!$P113:BX113,$C114)/VLOOKUP($D114,$J$9:$DP$16,2+BT$1,FALSE)),),)</f>
        <v>0</v>
      </c>
      <c r="BU114" s="141">
        <f>IF(AND($D114&lt;&gt;0,BU$1&lt;&gt;0),IF(VLOOKUP($D114,$J$9:$DP$16,2+BU$1,FALSE)&lt;&gt;0,(COUNTIF('Présences, Excuses, et Tx P G'!$P113:BY113,$C114)/VLOOKUP($D114,$J$9:$DP$16,2+BU$1,FALSE)),),)</f>
        <v>0</v>
      </c>
      <c r="BV114" s="141">
        <f>IF(AND($D114&lt;&gt;0,BV$1&lt;&gt;0),IF(VLOOKUP($D114,$J$9:$DP$16,2+BV$1,FALSE)&lt;&gt;0,(COUNTIF('Présences, Excuses, et Tx P G'!$P113:BZ113,$C114)/VLOOKUP($D114,$J$9:$DP$16,2+BV$1,FALSE)),),)</f>
        <v>0</v>
      </c>
      <c r="BW114" s="141">
        <f>IF(AND($D114&lt;&gt;0,BW$1&lt;&gt;0),IF(VLOOKUP($D114,$J$9:$DP$16,2+BW$1,FALSE)&lt;&gt;0,(COUNTIF('Présences, Excuses, et Tx P G'!$P113:CA113,$C114)/VLOOKUP($D114,$J$9:$DP$16,2+BW$1,FALSE)),),)</f>
        <v>0</v>
      </c>
      <c r="BX114" s="141">
        <f>IF(AND($D114&lt;&gt;0,BX$1&lt;&gt;0),IF(VLOOKUP($D114,$J$9:$DP$16,2+BX$1,FALSE)&lt;&gt;0,(COUNTIF('Présences, Excuses, et Tx P G'!$P113:CB113,$C114)/VLOOKUP($D114,$J$9:$DP$16,2+BX$1,FALSE)),),)</f>
        <v>0</v>
      </c>
      <c r="BY114" s="141">
        <f>IF(AND($D114&lt;&gt;0,BY$1&lt;&gt;0),IF(VLOOKUP($D114,$J$9:$DP$16,2+BY$1,FALSE)&lt;&gt;0,(COUNTIF('Présences, Excuses, et Tx P G'!$P113:CC113,$C114)/VLOOKUP($D114,$J$9:$DP$16,2+BY$1,FALSE)),),)</f>
        <v>0</v>
      </c>
      <c r="BZ114" s="141">
        <f>IF(AND($D114&lt;&gt;0,BZ$1&lt;&gt;0),IF(VLOOKUP($D114,$J$9:$DP$16,2+BZ$1,FALSE)&lt;&gt;0,(COUNTIF('Présences, Excuses, et Tx P G'!$P113:CD113,$C114)/VLOOKUP($D114,$J$9:$DP$16,2+BZ$1,FALSE)),),)</f>
        <v>0</v>
      </c>
      <c r="CA114" s="141">
        <f>IF(AND($D114&lt;&gt;0,CA$1&lt;&gt;0),IF(VLOOKUP($D114,$J$9:$DP$16,2+CA$1,FALSE)&lt;&gt;0,(COUNTIF('Présences, Excuses, et Tx P G'!$P113:CE113,$C114)/VLOOKUP($D114,$J$9:$DP$16,2+CA$1,FALSE)),),)</f>
        <v>0</v>
      </c>
      <c r="CB114" s="141">
        <f>IF(AND($D114&lt;&gt;0,CB$1&lt;&gt;0),IF(VLOOKUP($D114,$J$9:$DP$16,2+CB$1,FALSE)&lt;&gt;0,(COUNTIF('Présences, Excuses, et Tx P G'!$P113:CF113,$C114)/VLOOKUP($D114,$J$9:$DP$16,2+CB$1,FALSE)),),)</f>
        <v>0</v>
      </c>
      <c r="CC114" s="141">
        <f>IF(AND($D114&lt;&gt;0,CC$1&lt;&gt;0),IF(VLOOKUP($D114,$J$9:$DP$16,2+CC$1,FALSE)&lt;&gt;0,(COUNTIF('Présences, Excuses, et Tx P G'!$P113:CG113,$C114)/VLOOKUP($D114,$J$9:$DP$16,2+CC$1,FALSE)),),)</f>
        <v>0</v>
      </c>
      <c r="CD114" s="141">
        <f>IF(AND($D114&lt;&gt;0,CD$1&lt;&gt;0),IF(VLOOKUP($D114,$J$9:$DP$16,2+CD$1,FALSE)&lt;&gt;0,(COUNTIF('Présences, Excuses, et Tx P G'!$P113:CH113,$C114)/VLOOKUP($D114,$J$9:$DP$16,2+CD$1,FALSE)),),)</f>
        <v>0</v>
      </c>
      <c r="CE114" s="141">
        <f>IF(AND($D114&lt;&gt;0,CE$1&lt;&gt;0),IF(VLOOKUP($D114,$J$9:$DP$16,2+CE$1,FALSE)&lt;&gt;0,(COUNTIF('Présences, Excuses, et Tx P G'!$P113:CI113,$C114)/VLOOKUP($D114,$J$9:$DP$16,2+CE$1,FALSE)),),)</f>
        <v>0</v>
      </c>
      <c r="CF114" s="141">
        <f>IF(AND($D114&lt;&gt;0,CF$1&lt;&gt;0),IF(VLOOKUP($D114,$J$9:$DP$16,2+CF$1,FALSE)&lt;&gt;0,(COUNTIF('Présences, Excuses, et Tx P G'!$P113:CJ113,$C114)/VLOOKUP($D114,$J$9:$DP$16,2+CF$1,FALSE)),),)</f>
        <v>0</v>
      </c>
      <c r="CG114" s="141">
        <f>IF(AND($D114&lt;&gt;0,CG$1&lt;&gt;0),IF(VLOOKUP($D114,$J$9:$DP$16,2+CG$1,FALSE)&lt;&gt;0,(COUNTIF('Présences, Excuses, et Tx P G'!$P113:CK113,$C114)/VLOOKUP($D114,$J$9:$DP$16,2+CG$1,FALSE)),),)</f>
        <v>0</v>
      </c>
      <c r="CH114" s="141">
        <f>IF(AND($D114&lt;&gt;0,CH$1&lt;&gt;0),IF(VLOOKUP($D114,$J$9:$DP$16,2+CH$1,FALSE)&lt;&gt;0,(COUNTIF('Présences, Excuses, et Tx P G'!$P113:CL113,$C114)/VLOOKUP($D114,$J$9:$DP$16,2+CH$1,FALSE)),),)</f>
        <v>0</v>
      </c>
      <c r="CI114" s="141">
        <f>IF(AND($D114&lt;&gt;0,CI$1&lt;&gt;0),IF(VLOOKUP($D114,$J$9:$DP$16,2+CI$1,FALSE)&lt;&gt;0,(COUNTIF('Présences, Excuses, et Tx P G'!$P113:CM113,$C114)/VLOOKUP($D114,$J$9:$DP$16,2+CI$1,FALSE)),),)</f>
        <v>0</v>
      </c>
      <c r="CJ114" s="141">
        <f>IF(AND($D114&lt;&gt;0,CJ$1&lt;&gt;0),IF(VLOOKUP($D114,$J$9:$DP$16,2+CJ$1,FALSE)&lt;&gt;0,(COUNTIF('Présences, Excuses, et Tx P G'!$P113:CO113,$C114)/VLOOKUP($D114,$J$9:$DP$16,2+CJ$1,FALSE)),),)</f>
        <v>0</v>
      </c>
      <c r="CK114" s="141">
        <f>IF(AND($D114&lt;&gt;0,CK$1&lt;&gt;0),IF(VLOOKUP($D114,$J$9:$DP$16,2+CK$1,FALSE)&lt;&gt;0,(COUNTIF('Présences, Excuses, et Tx P G'!$P113:CP113,$C114)/VLOOKUP($D114,$J$9:$DP$16,2+CK$1,FALSE)),),)</f>
        <v>0</v>
      </c>
      <c r="CL114" s="141">
        <f>IF(AND($D114&lt;&gt;0,CL$1&lt;&gt;0),IF(VLOOKUP($D114,$J$9:$DP$16,2+CL$1,FALSE)&lt;&gt;0,(COUNTIF('Présences, Excuses, et Tx P G'!$P113:CQ113,$C114)/VLOOKUP($D114,$J$9:$DP$16,2+CL$1,FALSE)),),)</f>
        <v>0</v>
      </c>
      <c r="CM114" s="141">
        <f>IF(AND($D114&lt;&gt;0,CM$1&lt;&gt;0),IF(VLOOKUP($D114,$J$9:$DP$16,2+CM$1,FALSE)&lt;&gt;0,(COUNTIF('Présences, Excuses, et Tx P G'!$P113:CR113,$C114)/VLOOKUP($D114,$J$9:$DP$16,2+CM$1,FALSE)),),)</f>
        <v>0</v>
      </c>
      <c r="CN114" s="141">
        <f>IF(AND($D114&lt;&gt;0,CN$1&lt;&gt;0),IF(VLOOKUP($D114,$J$9:$DP$16,2+CN$1,FALSE)&lt;&gt;0,(COUNTIF('Présences, Excuses, et Tx P G'!$P113:CS113,$C114)/VLOOKUP($D114,$J$9:$DP$16,2+CN$1,FALSE)),),)</f>
        <v>0</v>
      </c>
      <c r="CO114" s="141">
        <f>IF(AND($D114&lt;&gt;0,CO$1&lt;&gt;0),IF(VLOOKUP($D114,$J$9:$DP$16,2+CO$1,FALSE)&lt;&gt;0,(COUNTIF('Présences, Excuses, et Tx P G'!$P113:CT113,$C114)/VLOOKUP($D114,$J$9:$DP$16,2+CO$1,FALSE)),),)</f>
        <v>0</v>
      </c>
      <c r="CP114" s="141">
        <f>IF(AND($D114&lt;&gt;0,CP$1&lt;&gt;0),IF(VLOOKUP($D114,$J$9:$DP$16,2+CP$1,FALSE)&lt;&gt;0,(COUNTIF('Présences, Excuses, et Tx P G'!$P113:CU113,$C114)/VLOOKUP($D114,$J$9:$DP$16,2+CP$1,FALSE)),),)</f>
        <v>0</v>
      </c>
      <c r="CQ114" s="141">
        <f>IF(AND($D114&lt;&gt;0,CQ$1&lt;&gt;0),IF(VLOOKUP($D114,$J$9:$DP$16,2+CQ$1,FALSE)&lt;&gt;0,(COUNTIF('Présences, Excuses, et Tx P G'!$P113:CU113,$C114)/VLOOKUP($D114,$J$9:$DP$16,2+CQ$1,FALSE)),),)</f>
        <v>0</v>
      </c>
      <c r="CR114" s="141">
        <f>IF(AND($D114&lt;&gt;0,CR$1&lt;&gt;0),IF(VLOOKUP($D114,$J$9:$DP$16,2+CR$1,FALSE)&lt;&gt;0,(COUNTIF('Présences, Excuses, et Tx P G'!$P113:CV113,$C114)/VLOOKUP($D114,$J$9:$DP$16,2+CR$1,FALSE)),),)</f>
        <v>0</v>
      </c>
      <c r="CS114" s="141">
        <f>IF(AND($D114&lt;&gt;0,CS$1&lt;&gt;0),IF(VLOOKUP($D114,$J$9:$DP$16,2+CS$1,FALSE)&lt;&gt;0,(COUNTIF('Présences, Excuses, et Tx P G'!$P113:CW113,$C114)/VLOOKUP($D114,$J$9:$DP$16,2+CS$1,FALSE)),),)</f>
        <v>0</v>
      </c>
      <c r="CT114" s="141">
        <f>IF(AND($D114&lt;&gt;0,CT$1&lt;&gt;0),IF(VLOOKUP($D114,$J$9:$DP$16,2+CT$1,FALSE)&lt;&gt;0,(COUNTIF('Présences, Excuses, et Tx P G'!$P113:CX113,$C114)/VLOOKUP($D114,$J$9:$DP$16,2+CT$1,FALSE)),),)</f>
        <v>0</v>
      </c>
      <c r="CU114" s="141">
        <f>IF(AND($D114&lt;&gt;0,CU$1&lt;&gt;0),IF(VLOOKUP($D114,$J$9:$DP$16,2+CU$1,FALSE)&lt;&gt;0,(COUNTIF('Présences, Excuses, et Tx P G'!$P113:CY113,$C114)/VLOOKUP($D114,$J$9:$DP$16,2+CU$1,FALSE)),),)</f>
        <v>0</v>
      </c>
      <c r="CV114" s="141">
        <f>IF(AND($D114&lt;&gt;0,CV$1&lt;&gt;0),IF(VLOOKUP($D114,$J$9:$DP$16,2+CV$1,FALSE)&lt;&gt;0,(COUNTIF('Présences, Excuses, et Tx P G'!$P113:CZ113,$C114)/VLOOKUP($D114,$J$9:$DP$16,2+CV$1,FALSE)),),)</f>
        <v>0</v>
      </c>
      <c r="CW114" s="141">
        <f>IF(AND($D114&lt;&gt;0,CW$1&lt;&gt;0),IF(VLOOKUP($D114,$J$9:$DP$16,2+CW$1,FALSE)&lt;&gt;0,(COUNTIF('Présences, Excuses, et Tx P G'!$P113:DA113,$C114)/VLOOKUP($D114,$J$9:$DP$16,2+CW$1,FALSE)),),)</f>
        <v>0</v>
      </c>
      <c r="CX114" s="141">
        <f>IF(AND($D114&lt;&gt;0,CX$1&lt;&gt;0),IF(VLOOKUP($D114,$J$9:$DP$16,2+CX$1,FALSE)&lt;&gt;0,(COUNTIF('Présences, Excuses, et Tx P G'!$P113:DB113,$C114)/VLOOKUP($D114,$J$9:$DP$16,2+CX$1,FALSE)),),)</f>
        <v>0</v>
      </c>
      <c r="CY114" s="141">
        <f>IF(AND($D114&lt;&gt;0,CY$1&lt;&gt;0),IF(VLOOKUP($D114,$J$9:$DP$16,2+CY$1,FALSE)&lt;&gt;0,(COUNTIF('Présences, Excuses, et Tx P G'!$P113:DC113,$C114)/VLOOKUP($D114,$J$9:$DP$16,2+CY$1,FALSE)),),)</f>
        <v>0</v>
      </c>
      <c r="CZ114" s="141">
        <f>IF(AND($D114&lt;&gt;0,CZ$1&lt;&gt;0),IF(VLOOKUP($D114,$J$9:$DP$16,2+CZ$1,FALSE)&lt;&gt;0,(COUNTIF('Présences, Excuses, et Tx P G'!$P113:DD113,$C114)/VLOOKUP($D114,$J$9:$DP$16,2+CZ$1,FALSE)),),)</f>
        <v>0</v>
      </c>
      <c r="DA114" s="141">
        <f>IF(AND($D114&lt;&gt;0,DA$1&lt;&gt;0),IF(VLOOKUP($D114,$J$9:$DP$16,2+DA$1,FALSE)&lt;&gt;0,(COUNTIF('Présences, Excuses, et Tx P G'!$P113:DE113,$C114)/VLOOKUP($D114,$J$9:$DP$16,2+DA$1,FALSE)),),)</f>
        <v>0</v>
      </c>
      <c r="DB114" s="141">
        <f>IF(AND($D114&lt;&gt;0,DB$1&lt;&gt;0),IF(VLOOKUP($D114,$J$9:$DP$16,2+DB$1,FALSE)&lt;&gt;0,(COUNTIF('Présences, Excuses, et Tx P G'!$P113:DF113,$C114)/VLOOKUP($D114,$J$9:$DP$16,2+DB$1,FALSE)),),)</f>
        <v>0</v>
      </c>
      <c r="DC114" s="141">
        <f>IF(AND($D114&lt;&gt;0,DC$1&lt;&gt;0),IF(VLOOKUP($D114,$J$9:$DP$16,2+DC$1,FALSE)&lt;&gt;0,(COUNTIF('Présences, Excuses, et Tx P G'!$P113:DG113,$C114)/VLOOKUP($D114,$J$9:$DP$16,2+DC$1,FALSE)),),)</f>
        <v>0</v>
      </c>
      <c r="DD114" s="141">
        <f>IF(AND($D114&lt;&gt;0,DD$1&lt;&gt;0),IF(VLOOKUP($D114,$J$9:$DP$16,2+DD$1,FALSE)&lt;&gt;0,(COUNTIF('Présences, Excuses, et Tx P G'!$P113:DH113,$C114)/VLOOKUP($D114,$J$9:$DP$16,2+DD$1,FALSE)),),)</f>
        <v>0</v>
      </c>
      <c r="DE114" s="141">
        <f>IF(AND($D114&lt;&gt;0,DE$1&lt;&gt;0),IF(VLOOKUP($D114,$J$9:$DP$16,2+DE$1,FALSE)&lt;&gt;0,(COUNTIF('Présences, Excuses, et Tx P G'!$P113:DI113,$C114)/VLOOKUP($D114,$J$9:$DP$16,2+DE$1,FALSE)),),)</f>
        <v>0</v>
      </c>
      <c r="DF114" s="141">
        <f>IF(AND($D114&lt;&gt;0,DF$1&lt;&gt;0),IF(VLOOKUP($D114,$J$9:$DP$16,2+DF$1,FALSE)&lt;&gt;0,(COUNTIF('Présences, Excuses, et Tx P G'!$P113:DJ113,$C114)/VLOOKUP($D114,$J$9:$DP$16,2+DF$1,FALSE)),),)</f>
        <v>0</v>
      </c>
      <c r="DG114" s="141">
        <f>IF(AND($D114&lt;&gt;0,DG$1&lt;&gt;0),IF(VLOOKUP($D114,$J$9:$DP$16,2+DG$1,FALSE)&lt;&gt;0,(COUNTIF('Présences, Excuses, et Tx P G'!$P113:DK113,$C114)/VLOOKUP($D114,$J$9:$DP$16,2+DG$1,FALSE)),),)</f>
        <v>0</v>
      </c>
      <c r="DH114" s="141">
        <f>IF(AND($D114&lt;&gt;0,DH$1&lt;&gt;0),IF(VLOOKUP($D114,$J$9:$DP$16,2+DH$1,FALSE)&lt;&gt;0,(COUNTIF('Présences, Excuses, et Tx P G'!$P113:DL113,$C114)/VLOOKUP($D114,$J$9:$DP$16,2+DH$1,FALSE)),),)</f>
        <v>0</v>
      </c>
      <c r="DI114" s="141">
        <f>IF(AND($D114&lt;&gt;0,DI$1&lt;&gt;0),IF(VLOOKUP($D114,$J$9:$DP$16,2+DI$1,FALSE)&lt;&gt;0,(COUNTIF('Présences, Excuses, et Tx P G'!$P113:DM113,$C114)/VLOOKUP($D114,$J$9:$DP$16,2+DI$1,FALSE)),),)</f>
        <v>0</v>
      </c>
      <c r="DJ114" s="141">
        <f>IF(AND($D114&lt;&gt;0,DJ$1&lt;&gt;0),IF(VLOOKUP($D114,$J$9:$DP$16,2+DJ$1,FALSE)&lt;&gt;0,(COUNTIF('Présences, Excuses, et Tx P G'!$P113:DN113,$C114)/VLOOKUP($D114,$J$9:$DP$16,2+DJ$1,FALSE)),),)</f>
        <v>0</v>
      </c>
      <c r="DK114" s="141">
        <f>IF(AND($D114&lt;&gt;0,DK$1&lt;&gt;0),IF(VLOOKUP($D114,$J$9:$DP$16,2+DK$1,FALSE)&lt;&gt;0,(COUNTIF('Présences, Excuses, et Tx P G'!$P113:DO113,$C114)/VLOOKUP($D114,$J$9:$DP$16,2+DK$1,FALSE)),),)</f>
        <v>0</v>
      </c>
      <c r="DL114" s="141">
        <f>IF(AND($D114&lt;&gt;0,DL$1&lt;&gt;0),IF(VLOOKUP($D114,$J$9:$DP$16,2+DL$1,FALSE)&lt;&gt;0,(COUNTIF('Présences, Excuses, et Tx P G'!$P113:DP113,$C114)/VLOOKUP($D114,$J$9:$DP$16,2+DL$1,FALSE)),),)</f>
        <v>0</v>
      </c>
      <c r="DM114" s="141">
        <f>IF(AND($D114&lt;&gt;0,DM$1&lt;&gt;0),IF(VLOOKUP($D114,$J$9:$DP$16,2+DM$1,FALSE)&lt;&gt;0,(COUNTIF('Présences, Excuses, et Tx P G'!$P113:DQ113,$C114)/VLOOKUP($D114,$J$9:$DP$16,2+DM$1,FALSE)),),)</f>
        <v>0</v>
      </c>
      <c r="DN114" s="141">
        <f>IF(AND($D114&lt;&gt;0,DN$1&lt;&gt;0),IF(VLOOKUP($D114,$J$9:$DP$16,2+DN$1,FALSE)&lt;&gt;0,(COUNTIF('Présences, Excuses, et Tx P G'!$P113:DR113,$C114)/VLOOKUP($D114,$J$9:$DP$16,2+DN$1,FALSE)),),)</f>
        <v>0</v>
      </c>
      <c r="DO114" s="141">
        <f>IF(AND($D114&lt;&gt;0,DO$1&lt;&gt;0),IF(VLOOKUP($D114,$J$9:$DP$16,2+DO$1,FALSE)&lt;&gt;0,(COUNTIF('Présences, Excuses, et Tx P G'!$P113:DS113,$C114)/VLOOKUP($D114,$J$9:$DP$16,2+DO$1,FALSE)),),)</f>
        <v>0</v>
      </c>
      <c r="DP114" s="141">
        <f>IF(AND($D114&lt;&gt;0,DP$1&lt;&gt;0),IF(VLOOKUP($D114,$J$9:$DP$16,2+DP$1,FALSE)&lt;&gt;0,(COUNTIF('Présences, Excuses, et Tx P G'!$P113:DT113,$C114)/VLOOKUP($D114,$J$9:$DP$16,2+DP$1,FALSE)),),)</f>
        <v>0</v>
      </c>
      <c r="DR114" s="22">
        <f t="shared" si="39"/>
        <v>0</v>
      </c>
      <c r="DS114" s="26">
        <f t="shared" si="40"/>
        <v>0</v>
      </c>
      <c r="DT114" s="23">
        <f t="shared" si="41"/>
        <v>0</v>
      </c>
    </row>
    <row r="115" spans="1:124" ht="14.4" customHeight="1">
      <c r="A115" s="17">
        <v>98</v>
      </c>
      <c r="B115" s="158">
        <f>Choristes!B104</f>
        <v>0</v>
      </c>
      <c r="C115" s="26">
        <f>Choristes!C104</f>
        <v>0</v>
      </c>
      <c r="D115" s="26">
        <f>Choristes!G104</f>
        <v>0</v>
      </c>
      <c r="E115" s="26"/>
      <c r="F115" s="26"/>
      <c r="G115" s="15"/>
      <c r="H115" s="15"/>
      <c r="I115" s="23">
        <f t="shared" si="37"/>
        <v>0</v>
      </c>
      <c r="J115" s="23">
        <f t="shared" si="38"/>
        <v>0</v>
      </c>
      <c r="K115" s="61"/>
      <c r="L115" s="141">
        <f>IF(AND($D115&lt;&gt;0,L$1&lt;&gt;0),IF(VLOOKUP($D115,$J$9:$DP$16,2+L$1,FALSE)&lt;&gt;0,(COUNTIF('Présences, Excuses, et Tx P G'!$P114:P114,$C115)/VLOOKUP($D115,$J$9:$DP$16,2+L$1,FALSE)),),)</f>
        <v>0</v>
      </c>
      <c r="M115" s="141">
        <f>IF(AND($D115&lt;&gt;0,M$1&lt;&gt;0),IF(VLOOKUP($D115,$J$9:$DP$16,2+M$1,FALSE)&lt;&gt;0,(COUNTIF('Présences, Excuses, et Tx P G'!$P114:Q114,$C115)/VLOOKUP($D115,$J$9:$DP$16,2+M$1,FALSE)),),)</f>
        <v>0</v>
      </c>
      <c r="N115" s="141">
        <f>IF(AND($D115&lt;&gt;0,N$1&lt;&gt;0),IF(VLOOKUP($D115,$J$9:$DP$16,2+N$1,FALSE)&lt;&gt;0,(COUNTIF('Présences, Excuses, et Tx P G'!$P114:R114,$C115)/VLOOKUP($D115,$J$9:$DP$16,2+N$1,FALSE)),),)</f>
        <v>0</v>
      </c>
      <c r="O115" s="141">
        <f>IF(AND($D115&lt;&gt;0,O$1&lt;&gt;0),IF(VLOOKUP($D115,$J$9:$DP$16,2+O$1,FALSE)&lt;&gt;0,(COUNTIF('Présences, Excuses, et Tx P G'!$P114:S114,$C115)/VLOOKUP($D115,$J$9:$DP$16,2+O$1,FALSE)),),)</f>
        <v>0</v>
      </c>
      <c r="P115" s="141">
        <f>IF(AND($D115&lt;&gt;0,P$1&lt;&gt;0),IF(VLOOKUP($D115,$J$9:$DP$16,2+P$1,FALSE)&lt;&gt;0,(COUNTIF('Présences, Excuses, et Tx P G'!$P114:T114,$C115)/VLOOKUP($D115,$J$9:$DP$16,2+P$1,FALSE)),),)</f>
        <v>0</v>
      </c>
      <c r="Q115" s="141">
        <f>IF(AND($D115&lt;&gt;0,Q$1&lt;&gt;0),IF(VLOOKUP($D115,$J$9:$DP$16,2+Q$1,FALSE)&lt;&gt;0,(COUNTIF('Présences, Excuses, et Tx P G'!$P114:U114,$C115)/VLOOKUP($D115,$J$9:$DP$16,2+Q$1,FALSE)),),)</f>
        <v>0</v>
      </c>
      <c r="R115" s="141">
        <f>IF(AND($D115&lt;&gt;0,R$1&lt;&gt;0),IF(VLOOKUP($D115,$J$9:$DP$16,2+R$1,FALSE)&lt;&gt;0,(COUNTIF('Présences, Excuses, et Tx P G'!$P114:V114,$C115)/VLOOKUP($D115,$J$9:$DP$16,2+R$1,FALSE)),),)</f>
        <v>0</v>
      </c>
      <c r="S115" s="141">
        <f>IF(AND($D115&lt;&gt;0,S$1&lt;&gt;0),IF(VLOOKUP($D115,$J$9:$DP$16,2+S$1,FALSE)&lt;&gt;0,(COUNTIF('Présences, Excuses, et Tx P G'!$P114:W114,$C115)/VLOOKUP($D115,$J$9:$DP$16,2+S$1,FALSE)),),)</f>
        <v>0</v>
      </c>
      <c r="T115" s="141">
        <f>IF(AND($D115&lt;&gt;0,T$1&lt;&gt;0),IF(VLOOKUP($D115,$J$9:$DP$16,2+T$1,FALSE)&lt;&gt;0,(COUNTIF('Présences, Excuses, et Tx P G'!$P114:X114,$C115)/VLOOKUP($D115,$J$9:$DP$16,2+T$1,FALSE)),),)</f>
        <v>0</v>
      </c>
      <c r="U115" s="141">
        <f>IF(AND($D115&lt;&gt;0,U$1&lt;&gt;0),IF(VLOOKUP($D115,$J$9:$DP$16,2+U$1,FALSE)&lt;&gt;0,(COUNTIF('Présences, Excuses, et Tx P G'!$P114:Y114,$C115)/VLOOKUP($D115,$J$9:$DP$16,2+U$1,FALSE)),),)</f>
        <v>0</v>
      </c>
      <c r="V115" s="141">
        <f>IF(AND($D115&lt;&gt;0,V$1&lt;&gt;0),IF(VLOOKUP($D115,$J$9:$DP$16,2+V$1,FALSE)&lt;&gt;0,(COUNTIF('Présences, Excuses, et Tx P G'!$P114:Z114,$C115)/VLOOKUP($D115,$J$9:$DP$16,2+V$1,FALSE)),),)</f>
        <v>0</v>
      </c>
      <c r="W115" s="141">
        <f>IF(AND($D115&lt;&gt;0,W$1&lt;&gt;0),IF(VLOOKUP($D115,$J$9:$DP$16,2+W$1,FALSE)&lt;&gt;0,(COUNTIF('Présences, Excuses, et Tx P G'!$P114:AA114,$C115)/VLOOKUP($D115,$J$9:$DP$16,2+W$1,FALSE)),),)</f>
        <v>0</v>
      </c>
      <c r="X115" s="141">
        <f>IF(AND($D115&lt;&gt;0,X$1&lt;&gt;0),IF(VLOOKUP($D115,$J$9:$DP$16,2+X$1,FALSE)&lt;&gt;0,(COUNTIF('Présences, Excuses, et Tx P G'!$P114:AB114,$C115)/VLOOKUP($D115,$J$9:$DP$16,2+X$1,FALSE)),),)</f>
        <v>0</v>
      </c>
      <c r="Y115" s="141">
        <f>IF(AND($D115&lt;&gt;0,Y$1&lt;&gt;0),IF(VLOOKUP($D115,$J$9:$DP$16,2+Y$1,FALSE)&lt;&gt;0,(COUNTIF('Présences, Excuses, et Tx P G'!$P114:AC114,$C115)/VLOOKUP($D115,$J$9:$DP$16,2+Y$1,FALSE)),),)</f>
        <v>0</v>
      </c>
      <c r="Z115" s="141">
        <f>IF(AND($D115&lt;&gt;0,Z$1&lt;&gt;0),IF(VLOOKUP($D115,$J$9:$DP$16,2+Z$1,FALSE)&lt;&gt;0,(COUNTIF('Présences, Excuses, et Tx P G'!$P114:AD114,$C115)/VLOOKUP($D115,$J$9:$DP$16,2+Z$1,FALSE)),),)</f>
        <v>0</v>
      </c>
      <c r="AA115" s="141">
        <f>IF(AND($D115&lt;&gt;0,AA$1&lt;&gt;0),IF(VLOOKUP($D115,$J$9:$DP$16,2+AA$1,FALSE)&lt;&gt;0,(COUNTIF('Présences, Excuses, et Tx P G'!$P114:AE114,$C115)/VLOOKUP($D115,$J$9:$DP$16,2+AA$1,FALSE)),),)</f>
        <v>0</v>
      </c>
      <c r="AB115" s="141">
        <f>IF(AND($D115&lt;&gt;0,AB$1&lt;&gt;0),IF(VLOOKUP($D115,$J$9:$DP$16,2+AB$1,FALSE)&lt;&gt;0,(COUNTIF('Présences, Excuses, et Tx P G'!$P114:AF114,$C115)/VLOOKUP($D115,$J$9:$DP$16,2+AB$1,FALSE)),),)</f>
        <v>0</v>
      </c>
      <c r="AC115" s="141">
        <f>IF(AND($D115&lt;&gt;0,AC$1&lt;&gt;0),IF(VLOOKUP($D115,$J$9:$DP$16,2+AC$1,FALSE)&lt;&gt;0,(COUNTIF('Présences, Excuses, et Tx P G'!$P114:AG114,$C115)/VLOOKUP($D115,$J$9:$DP$16,2+AC$1,FALSE)),),)</f>
        <v>0</v>
      </c>
      <c r="AD115" s="141">
        <f>IF(AND($D115&lt;&gt;0,AD$1&lt;&gt;0),IF(VLOOKUP($D115,$J$9:$DP$16,2+AD$1,FALSE)&lt;&gt;0,(COUNTIF('Présences, Excuses, et Tx P G'!$P114:AH114,$C115)/VLOOKUP($D115,$J$9:$DP$16,2+AD$1,FALSE)),),)</f>
        <v>0</v>
      </c>
      <c r="AE115" s="141">
        <f>IF(AND($D115&lt;&gt;0,AE$1&lt;&gt;0),IF(VLOOKUP($D115,$J$9:$DP$16,2+AE$1,FALSE)&lt;&gt;0,(COUNTIF('Présences, Excuses, et Tx P G'!$P114:AI114,$C115)/VLOOKUP($D115,$J$9:$DP$16,2+AE$1,FALSE)),),)</f>
        <v>0</v>
      </c>
      <c r="AF115" s="141">
        <f>IF(AND($D115&lt;&gt;0,AF$1&lt;&gt;0),IF(VLOOKUP($D115,$J$9:$DP$16,2+AF$1,FALSE)&lt;&gt;0,(COUNTIF('Présences, Excuses, et Tx P G'!$P114:AJ114,$C115)/VLOOKUP($D115,$J$9:$DP$16,2+AF$1,FALSE)),),)</f>
        <v>0</v>
      </c>
      <c r="AG115" s="141">
        <f>IF(AND($D115&lt;&gt;0,AG$1&lt;&gt;0),IF(VLOOKUP($D115,$J$9:$DP$16,2+AG$1,FALSE)&lt;&gt;0,(COUNTIF('Présences, Excuses, et Tx P G'!$P114:AK114,$C115)/VLOOKUP($D115,$J$9:$DP$16,2+AG$1,FALSE)),),)</f>
        <v>0</v>
      </c>
      <c r="AH115" s="141">
        <f>IF(AND($D115&lt;&gt;0,AH$1&lt;&gt;0),IF(VLOOKUP($D115,$J$9:$DP$16,2+AH$1,FALSE)&lt;&gt;0,(COUNTIF('Présences, Excuses, et Tx P G'!$P114:AL114,$C115)/VLOOKUP($D115,$J$9:$DP$16,2+AH$1,FALSE)),),)</f>
        <v>0</v>
      </c>
      <c r="AI115" s="141">
        <f>IF(AND($D115&lt;&gt;0,AI$1&lt;&gt;0),IF(VLOOKUP($D115,$J$9:$DP$16,2+AI$1,FALSE)&lt;&gt;0,(COUNTIF('Présences, Excuses, et Tx P G'!$P114:AM114,$C115)/VLOOKUP($D115,$J$9:$DP$16,2+AI$1,FALSE)),),)</f>
        <v>0</v>
      </c>
      <c r="AJ115" s="141">
        <f>IF(AND($D115&lt;&gt;0,AJ$1&lt;&gt;0),IF(VLOOKUP($D115,$J$9:$DP$16,2+AJ$1,FALSE)&lt;&gt;0,(COUNTIF('Présences, Excuses, et Tx P G'!$P114:AN114,$C115)/VLOOKUP($D115,$J$9:$DP$16,2+AJ$1,FALSE)),),)</f>
        <v>0</v>
      </c>
      <c r="AK115" s="141">
        <f>IF(AND($D115&lt;&gt;0,AK$1&lt;&gt;0),IF(VLOOKUP($D115,$J$9:$DP$16,2+AK$1,FALSE)&lt;&gt;0,(COUNTIF('Présences, Excuses, et Tx P G'!$P114:AO114,$C115)/VLOOKUP($D115,$J$9:$DP$16,2+AK$1,FALSE)),),)</f>
        <v>0</v>
      </c>
      <c r="AL115" s="141">
        <f>IF(AND($D115&lt;&gt;0,AL$1&lt;&gt;0),IF(VLOOKUP($D115,$J$9:$DP$16,2+AL$1,FALSE)&lt;&gt;0,(COUNTIF('Présences, Excuses, et Tx P G'!$P114:AP114,$C115)/VLOOKUP($D115,$J$9:$DP$16,2+AL$1,FALSE)),),)</f>
        <v>0</v>
      </c>
      <c r="AM115" s="141">
        <f>IF(AND($D115&lt;&gt;0,AM$1&lt;&gt;0),IF(VLOOKUP($D115,$J$9:$DP$16,2+AM$1,FALSE)&lt;&gt;0,(COUNTIF('Présences, Excuses, et Tx P G'!$P114:AQ114,$C115)/VLOOKUP($D115,$J$9:$DP$16,2+AM$1,FALSE)),),)</f>
        <v>0</v>
      </c>
      <c r="AN115" s="141">
        <f>IF(AND($D115&lt;&gt;0,AN$1&lt;&gt;0),IF(VLOOKUP($D115,$J$9:$DP$16,2+AN$1,FALSE)&lt;&gt;0,(COUNTIF('Présences, Excuses, et Tx P G'!$P114:AR114,$C115)/VLOOKUP($D115,$J$9:$DP$16,2+AN$1,FALSE)),),)</f>
        <v>0</v>
      </c>
      <c r="AO115" s="141">
        <f>IF(AND($D115&lt;&gt;0,AO$1&lt;&gt;0),IF(VLOOKUP($D115,$J$9:$DP$16,2+AO$1,FALSE)&lt;&gt;0,(COUNTIF('Présences, Excuses, et Tx P G'!$P114:AS114,$C115)/VLOOKUP($D115,$J$9:$DP$16,2+AO$1,FALSE)),),)</f>
        <v>0</v>
      </c>
      <c r="AP115" s="141">
        <f>IF(AND($D115&lt;&gt;0,AP$1&lt;&gt;0),IF(VLOOKUP($D115,$J$9:$DP$16,2+AP$1,FALSE)&lt;&gt;0,(COUNTIF('Présences, Excuses, et Tx P G'!$P114:AT114,$C115)/VLOOKUP($D115,$J$9:$DP$16,2+AP$1,FALSE)),),)</f>
        <v>0</v>
      </c>
      <c r="AQ115" s="141">
        <f>IF(AND($D115&lt;&gt;0,AQ$1&lt;&gt;0),IF(VLOOKUP($D115,$J$9:$DP$16,2+AQ$1,FALSE)&lt;&gt;0,(COUNTIF('Présences, Excuses, et Tx P G'!$P114:AU114,$C115)/VLOOKUP($D115,$J$9:$DP$16,2+AQ$1,FALSE)),),)</f>
        <v>0</v>
      </c>
      <c r="AR115" s="141">
        <f>IF(AND($D115&lt;&gt;0,AR$1&lt;&gt;0),IF(VLOOKUP($D115,$J$9:$DP$16,2+AR$1,FALSE)&lt;&gt;0,(COUNTIF('Présences, Excuses, et Tx P G'!$P114:AV114,$C115)/VLOOKUP($D115,$J$9:$DP$16,2+AR$1,FALSE)),),)</f>
        <v>0</v>
      </c>
      <c r="AS115" s="141">
        <f>IF(AND($D115&lt;&gt;0,AS$1&lt;&gt;0),IF(VLOOKUP($D115,$J$9:$DP$16,2+AS$1,FALSE)&lt;&gt;0,(COUNTIF('Présences, Excuses, et Tx P G'!$P114:AW114,$C115)/VLOOKUP($D115,$J$9:$DP$16,2+AS$1,FALSE)),),)</f>
        <v>0</v>
      </c>
      <c r="AT115" s="141">
        <f>IF(AND($D115&lt;&gt;0,AT$1&lt;&gt;0),IF(VLOOKUP($D115,$J$9:$DP$16,2+AT$1,FALSE)&lt;&gt;0,(COUNTIF('Présences, Excuses, et Tx P G'!$P114:AX114,$C115)/VLOOKUP($D115,$J$9:$DP$16,2+AT$1,FALSE)),),)</f>
        <v>0</v>
      </c>
      <c r="AU115" s="141">
        <f>IF(AND($D115&lt;&gt;0,AU$1&lt;&gt;0),IF(VLOOKUP($D115,$J$9:$DP$16,2+AU$1,FALSE)&lt;&gt;0,(COUNTIF('Présences, Excuses, et Tx P G'!$P114:AY114,$C115)/VLOOKUP($D115,$J$9:$DP$16,2+AU$1,FALSE)),),)</f>
        <v>0</v>
      </c>
      <c r="AV115" s="141">
        <f>IF(AND($D115&lt;&gt;0,AV$1&lt;&gt;0),IF(VLOOKUP($D115,$J$9:$DP$16,2+AV$1,FALSE)&lt;&gt;0,(COUNTIF('Présences, Excuses, et Tx P G'!$P114:AZ114,$C115)/VLOOKUP($D115,$J$9:$DP$16,2+AV$1,FALSE)),),)</f>
        <v>0</v>
      </c>
      <c r="AW115" s="141">
        <f>IF(AND($D115&lt;&gt;0,AW$1&lt;&gt;0),IF(VLOOKUP($D115,$J$9:$DP$16,2+AW$1,FALSE)&lt;&gt;0,(COUNTIF('Présences, Excuses, et Tx P G'!$P114:BA114,$C115)/VLOOKUP($D115,$J$9:$DP$16,2+AW$1,FALSE)),),)</f>
        <v>0</v>
      </c>
      <c r="AX115" s="141">
        <f>IF(AND($D115&lt;&gt;0,AX$1&lt;&gt;0),IF(VLOOKUP($D115,$J$9:$DP$16,2+AX$1,FALSE)&lt;&gt;0,(COUNTIF('Présences, Excuses, et Tx P G'!$P114:BB114,$C115)/VLOOKUP($D115,$J$9:$DP$16,2+AX$1,FALSE)),),)</f>
        <v>0</v>
      </c>
      <c r="AY115" s="141">
        <f>IF(AND($D115&lt;&gt;0,AY$1&lt;&gt;0),IF(VLOOKUP($D115,$J$9:$DP$16,2+AY$1,FALSE)&lt;&gt;0,(COUNTIF('Présences, Excuses, et Tx P G'!$P114:BC114,$C115)/VLOOKUP($D115,$J$9:$DP$16,2+AY$1,FALSE)),),)</f>
        <v>0</v>
      </c>
      <c r="AZ115" s="141">
        <f>IF(AND($D115&lt;&gt;0,AZ$1&lt;&gt;0),IF(VLOOKUP($D115,$J$9:$DP$16,2+AZ$1,FALSE)&lt;&gt;0,(COUNTIF('Présences, Excuses, et Tx P G'!$P114:BD114,$C115)/VLOOKUP($D115,$J$9:$DP$16,2+AZ$1,FALSE)),),)</f>
        <v>0</v>
      </c>
      <c r="BA115" s="141">
        <f>IF(AND($D115&lt;&gt;0,BA$1&lt;&gt;0),IF(VLOOKUP($D115,$J$9:$DP$16,2+BA$1,FALSE)&lt;&gt;0,(COUNTIF('Présences, Excuses, et Tx P G'!$P114:BE114,$C115)/VLOOKUP($D115,$J$9:$DP$16,2+BA$1,FALSE)),),)</f>
        <v>0</v>
      </c>
      <c r="BB115" s="141">
        <f>IF(AND($D115&lt;&gt;0,BB$1&lt;&gt;0),IF(VLOOKUP($D115,$J$9:$DP$16,2+BB$1,FALSE)&lt;&gt;0,(COUNTIF('Présences, Excuses, et Tx P G'!$P114:BF114,$C115)/VLOOKUP($D115,$J$9:$DP$16,2+BB$1,FALSE)),),)</f>
        <v>0</v>
      </c>
      <c r="BC115" s="141">
        <f>IF(AND($D115&lt;&gt;0,BC$1&lt;&gt;0),IF(VLOOKUP($D115,$J$9:$DP$16,2+BC$1,FALSE)&lt;&gt;0,(COUNTIF('Présences, Excuses, et Tx P G'!$P114:BG114,$C115)/VLOOKUP($D115,$J$9:$DP$16,2+BC$1,FALSE)),),)</f>
        <v>0</v>
      </c>
      <c r="BD115" s="141">
        <f>IF(AND($D115&lt;&gt;0,BD$1&lt;&gt;0),IF(VLOOKUP($D115,$J$9:$DP$16,2+BD$1,FALSE)&lt;&gt;0,(COUNTIF('Présences, Excuses, et Tx P G'!$P114:BH114,$C115)/VLOOKUP($D115,$J$9:$DP$16,2+BD$1,FALSE)),),)</f>
        <v>0</v>
      </c>
      <c r="BE115" s="141">
        <f>IF(AND($D115&lt;&gt;0,BE$1&lt;&gt;0),IF(VLOOKUP($D115,$J$9:$DP$16,2+BE$1,FALSE)&lt;&gt;0,(COUNTIF('Présences, Excuses, et Tx P G'!$P114:BI114,$C115)/VLOOKUP($D115,$J$9:$DP$16,2+BE$1,FALSE)),),)</f>
        <v>0</v>
      </c>
      <c r="BF115" s="141">
        <f>IF(AND($D115&lt;&gt;0,BF$1&lt;&gt;0),IF(VLOOKUP($D115,$J$9:$DP$16,2+BF$1,FALSE)&lt;&gt;0,(COUNTIF('Présences, Excuses, et Tx P G'!$P114:BJ114,$C115)/VLOOKUP($D115,$J$9:$DP$16,2+BF$1,FALSE)),),)</f>
        <v>0</v>
      </c>
      <c r="BG115" s="141">
        <f>IF(AND($D115&lt;&gt;0,BG$1&lt;&gt;0),IF(VLOOKUP($D115,$J$9:$DP$16,2+BG$1,FALSE)&lt;&gt;0,(COUNTIF('Présences, Excuses, et Tx P G'!$P114:BK114,$C115)/VLOOKUP($D115,$J$9:$DP$16,2+BG$1,FALSE)),),)</f>
        <v>0</v>
      </c>
      <c r="BH115" s="141">
        <f>IF(AND($D115&lt;&gt;0,BH$1&lt;&gt;0),IF(VLOOKUP($D115,$J$9:$DP$16,2+BH$1,FALSE)&lt;&gt;0,(COUNTIF('Présences, Excuses, et Tx P G'!$P114:BL114,$C115)/VLOOKUP($D115,$J$9:$DP$16,2+BH$1,FALSE)),),)</f>
        <v>0</v>
      </c>
      <c r="BI115" s="141">
        <f>IF(AND($D115&lt;&gt;0,BI$1&lt;&gt;0),IF(VLOOKUP($D115,$J$9:$DP$16,2+BI$1,FALSE)&lt;&gt;0,(COUNTIF('Présences, Excuses, et Tx P G'!$P114:BM114,$C115)/VLOOKUP($D115,$J$9:$DP$16,2+BI$1,FALSE)),),)</f>
        <v>0</v>
      </c>
      <c r="BJ115" s="141">
        <f>IF(AND($D115&lt;&gt;0,BJ$1&lt;&gt;0),IF(VLOOKUP($D115,$J$9:$DP$16,2+BJ$1,FALSE)&lt;&gt;0,(COUNTIF('Présences, Excuses, et Tx P G'!$P114:BN114,$C115)/VLOOKUP($D115,$J$9:$DP$16,2+BJ$1,FALSE)),),)</f>
        <v>0</v>
      </c>
      <c r="BK115" s="141">
        <f>IF(AND($D115&lt;&gt;0,BK$1&lt;&gt;0),IF(VLOOKUP($D115,$J$9:$DP$16,2+BK$1,FALSE)&lt;&gt;0,(COUNTIF('Présences, Excuses, et Tx P G'!$P114:BO114,$C115)/VLOOKUP($D115,$J$9:$DP$16,2+BK$1,FALSE)),),)</f>
        <v>0</v>
      </c>
      <c r="BL115" s="141">
        <f>IF(AND($D115&lt;&gt;0,BL$1&lt;&gt;0),IF(VLOOKUP($D115,$J$9:$DP$16,2+BL$1,FALSE)&lt;&gt;0,(COUNTIF('Présences, Excuses, et Tx P G'!$P114:BP114,$C115)/VLOOKUP($D115,$J$9:$DP$16,2+BL$1,FALSE)),),)</f>
        <v>0</v>
      </c>
      <c r="BM115" s="141">
        <f>IF(AND($D115&lt;&gt;0,BM$1&lt;&gt;0),IF(VLOOKUP($D115,$J$9:$DP$16,2+BM$1,FALSE)&lt;&gt;0,(COUNTIF('Présences, Excuses, et Tx P G'!$P114:BQ114,$C115)/VLOOKUP($D115,$J$9:$DP$16,2+BM$1,FALSE)),),)</f>
        <v>0</v>
      </c>
      <c r="BN115" s="141">
        <f>IF(AND($D115&lt;&gt;0,BN$1&lt;&gt;0),IF(VLOOKUP($D115,$J$9:$DP$16,2+BN$1,FALSE)&lt;&gt;0,(COUNTIF('Présences, Excuses, et Tx P G'!$P114:BR114,$C115)/VLOOKUP($D115,$J$9:$DP$16,2+BN$1,FALSE)),),)</f>
        <v>0</v>
      </c>
      <c r="BO115" s="141">
        <f>IF(AND($D115&lt;&gt;0,BO$1&lt;&gt;0),IF(VLOOKUP($D115,$J$9:$DP$16,2+BO$1,FALSE)&lt;&gt;0,(COUNTIF('Présences, Excuses, et Tx P G'!$P114:BS114,$C115)/VLOOKUP($D115,$J$9:$DP$16,2+BO$1,FALSE)),),)</f>
        <v>0</v>
      </c>
      <c r="BP115" s="141">
        <f>IF(AND($D115&lt;&gt;0,BP$1&lt;&gt;0),IF(VLOOKUP($D115,$J$9:$DP$16,2+BP$1,FALSE)&lt;&gt;0,(COUNTIF('Présences, Excuses, et Tx P G'!$P114:BT114,$C115)/VLOOKUP($D115,$J$9:$DP$16,2+BP$1,FALSE)),),)</f>
        <v>0</v>
      </c>
      <c r="BQ115" s="141">
        <f>IF(AND($D115&lt;&gt;0,BQ$1&lt;&gt;0),IF(VLOOKUP($D115,$J$9:$DP$16,2+BQ$1,FALSE)&lt;&gt;0,(COUNTIF('Présences, Excuses, et Tx P G'!$P114:BU114,$C115)/VLOOKUP($D115,$J$9:$DP$16,2+BQ$1,FALSE)),),)</f>
        <v>0</v>
      </c>
      <c r="BR115" s="141">
        <f>IF(AND($D115&lt;&gt;0,BR$1&lt;&gt;0),IF(VLOOKUP($D115,$J$9:$DP$16,2+BR$1,FALSE)&lt;&gt;0,(COUNTIF('Présences, Excuses, et Tx P G'!$P114:BV114,$C115)/VLOOKUP($D115,$J$9:$DP$16,2+BR$1,FALSE)),),)</f>
        <v>0</v>
      </c>
      <c r="BS115" s="141">
        <f>IF(AND($D115&lt;&gt;0,BS$1&lt;&gt;0),IF(VLOOKUP($D115,$J$9:$DP$16,2+BS$1,FALSE)&lt;&gt;0,(COUNTIF('Présences, Excuses, et Tx P G'!$P114:BW114,$C115)/VLOOKUP($D115,$J$9:$DP$16,2+BS$1,FALSE)),),)</f>
        <v>0</v>
      </c>
      <c r="BT115" s="141">
        <f>IF(AND($D115&lt;&gt;0,BT$1&lt;&gt;0),IF(VLOOKUP($D115,$J$9:$DP$16,2+BT$1,FALSE)&lt;&gt;0,(COUNTIF('Présences, Excuses, et Tx P G'!$P114:BX114,$C115)/VLOOKUP($D115,$J$9:$DP$16,2+BT$1,FALSE)),),)</f>
        <v>0</v>
      </c>
      <c r="BU115" s="141">
        <f>IF(AND($D115&lt;&gt;0,BU$1&lt;&gt;0),IF(VLOOKUP($D115,$J$9:$DP$16,2+BU$1,FALSE)&lt;&gt;0,(COUNTIF('Présences, Excuses, et Tx P G'!$P114:BY114,$C115)/VLOOKUP($D115,$J$9:$DP$16,2+BU$1,FALSE)),),)</f>
        <v>0</v>
      </c>
      <c r="BV115" s="141">
        <f>IF(AND($D115&lt;&gt;0,BV$1&lt;&gt;0),IF(VLOOKUP($D115,$J$9:$DP$16,2+BV$1,FALSE)&lt;&gt;0,(COUNTIF('Présences, Excuses, et Tx P G'!$P114:BZ114,$C115)/VLOOKUP($D115,$J$9:$DP$16,2+BV$1,FALSE)),),)</f>
        <v>0</v>
      </c>
      <c r="BW115" s="141">
        <f>IF(AND($D115&lt;&gt;0,BW$1&lt;&gt;0),IF(VLOOKUP($D115,$J$9:$DP$16,2+BW$1,FALSE)&lt;&gt;0,(COUNTIF('Présences, Excuses, et Tx P G'!$P114:CA114,$C115)/VLOOKUP($D115,$J$9:$DP$16,2+BW$1,FALSE)),),)</f>
        <v>0</v>
      </c>
      <c r="BX115" s="141">
        <f>IF(AND($D115&lt;&gt;0,BX$1&lt;&gt;0),IF(VLOOKUP($D115,$J$9:$DP$16,2+BX$1,FALSE)&lt;&gt;0,(COUNTIF('Présences, Excuses, et Tx P G'!$P114:CB114,$C115)/VLOOKUP($D115,$J$9:$DP$16,2+BX$1,FALSE)),),)</f>
        <v>0</v>
      </c>
      <c r="BY115" s="141">
        <f>IF(AND($D115&lt;&gt;0,BY$1&lt;&gt;0),IF(VLOOKUP($D115,$J$9:$DP$16,2+BY$1,FALSE)&lt;&gt;0,(COUNTIF('Présences, Excuses, et Tx P G'!$P114:CC114,$C115)/VLOOKUP($D115,$J$9:$DP$16,2+BY$1,FALSE)),),)</f>
        <v>0</v>
      </c>
      <c r="BZ115" s="141">
        <f>IF(AND($D115&lt;&gt;0,BZ$1&lt;&gt;0),IF(VLOOKUP($D115,$J$9:$DP$16,2+BZ$1,FALSE)&lt;&gt;0,(COUNTIF('Présences, Excuses, et Tx P G'!$P114:CD114,$C115)/VLOOKUP($D115,$J$9:$DP$16,2+BZ$1,FALSE)),),)</f>
        <v>0</v>
      </c>
      <c r="CA115" s="141">
        <f>IF(AND($D115&lt;&gt;0,CA$1&lt;&gt;0),IF(VLOOKUP($D115,$J$9:$DP$16,2+CA$1,FALSE)&lt;&gt;0,(COUNTIF('Présences, Excuses, et Tx P G'!$P114:CE114,$C115)/VLOOKUP($D115,$J$9:$DP$16,2+CA$1,FALSE)),),)</f>
        <v>0</v>
      </c>
      <c r="CB115" s="141">
        <f>IF(AND($D115&lt;&gt;0,CB$1&lt;&gt;0),IF(VLOOKUP($D115,$J$9:$DP$16,2+CB$1,FALSE)&lt;&gt;0,(COUNTIF('Présences, Excuses, et Tx P G'!$P114:CF114,$C115)/VLOOKUP($D115,$J$9:$DP$16,2+CB$1,FALSE)),),)</f>
        <v>0</v>
      </c>
      <c r="CC115" s="141">
        <f>IF(AND($D115&lt;&gt;0,CC$1&lt;&gt;0),IF(VLOOKUP($D115,$J$9:$DP$16,2+CC$1,FALSE)&lt;&gt;0,(COUNTIF('Présences, Excuses, et Tx P G'!$P114:CG114,$C115)/VLOOKUP($D115,$J$9:$DP$16,2+CC$1,FALSE)),),)</f>
        <v>0</v>
      </c>
      <c r="CD115" s="141">
        <f>IF(AND($D115&lt;&gt;0,CD$1&lt;&gt;0),IF(VLOOKUP($D115,$J$9:$DP$16,2+CD$1,FALSE)&lt;&gt;0,(COUNTIF('Présences, Excuses, et Tx P G'!$P114:CH114,$C115)/VLOOKUP($D115,$J$9:$DP$16,2+CD$1,FALSE)),),)</f>
        <v>0</v>
      </c>
      <c r="CE115" s="141">
        <f>IF(AND($D115&lt;&gt;0,CE$1&lt;&gt;0),IF(VLOOKUP($D115,$J$9:$DP$16,2+CE$1,FALSE)&lt;&gt;0,(COUNTIF('Présences, Excuses, et Tx P G'!$P114:CI114,$C115)/VLOOKUP($D115,$J$9:$DP$16,2+CE$1,FALSE)),),)</f>
        <v>0</v>
      </c>
      <c r="CF115" s="141">
        <f>IF(AND($D115&lt;&gt;0,CF$1&lt;&gt;0),IF(VLOOKUP($D115,$J$9:$DP$16,2+CF$1,FALSE)&lt;&gt;0,(COUNTIF('Présences, Excuses, et Tx P G'!$P114:CJ114,$C115)/VLOOKUP($D115,$J$9:$DP$16,2+CF$1,FALSE)),),)</f>
        <v>0</v>
      </c>
      <c r="CG115" s="141">
        <f>IF(AND($D115&lt;&gt;0,CG$1&lt;&gt;0),IF(VLOOKUP($D115,$J$9:$DP$16,2+CG$1,FALSE)&lt;&gt;0,(COUNTIF('Présences, Excuses, et Tx P G'!$P114:CK114,$C115)/VLOOKUP($D115,$J$9:$DP$16,2+CG$1,FALSE)),),)</f>
        <v>0</v>
      </c>
      <c r="CH115" s="141">
        <f>IF(AND($D115&lt;&gt;0,CH$1&lt;&gt;0),IF(VLOOKUP($D115,$J$9:$DP$16,2+CH$1,FALSE)&lt;&gt;0,(COUNTIF('Présences, Excuses, et Tx P G'!$P114:CL114,$C115)/VLOOKUP($D115,$J$9:$DP$16,2+CH$1,FALSE)),),)</f>
        <v>0</v>
      </c>
      <c r="CI115" s="141">
        <f>IF(AND($D115&lt;&gt;0,CI$1&lt;&gt;0),IF(VLOOKUP($D115,$J$9:$DP$16,2+CI$1,FALSE)&lt;&gt;0,(COUNTIF('Présences, Excuses, et Tx P G'!$P114:CM114,$C115)/VLOOKUP($D115,$J$9:$DP$16,2+CI$1,FALSE)),),)</f>
        <v>0</v>
      </c>
      <c r="CJ115" s="141">
        <f>IF(AND($D115&lt;&gt;0,CJ$1&lt;&gt;0),IF(VLOOKUP($D115,$J$9:$DP$16,2+CJ$1,FALSE)&lt;&gt;0,(COUNTIF('Présences, Excuses, et Tx P G'!$P114:CO114,$C115)/VLOOKUP($D115,$J$9:$DP$16,2+CJ$1,FALSE)),),)</f>
        <v>0</v>
      </c>
      <c r="CK115" s="141">
        <f>IF(AND($D115&lt;&gt;0,CK$1&lt;&gt;0),IF(VLOOKUP($D115,$J$9:$DP$16,2+CK$1,FALSE)&lt;&gt;0,(COUNTIF('Présences, Excuses, et Tx P G'!$P114:CP114,$C115)/VLOOKUP($D115,$J$9:$DP$16,2+CK$1,FALSE)),),)</f>
        <v>0</v>
      </c>
      <c r="CL115" s="141">
        <f>IF(AND($D115&lt;&gt;0,CL$1&lt;&gt;0),IF(VLOOKUP($D115,$J$9:$DP$16,2+CL$1,FALSE)&lt;&gt;0,(COUNTIF('Présences, Excuses, et Tx P G'!$P114:CQ114,$C115)/VLOOKUP($D115,$J$9:$DP$16,2+CL$1,FALSE)),),)</f>
        <v>0</v>
      </c>
      <c r="CM115" s="141">
        <f>IF(AND($D115&lt;&gt;0,CM$1&lt;&gt;0),IF(VLOOKUP($D115,$J$9:$DP$16,2+CM$1,FALSE)&lt;&gt;0,(COUNTIF('Présences, Excuses, et Tx P G'!$P114:CR114,$C115)/VLOOKUP($D115,$J$9:$DP$16,2+CM$1,FALSE)),),)</f>
        <v>0</v>
      </c>
      <c r="CN115" s="141">
        <f>IF(AND($D115&lt;&gt;0,CN$1&lt;&gt;0),IF(VLOOKUP($D115,$J$9:$DP$16,2+CN$1,FALSE)&lt;&gt;0,(COUNTIF('Présences, Excuses, et Tx P G'!$P114:CS114,$C115)/VLOOKUP($D115,$J$9:$DP$16,2+CN$1,FALSE)),),)</f>
        <v>0</v>
      </c>
      <c r="CO115" s="141">
        <f>IF(AND($D115&lt;&gt;0,CO$1&lt;&gt;0),IF(VLOOKUP($D115,$J$9:$DP$16,2+CO$1,FALSE)&lt;&gt;0,(COUNTIF('Présences, Excuses, et Tx P G'!$P114:CT114,$C115)/VLOOKUP($D115,$J$9:$DP$16,2+CO$1,FALSE)),),)</f>
        <v>0</v>
      </c>
      <c r="CP115" s="141">
        <f>IF(AND($D115&lt;&gt;0,CP$1&lt;&gt;0),IF(VLOOKUP($D115,$J$9:$DP$16,2+CP$1,FALSE)&lt;&gt;0,(COUNTIF('Présences, Excuses, et Tx P G'!$P114:CU114,$C115)/VLOOKUP($D115,$J$9:$DP$16,2+CP$1,FALSE)),),)</f>
        <v>0</v>
      </c>
      <c r="CQ115" s="141">
        <f>IF(AND($D115&lt;&gt;0,CQ$1&lt;&gt;0),IF(VLOOKUP($D115,$J$9:$DP$16,2+CQ$1,FALSE)&lt;&gt;0,(COUNTIF('Présences, Excuses, et Tx P G'!$P114:CU114,$C115)/VLOOKUP($D115,$J$9:$DP$16,2+CQ$1,FALSE)),),)</f>
        <v>0</v>
      </c>
      <c r="CR115" s="141">
        <f>IF(AND($D115&lt;&gt;0,CR$1&lt;&gt;0),IF(VLOOKUP($D115,$J$9:$DP$16,2+CR$1,FALSE)&lt;&gt;0,(COUNTIF('Présences, Excuses, et Tx P G'!$P114:CV114,$C115)/VLOOKUP($D115,$J$9:$DP$16,2+CR$1,FALSE)),),)</f>
        <v>0</v>
      </c>
      <c r="CS115" s="141">
        <f>IF(AND($D115&lt;&gt;0,CS$1&lt;&gt;0),IF(VLOOKUP($D115,$J$9:$DP$16,2+CS$1,FALSE)&lt;&gt;0,(COUNTIF('Présences, Excuses, et Tx P G'!$P114:CW114,$C115)/VLOOKUP($D115,$J$9:$DP$16,2+CS$1,FALSE)),),)</f>
        <v>0</v>
      </c>
      <c r="CT115" s="141">
        <f>IF(AND($D115&lt;&gt;0,CT$1&lt;&gt;0),IF(VLOOKUP($D115,$J$9:$DP$16,2+CT$1,FALSE)&lt;&gt;0,(COUNTIF('Présences, Excuses, et Tx P G'!$P114:CX114,$C115)/VLOOKUP($D115,$J$9:$DP$16,2+CT$1,FALSE)),),)</f>
        <v>0</v>
      </c>
      <c r="CU115" s="141">
        <f>IF(AND($D115&lt;&gt;0,CU$1&lt;&gt;0),IF(VLOOKUP($D115,$J$9:$DP$16,2+CU$1,FALSE)&lt;&gt;0,(COUNTIF('Présences, Excuses, et Tx P G'!$P114:CY114,$C115)/VLOOKUP($D115,$J$9:$DP$16,2+CU$1,FALSE)),),)</f>
        <v>0</v>
      </c>
      <c r="CV115" s="141">
        <f>IF(AND($D115&lt;&gt;0,CV$1&lt;&gt;0),IF(VLOOKUP($D115,$J$9:$DP$16,2+CV$1,FALSE)&lt;&gt;0,(COUNTIF('Présences, Excuses, et Tx P G'!$P114:CZ114,$C115)/VLOOKUP($D115,$J$9:$DP$16,2+CV$1,FALSE)),),)</f>
        <v>0</v>
      </c>
      <c r="CW115" s="141">
        <f>IF(AND($D115&lt;&gt;0,CW$1&lt;&gt;0),IF(VLOOKUP($D115,$J$9:$DP$16,2+CW$1,FALSE)&lt;&gt;0,(COUNTIF('Présences, Excuses, et Tx P G'!$P114:DA114,$C115)/VLOOKUP($D115,$J$9:$DP$16,2+CW$1,FALSE)),),)</f>
        <v>0</v>
      </c>
      <c r="CX115" s="141">
        <f>IF(AND($D115&lt;&gt;0,CX$1&lt;&gt;0),IF(VLOOKUP($D115,$J$9:$DP$16,2+CX$1,FALSE)&lt;&gt;0,(COUNTIF('Présences, Excuses, et Tx P G'!$P114:DB114,$C115)/VLOOKUP($D115,$J$9:$DP$16,2+CX$1,FALSE)),),)</f>
        <v>0</v>
      </c>
      <c r="CY115" s="141">
        <f>IF(AND($D115&lt;&gt;0,CY$1&lt;&gt;0),IF(VLOOKUP($D115,$J$9:$DP$16,2+CY$1,FALSE)&lt;&gt;0,(COUNTIF('Présences, Excuses, et Tx P G'!$P114:DC114,$C115)/VLOOKUP($D115,$J$9:$DP$16,2+CY$1,FALSE)),),)</f>
        <v>0</v>
      </c>
      <c r="CZ115" s="141">
        <f>IF(AND($D115&lt;&gt;0,CZ$1&lt;&gt;0),IF(VLOOKUP($D115,$J$9:$DP$16,2+CZ$1,FALSE)&lt;&gt;0,(COUNTIF('Présences, Excuses, et Tx P G'!$P114:DD114,$C115)/VLOOKUP($D115,$J$9:$DP$16,2+CZ$1,FALSE)),),)</f>
        <v>0</v>
      </c>
      <c r="DA115" s="141">
        <f>IF(AND($D115&lt;&gt;0,DA$1&lt;&gt;0),IF(VLOOKUP($D115,$J$9:$DP$16,2+DA$1,FALSE)&lt;&gt;0,(COUNTIF('Présences, Excuses, et Tx P G'!$P114:DE114,$C115)/VLOOKUP($D115,$J$9:$DP$16,2+DA$1,FALSE)),),)</f>
        <v>0</v>
      </c>
      <c r="DB115" s="141">
        <f>IF(AND($D115&lt;&gt;0,DB$1&lt;&gt;0),IF(VLOOKUP($D115,$J$9:$DP$16,2+DB$1,FALSE)&lt;&gt;0,(COUNTIF('Présences, Excuses, et Tx P G'!$P114:DF114,$C115)/VLOOKUP($D115,$J$9:$DP$16,2+DB$1,FALSE)),),)</f>
        <v>0</v>
      </c>
      <c r="DC115" s="141">
        <f>IF(AND($D115&lt;&gt;0,DC$1&lt;&gt;0),IF(VLOOKUP($D115,$J$9:$DP$16,2+DC$1,FALSE)&lt;&gt;0,(COUNTIF('Présences, Excuses, et Tx P G'!$P114:DG114,$C115)/VLOOKUP($D115,$J$9:$DP$16,2+DC$1,FALSE)),),)</f>
        <v>0</v>
      </c>
      <c r="DD115" s="141">
        <f>IF(AND($D115&lt;&gt;0,DD$1&lt;&gt;0),IF(VLOOKUP($D115,$J$9:$DP$16,2+DD$1,FALSE)&lt;&gt;0,(COUNTIF('Présences, Excuses, et Tx P G'!$P114:DH114,$C115)/VLOOKUP($D115,$J$9:$DP$16,2+DD$1,FALSE)),),)</f>
        <v>0</v>
      </c>
      <c r="DE115" s="141">
        <f>IF(AND($D115&lt;&gt;0,DE$1&lt;&gt;0),IF(VLOOKUP($D115,$J$9:$DP$16,2+DE$1,FALSE)&lt;&gt;0,(COUNTIF('Présences, Excuses, et Tx P G'!$P114:DI114,$C115)/VLOOKUP($D115,$J$9:$DP$16,2+DE$1,FALSE)),),)</f>
        <v>0</v>
      </c>
      <c r="DF115" s="141">
        <f>IF(AND($D115&lt;&gt;0,DF$1&lt;&gt;0),IF(VLOOKUP($D115,$J$9:$DP$16,2+DF$1,FALSE)&lt;&gt;0,(COUNTIF('Présences, Excuses, et Tx P G'!$P114:DJ114,$C115)/VLOOKUP($D115,$J$9:$DP$16,2+DF$1,FALSE)),),)</f>
        <v>0</v>
      </c>
      <c r="DG115" s="141">
        <f>IF(AND($D115&lt;&gt;0,DG$1&lt;&gt;0),IF(VLOOKUP($D115,$J$9:$DP$16,2+DG$1,FALSE)&lt;&gt;0,(COUNTIF('Présences, Excuses, et Tx P G'!$P114:DK114,$C115)/VLOOKUP($D115,$J$9:$DP$16,2+DG$1,FALSE)),),)</f>
        <v>0</v>
      </c>
      <c r="DH115" s="141">
        <f>IF(AND($D115&lt;&gt;0,DH$1&lt;&gt;0),IF(VLOOKUP($D115,$J$9:$DP$16,2+DH$1,FALSE)&lt;&gt;0,(COUNTIF('Présences, Excuses, et Tx P G'!$P114:DL114,$C115)/VLOOKUP($D115,$J$9:$DP$16,2+DH$1,FALSE)),),)</f>
        <v>0</v>
      </c>
      <c r="DI115" s="141">
        <f>IF(AND($D115&lt;&gt;0,DI$1&lt;&gt;0),IF(VLOOKUP($D115,$J$9:$DP$16,2+DI$1,FALSE)&lt;&gt;0,(COUNTIF('Présences, Excuses, et Tx P G'!$P114:DM114,$C115)/VLOOKUP($D115,$J$9:$DP$16,2+DI$1,FALSE)),),)</f>
        <v>0</v>
      </c>
      <c r="DJ115" s="141">
        <f>IF(AND($D115&lt;&gt;0,DJ$1&lt;&gt;0),IF(VLOOKUP($D115,$J$9:$DP$16,2+DJ$1,FALSE)&lt;&gt;0,(COUNTIF('Présences, Excuses, et Tx P G'!$P114:DN114,$C115)/VLOOKUP($D115,$J$9:$DP$16,2+DJ$1,FALSE)),),)</f>
        <v>0</v>
      </c>
      <c r="DK115" s="141">
        <f>IF(AND($D115&lt;&gt;0,DK$1&lt;&gt;0),IF(VLOOKUP($D115,$J$9:$DP$16,2+DK$1,FALSE)&lt;&gt;0,(COUNTIF('Présences, Excuses, et Tx P G'!$P114:DO114,$C115)/VLOOKUP($D115,$J$9:$DP$16,2+DK$1,FALSE)),),)</f>
        <v>0</v>
      </c>
      <c r="DL115" s="141">
        <f>IF(AND($D115&lt;&gt;0,DL$1&lt;&gt;0),IF(VLOOKUP($D115,$J$9:$DP$16,2+DL$1,FALSE)&lt;&gt;0,(COUNTIF('Présences, Excuses, et Tx P G'!$P114:DP114,$C115)/VLOOKUP($D115,$J$9:$DP$16,2+DL$1,FALSE)),),)</f>
        <v>0</v>
      </c>
      <c r="DM115" s="141">
        <f>IF(AND($D115&lt;&gt;0,DM$1&lt;&gt;0),IF(VLOOKUP($D115,$J$9:$DP$16,2+DM$1,FALSE)&lt;&gt;0,(COUNTIF('Présences, Excuses, et Tx P G'!$P114:DQ114,$C115)/VLOOKUP($D115,$J$9:$DP$16,2+DM$1,FALSE)),),)</f>
        <v>0</v>
      </c>
      <c r="DN115" s="141">
        <f>IF(AND($D115&lt;&gt;0,DN$1&lt;&gt;0),IF(VLOOKUP($D115,$J$9:$DP$16,2+DN$1,FALSE)&lt;&gt;0,(COUNTIF('Présences, Excuses, et Tx P G'!$P114:DR114,$C115)/VLOOKUP($D115,$J$9:$DP$16,2+DN$1,FALSE)),),)</f>
        <v>0</v>
      </c>
      <c r="DO115" s="141">
        <f>IF(AND($D115&lt;&gt;0,DO$1&lt;&gt;0),IF(VLOOKUP($D115,$J$9:$DP$16,2+DO$1,FALSE)&lt;&gt;0,(COUNTIF('Présences, Excuses, et Tx P G'!$P114:DS114,$C115)/VLOOKUP($D115,$J$9:$DP$16,2+DO$1,FALSE)),),)</f>
        <v>0</v>
      </c>
      <c r="DP115" s="141">
        <f>IF(AND($D115&lt;&gt;0,DP$1&lt;&gt;0),IF(VLOOKUP($D115,$J$9:$DP$16,2+DP$1,FALSE)&lt;&gt;0,(COUNTIF('Présences, Excuses, et Tx P G'!$P114:DT114,$C115)/VLOOKUP($D115,$J$9:$DP$16,2+DP$1,FALSE)),),)</f>
        <v>0</v>
      </c>
      <c r="DR115" s="22">
        <f t="shared" si="39"/>
        <v>0</v>
      </c>
      <c r="DS115" s="26">
        <f t="shared" si="40"/>
        <v>0</v>
      </c>
      <c r="DT115" s="23">
        <f t="shared" si="41"/>
        <v>0</v>
      </c>
    </row>
    <row r="116" spans="1:124" ht="14.4" customHeight="1">
      <c r="A116" s="17">
        <v>99</v>
      </c>
      <c r="B116" s="158">
        <f>Choristes!B105</f>
        <v>0</v>
      </c>
      <c r="C116" s="26">
        <f>Choristes!C105</f>
        <v>0</v>
      </c>
      <c r="D116" s="26">
        <f>Choristes!G105</f>
        <v>0</v>
      </c>
      <c r="E116" s="26"/>
      <c r="F116" s="26"/>
      <c r="G116" s="15"/>
      <c r="H116" s="15"/>
      <c r="I116" s="23">
        <f t="shared" si="37"/>
        <v>0</v>
      </c>
      <c r="J116" s="23">
        <f t="shared" si="38"/>
        <v>0</v>
      </c>
      <c r="K116" s="61"/>
      <c r="L116" s="141">
        <f>IF(AND($D116&lt;&gt;0,L$1&lt;&gt;0),IF(VLOOKUP($D116,$J$9:$DP$16,2+L$1,FALSE)&lt;&gt;0,(COUNTIF('Présences, Excuses, et Tx P G'!$P115:P115,$C116)/VLOOKUP($D116,$J$9:$DP$16,2+L$1,FALSE)),),)</f>
        <v>0</v>
      </c>
      <c r="M116" s="141">
        <f>IF(AND($D116&lt;&gt;0,M$1&lt;&gt;0),IF(VLOOKUP($D116,$J$9:$DP$16,2+M$1,FALSE)&lt;&gt;0,(COUNTIF('Présences, Excuses, et Tx P G'!$P115:Q115,$C116)/VLOOKUP($D116,$J$9:$DP$16,2+M$1,FALSE)),),)</f>
        <v>0</v>
      </c>
      <c r="N116" s="141">
        <f>IF(AND($D116&lt;&gt;0,N$1&lt;&gt;0),IF(VLOOKUP($D116,$J$9:$DP$16,2+N$1,FALSE)&lt;&gt;0,(COUNTIF('Présences, Excuses, et Tx P G'!$P115:R115,$C116)/VLOOKUP($D116,$J$9:$DP$16,2+N$1,FALSE)),),)</f>
        <v>0</v>
      </c>
      <c r="O116" s="141">
        <f>IF(AND($D116&lt;&gt;0,O$1&lt;&gt;0),IF(VLOOKUP($D116,$J$9:$DP$16,2+O$1,FALSE)&lt;&gt;0,(COUNTIF('Présences, Excuses, et Tx P G'!$P115:S115,$C116)/VLOOKUP($D116,$J$9:$DP$16,2+O$1,FALSE)),),)</f>
        <v>0</v>
      </c>
      <c r="P116" s="141">
        <f>IF(AND($D116&lt;&gt;0,P$1&lt;&gt;0),IF(VLOOKUP($D116,$J$9:$DP$16,2+P$1,FALSE)&lt;&gt;0,(COUNTIF('Présences, Excuses, et Tx P G'!$P115:T115,$C116)/VLOOKUP($D116,$J$9:$DP$16,2+P$1,FALSE)),),)</f>
        <v>0</v>
      </c>
      <c r="Q116" s="141">
        <f>IF(AND($D116&lt;&gt;0,Q$1&lt;&gt;0),IF(VLOOKUP($D116,$J$9:$DP$16,2+Q$1,FALSE)&lt;&gt;0,(COUNTIF('Présences, Excuses, et Tx P G'!$P115:U115,$C116)/VLOOKUP($D116,$J$9:$DP$16,2+Q$1,FALSE)),),)</f>
        <v>0</v>
      </c>
      <c r="R116" s="141">
        <f>IF(AND($D116&lt;&gt;0,R$1&lt;&gt;0),IF(VLOOKUP($D116,$J$9:$DP$16,2+R$1,FALSE)&lt;&gt;0,(COUNTIF('Présences, Excuses, et Tx P G'!$P115:V115,$C116)/VLOOKUP($D116,$J$9:$DP$16,2+R$1,FALSE)),),)</f>
        <v>0</v>
      </c>
      <c r="S116" s="141">
        <f>IF(AND($D116&lt;&gt;0,S$1&lt;&gt;0),IF(VLOOKUP($D116,$J$9:$DP$16,2+S$1,FALSE)&lt;&gt;0,(COUNTIF('Présences, Excuses, et Tx P G'!$P115:W115,$C116)/VLOOKUP($D116,$J$9:$DP$16,2+S$1,FALSE)),),)</f>
        <v>0</v>
      </c>
      <c r="T116" s="141">
        <f>IF(AND($D116&lt;&gt;0,T$1&lt;&gt;0),IF(VLOOKUP($D116,$J$9:$DP$16,2+T$1,FALSE)&lt;&gt;0,(COUNTIF('Présences, Excuses, et Tx P G'!$P115:X115,$C116)/VLOOKUP($D116,$J$9:$DP$16,2+T$1,FALSE)),),)</f>
        <v>0</v>
      </c>
      <c r="U116" s="141">
        <f>IF(AND($D116&lt;&gt;0,U$1&lt;&gt;0),IF(VLOOKUP($D116,$J$9:$DP$16,2+U$1,FALSE)&lt;&gt;0,(COUNTIF('Présences, Excuses, et Tx P G'!$P115:Y115,$C116)/VLOOKUP($D116,$J$9:$DP$16,2+U$1,FALSE)),),)</f>
        <v>0</v>
      </c>
      <c r="V116" s="141">
        <f>IF(AND($D116&lt;&gt;0,V$1&lt;&gt;0),IF(VLOOKUP($D116,$J$9:$DP$16,2+V$1,FALSE)&lt;&gt;0,(COUNTIF('Présences, Excuses, et Tx P G'!$P115:Z115,$C116)/VLOOKUP($D116,$J$9:$DP$16,2+V$1,FALSE)),),)</f>
        <v>0</v>
      </c>
      <c r="W116" s="141">
        <f>IF(AND($D116&lt;&gt;0,W$1&lt;&gt;0),IF(VLOOKUP($D116,$J$9:$DP$16,2+W$1,FALSE)&lt;&gt;0,(COUNTIF('Présences, Excuses, et Tx P G'!$P115:AA115,$C116)/VLOOKUP($D116,$J$9:$DP$16,2+W$1,FALSE)),),)</f>
        <v>0</v>
      </c>
      <c r="X116" s="141">
        <f>IF(AND($D116&lt;&gt;0,X$1&lt;&gt;0),IF(VLOOKUP($D116,$J$9:$DP$16,2+X$1,FALSE)&lt;&gt;0,(COUNTIF('Présences, Excuses, et Tx P G'!$P115:AB115,$C116)/VLOOKUP($D116,$J$9:$DP$16,2+X$1,FALSE)),),)</f>
        <v>0</v>
      </c>
      <c r="Y116" s="141">
        <f>IF(AND($D116&lt;&gt;0,Y$1&lt;&gt;0),IF(VLOOKUP($D116,$J$9:$DP$16,2+Y$1,FALSE)&lt;&gt;0,(COUNTIF('Présences, Excuses, et Tx P G'!$P115:AC115,$C116)/VLOOKUP($D116,$J$9:$DP$16,2+Y$1,FALSE)),),)</f>
        <v>0</v>
      </c>
      <c r="Z116" s="141">
        <f>IF(AND($D116&lt;&gt;0,Z$1&lt;&gt;0),IF(VLOOKUP($D116,$J$9:$DP$16,2+Z$1,FALSE)&lt;&gt;0,(COUNTIF('Présences, Excuses, et Tx P G'!$P115:AD115,$C116)/VLOOKUP($D116,$J$9:$DP$16,2+Z$1,FALSE)),),)</f>
        <v>0</v>
      </c>
      <c r="AA116" s="141">
        <f>IF(AND($D116&lt;&gt;0,AA$1&lt;&gt;0),IF(VLOOKUP($D116,$J$9:$DP$16,2+AA$1,FALSE)&lt;&gt;0,(COUNTIF('Présences, Excuses, et Tx P G'!$P115:AE115,$C116)/VLOOKUP($D116,$J$9:$DP$16,2+AA$1,FALSE)),),)</f>
        <v>0</v>
      </c>
      <c r="AB116" s="141">
        <f>IF(AND($D116&lt;&gt;0,AB$1&lt;&gt;0),IF(VLOOKUP($D116,$J$9:$DP$16,2+AB$1,FALSE)&lt;&gt;0,(COUNTIF('Présences, Excuses, et Tx P G'!$P115:AF115,$C116)/VLOOKUP($D116,$J$9:$DP$16,2+AB$1,FALSE)),),)</f>
        <v>0</v>
      </c>
      <c r="AC116" s="141">
        <f>IF(AND($D116&lt;&gt;0,AC$1&lt;&gt;0),IF(VLOOKUP($D116,$J$9:$DP$16,2+AC$1,FALSE)&lt;&gt;0,(COUNTIF('Présences, Excuses, et Tx P G'!$P115:AG115,$C116)/VLOOKUP($D116,$J$9:$DP$16,2+AC$1,FALSE)),),)</f>
        <v>0</v>
      </c>
      <c r="AD116" s="141">
        <f>IF(AND($D116&lt;&gt;0,AD$1&lt;&gt;0),IF(VLOOKUP($D116,$J$9:$DP$16,2+AD$1,FALSE)&lt;&gt;0,(COUNTIF('Présences, Excuses, et Tx P G'!$P115:AH115,$C116)/VLOOKUP($D116,$J$9:$DP$16,2+AD$1,FALSE)),),)</f>
        <v>0</v>
      </c>
      <c r="AE116" s="141">
        <f>IF(AND($D116&lt;&gt;0,AE$1&lt;&gt;0),IF(VLOOKUP($D116,$J$9:$DP$16,2+AE$1,FALSE)&lt;&gt;0,(COUNTIF('Présences, Excuses, et Tx P G'!$P115:AI115,$C116)/VLOOKUP($D116,$J$9:$DP$16,2+AE$1,FALSE)),),)</f>
        <v>0</v>
      </c>
      <c r="AF116" s="141">
        <f>IF(AND($D116&lt;&gt;0,AF$1&lt;&gt;0),IF(VLOOKUP($D116,$J$9:$DP$16,2+AF$1,FALSE)&lt;&gt;0,(COUNTIF('Présences, Excuses, et Tx P G'!$P115:AJ115,$C116)/VLOOKUP($D116,$J$9:$DP$16,2+AF$1,FALSE)),),)</f>
        <v>0</v>
      </c>
      <c r="AG116" s="141">
        <f>IF(AND($D116&lt;&gt;0,AG$1&lt;&gt;0),IF(VLOOKUP($D116,$J$9:$DP$16,2+AG$1,FALSE)&lt;&gt;0,(COUNTIF('Présences, Excuses, et Tx P G'!$P115:AK115,$C116)/VLOOKUP($D116,$J$9:$DP$16,2+AG$1,FALSE)),),)</f>
        <v>0</v>
      </c>
      <c r="AH116" s="141">
        <f>IF(AND($D116&lt;&gt;0,AH$1&lt;&gt;0),IF(VLOOKUP($D116,$J$9:$DP$16,2+AH$1,FALSE)&lt;&gt;0,(COUNTIF('Présences, Excuses, et Tx P G'!$P115:AL115,$C116)/VLOOKUP($D116,$J$9:$DP$16,2+AH$1,FALSE)),),)</f>
        <v>0</v>
      </c>
      <c r="AI116" s="141">
        <f>IF(AND($D116&lt;&gt;0,AI$1&lt;&gt;0),IF(VLOOKUP($D116,$J$9:$DP$16,2+AI$1,FALSE)&lt;&gt;0,(COUNTIF('Présences, Excuses, et Tx P G'!$P115:AM115,$C116)/VLOOKUP($D116,$J$9:$DP$16,2+AI$1,FALSE)),),)</f>
        <v>0</v>
      </c>
      <c r="AJ116" s="141">
        <f>IF(AND($D116&lt;&gt;0,AJ$1&lt;&gt;0),IF(VLOOKUP($D116,$J$9:$DP$16,2+AJ$1,FALSE)&lt;&gt;0,(COUNTIF('Présences, Excuses, et Tx P G'!$P115:AN115,$C116)/VLOOKUP($D116,$J$9:$DP$16,2+AJ$1,FALSE)),),)</f>
        <v>0</v>
      </c>
      <c r="AK116" s="141">
        <f>IF(AND($D116&lt;&gt;0,AK$1&lt;&gt;0),IF(VLOOKUP($D116,$J$9:$DP$16,2+AK$1,FALSE)&lt;&gt;0,(COUNTIF('Présences, Excuses, et Tx P G'!$P115:AO115,$C116)/VLOOKUP($D116,$J$9:$DP$16,2+AK$1,FALSE)),),)</f>
        <v>0</v>
      </c>
      <c r="AL116" s="141">
        <f>IF(AND($D116&lt;&gt;0,AL$1&lt;&gt;0),IF(VLOOKUP($D116,$J$9:$DP$16,2+AL$1,FALSE)&lt;&gt;0,(COUNTIF('Présences, Excuses, et Tx P G'!$P115:AP115,$C116)/VLOOKUP($D116,$J$9:$DP$16,2+AL$1,FALSE)),),)</f>
        <v>0</v>
      </c>
      <c r="AM116" s="141">
        <f>IF(AND($D116&lt;&gt;0,AM$1&lt;&gt;0),IF(VLOOKUP($D116,$J$9:$DP$16,2+AM$1,FALSE)&lt;&gt;0,(COUNTIF('Présences, Excuses, et Tx P G'!$P115:AQ115,$C116)/VLOOKUP($D116,$J$9:$DP$16,2+AM$1,FALSE)),),)</f>
        <v>0</v>
      </c>
      <c r="AN116" s="141">
        <f>IF(AND($D116&lt;&gt;0,AN$1&lt;&gt;0),IF(VLOOKUP($D116,$J$9:$DP$16,2+AN$1,FALSE)&lt;&gt;0,(COUNTIF('Présences, Excuses, et Tx P G'!$P115:AR115,$C116)/VLOOKUP($D116,$J$9:$DP$16,2+AN$1,FALSE)),),)</f>
        <v>0</v>
      </c>
      <c r="AO116" s="141">
        <f>IF(AND($D116&lt;&gt;0,AO$1&lt;&gt;0),IF(VLOOKUP($D116,$J$9:$DP$16,2+AO$1,FALSE)&lt;&gt;0,(COUNTIF('Présences, Excuses, et Tx P G'!$P115:AS115,$C116)/VLOOKUP($D116,$J$9:$DP$16,2+AO$1,FALSE)),),)</f>
        <v>0</v>
      </c>
      <c r="AP116" s="141">
        <f>IF(AND($D116&lt;&gt;0,AP$1&lt;&gt;0),IF(VLOOKUP($D116,$J$9:$DP$16,2+AP$1,FALSE)&lt;&gt;0,(COUNTIF('Présences, Excuses, et Tx P G'!$P115:AT115,$C116)/VLOOKUP($D116,$J$9:$DP$16,2+AP$1,FALSE)),),)</f>
        <v>0</v>
      </c>
      <c r="AQ116" s="141">
        <f>IF(AND($D116&lt;&gt;0,AQ$1&lt;&gt;0),IF(VLOOKUP($D116,$J$9:$DP$16,2+AQ$1,FALSE)&lt;&gt;0,(COUNTIF('Présences, Excuses, et Tx P G'!$P115:AU115,$C116)/VLOOKUP($D116,$J$9:$DP$16,2+AQ$1,FALSE)),),)</f>
        <v>0</v>
      </c>
      <c r="AR116" s="141">
        <f>IF(AND($D116&lt;&gt;0,AR$1&lt;&gt;0),IF(VLOOKUP($D116,$J$9:$DP$16,2+AR$1,FALSE)&lt;&gt;0,(COUNTIF('Présences, Excuses, et Tx P G'!$P115:AV115,$C116)/VLOOKUP($D116,$J$9:$DP$16,2+AR$1,FALSE)),),)</f>
        <v>0</v>
      </c>
      <c r="AS116" s="141">
        <f>IF(AND($D116&lt;&gt;0,AS$1&lt;&gt;0),IF(VLOOKUP($D116,$J$9:$DP$16,2+AS$1,FALSE)&lt;&gt;0,(COUNTIF('Présences, Excuses, et Tx P G'!$P115:AW115,$C116)/VLOOKUP($D116,$J$9:$DP$16,2+AS$1,FALSE)),),)</f>
        <v>0</v>
      </c>
      <c r="AT116" s="141">
        <f>IF(AND($D116&lt;&gt;0,AT$1&lt;&gt;0),IF(VLOOKUP($D116,$J$9:$DP$16,2+AT$1,FALSE)&lt;&gt;0,(COUNTIF('Présences, Excuses, et Tx P G'!$P115:AX115,$C116)/VLOOKUP($D116,$J$9:$DP$16,2+AT$1,FALSE)),),)</f>
        <v>0</v>
      </c>
      <c r="AU116" s="141">
        <f>IF(AND($D116&lt;&gt;0,AU$1&lt;&gt;0),IF(VLOOKUP($D116,$J$9:$DP$16,2+AU$1,FALSE)&lt;&gt;0,(COUNTIF('Présences, Excuses, et Tx P G'!$P115:AY115,$C116)/VLOOKUP($D116,$J$9:$DP$16,2+AU$1,FALSE)),),)</f>
        <v>0</v>
      </c>
      <c r="AV116" s="141">
        <f>IF(AND($D116&lt;&gt;0,AV$1&lt;&gt;0),IF(VLOOKUP($D116,$J$9:$DP$16,2+AV$1,FALSE)&lt;&gt;0,(COUNTIF('Présences, Excuses, et Tx P G'!$P115:AZ115,$C116)/VLOOKUP($D116,$J$9:$DP$16,2+AV$1,FALSE)),),)</f>
        <v>0</v>
      </c>
      <c r="AW116" s="141">
        <f>IF(AND($D116&lt;&gt;0,AW$1&lt;&gt;0),IF(VLOOKUP($D116,$J$9:$DP$16,2+AW$1,FALSE)&lt;&gt;0,(COUNTIF('Présences, Excuses, et Tx P G'!$P115:BA115,$C116)/VLOOKUP($D116,$J$9:$DP$16,2+AW$1,FALSE)),),)</f>
        <v>0</v>
      </c>
      <c r="AX116" s="141">
        <f>IF(AND($D116&lt;&gt;0,AX$1&lt;&gt;0),IF(VLOOKUP($D116,$J$9:$DP$16,2+AX$1,FALSE)&lt;&gt;0,(COUNTIF('Présences, Excuses, et Tx P G'!$P115:BB115,$C116)/VLOOKUP($D116,$J$9:$DP$16,2+AX$1,FALSE)),),)</f>
        <v>0</v>
      </c>
      <c r="AY116" s="141">
        <f>IF(AND($D116&lt;&gt;0,AY$1&lt;&gt;0),IF(VLOOKUP($D116,$J$9:$DP$16,2+AY$1,FALSE)&lt;&gt;0,(COUNTIF('Présences, Excuses, et Tx P G'!$P115:BC115,$C116)/VLOOKUP($D116,$J$9:$DP$16,2+AY$1,FALSE)),),)</f>
        <v>0</v>
      </c>
      <c r="AZ116" s="141">
        <f>IF(AND($D116&lt;&gt;0,AZ$1&lt;&gt;0),IF(VLOOKUP($D116,$J$9:$DP$16,2+AZ$1,FALSE)&lt;&gt;0,(COUNTIF('Présences, Excuses, et Tx P G'!$P115:BD115,$C116)/VLOOKUP($D116,$J$9:$DP$16,2+AZ$1,FALSE)),),)</f>
        <v>0</v>
      </c>
      <c r="BA116" s="141">
        <f>IF(AND($D116&lt;&gt;0,BA$1&lt;&gt;0),IF(VLOOKUP($D116,$J$9:$DP$16,2+BA$1,FALSE)&lt;&gt;0,(COUNTIF('Présences, Excuses, et Tx P G'!$P115:BE115,$C116)/VLOOKUP($D116,$J$9:$DP$16,2+BA$1,FALSE)),),)</f>
        <v>0</v>
      </c>
      <c r="BB116" s="141">
        <f>IF(AND($D116&lt;&gt;0,BB$1&lt;&gt;0),IF(VLOOKUP($D116,$J$9:$DP$16,2+BB$1,FALSE)&lt;&gt;0,(COUNTIF('Présences, Excuses, et Tx P G'!$P115:BF115,$C116)/VLOOKUP($D116,$J$9:$DP$16,2+BB$1,FALSE)),),)</f>
        <v>0</v>
      </c>
      <c r="BC116" s="141">
        <f>IF(AND($D116&lt;&gt;0,BC$1&lt;&gt;0),IF(VLOOKUP($D116,$J$9:$DP$16,2+BC$1,FALSE)&lt;&gt;0,(COUNTIF('Présences, Excuses, et Tx P G'!$P115:BG115,$C116)/VLOOKUP($D116,$J$9:$DP$16,2+BC$1,FALSE)),),)</f>
        <v>0</v>
      </c>
      <c r="BD116" s="141">
        <f>IF(AND($D116&lt;&gt;0,BD$1&lt;&gt;0),IF(VLOOKUP($D116,$J$9:$DP$16,2+BD$1,FALSE)&lt;&gt;0,(COUNTIF('Présences, Excuses, et Tx P G'!$P115:BH115,$C116)/VLOOKUP($D116,$J$9:$DP$16,2+BD$1,FALSE)),),)</f>
        <v>0</v>
      </c>
      <c r="BE116" s="141">
        <f>IF(AND($D116&lt;&gt;0,BE$1&lt;&gt;0),IF(VLOOKUP($D116,$J$9:$DP$16,2+BE$1,FALSE)&lt;&gt;0,(COUNTIF('Présences, Excuses, et Tx P G'!$P115:BI115,$C116)/VLOOKUP($D116,$J$9:$DP$16,2+BE$1,FALSE)),),)</f>
        <v>0</v>
      </c>
      <c r="BF116" s="141">
        <f>IF(AND($D116&lt;&gt;0,BF$1&lt;&gt;0),IF(VLOOKUP($D116,$J$9:$DP$16,2+BF$1,FALSE)&lt;&gt;0,(COUNTIF('Présences, Excuses, et Tx P G'!$P115:BJ115,$C116)/VLOOKUP($D116,$J$9:$DP$16,2+BF$1,FALSE)),),)</f>
        <v>0</v>
      </c>
      <c r="BG116" s="141">
        <f>IF(AND($D116&lt;&gt;0,BG$1&lt;&gt;0),IF(VLOOKUP($D116,$J$9:$DP$16,2+BG$1,FALSE)&lt;&gt;0,(COUNTIF('Présences, Excuses, et Tx P G'!$P115:BK115,$C116)/VLOOKUP($D116,$J$9:$DP$16,2+BG$1,FALSE)),),)</f>
        <v>0</v>
      </c>
      <c r="BH116" s="141">
        <f>IF(AND($D116&lt;&gt;0,BH$1&lt;&gt;0),IF(VLOOKUP($D116,$J$9:$DP$16,2+BH$1,FALSE)&lt;&gt;0,(COUNTIF('Présences, Excuses, et Tx P G'!$P115:BL115,$C116)/VLOOKUP($D116,$J$9:$DP$16,2+BH$1,FALSE)),),)</f>
        <v>0</v>
      </c>
      <c r="BI116" s="141">
        <f>IF(AND($D116&lt;&gt;0,BI$1&lt;&gt;0),IF(VLOOKUP($D116,$J$9:$DP$16,2+BI$1,FALSE)&lt;&gt;0,(COUNTIF('Présences, Excuses, et Tx P G'!$P115:BM115,$C116)/VLOOKUP($D116,$J$9:$DP$16,2+BI$1,FALSE)),),)</f>
        <v>0</v>
      </c>
      <c r="BJ116" s="141">
        <f>IF(AND($D116&lt;&gt;0,BJ$1&lt;&gt;0),IF(VLOOKUP($D116,$J$9:$DP$16,2+BJ$1,FALSE)&lt;&gt;0,(COUNTIF('Présences, Excuses, et Tx P G'!$P115:BN115,$C116)/VLOOKUP($D116,$J$9:$DP$16,2+BJ$1,FALSE)),),)</f>
        <v>0</v>
      </c>
      <c r="BK116" s="141">
        <f>IF(AND($D116&lt;&gt;0,BK$1&lt;&gt;0),IF(VLOOKUP($D116,$J$9:$DP$16,2+BK$1,FALSE)&lt;&gt;0,(COUNTIF('Présences, Excuses, et Tx P G'!$P115:BO115,$C116)/VLOOKUP($D116,$J$9:$DP$16,2+BK$1,FALSE)),),)</f>
        <v>0</v>
      </c>
      <c r="BL116" s="141">
        <f>IF(AND($D116&lt;&gt;0,BL$1&lt;&gt;0),IF(VLOOKUP($D116,$J$9:$DP$16,2+BL$1,FALSE)&lt;&gt;0,(COUNTIF('Présences, Excuses, et Tx P G'!$P115:BP115,$C116)/VLOOKUP($D116,$J$9:$DP$16,2+BL$1,FALSE)),),)</f>
        <v>0</v>
      </c>
      <c r="BM116" s="141">
        <f>IF(AND($D116&lt;&gt;0,BM$1&lt;&gt;0),IF(VLOOKUP($D116,$J$9:$DP$16,2+BM$1,FALSE)&lt;&gt;0,(COUNTIF('Présences, Excuses, et Tx P G'!$P115:BQ115,$C116)/VLOOKUP($D116,$J$9:$DP$16,2+BM$1,FALSE)),),)</f>
        <v>0</v>
      </c>
      <c r="BN116" s="141">
        <f>IF(AND($D116&lt;&gt;0,BN$1&lt;&gt;0),IF(VLOOKUP($D116,$J$9:$DP$16,2+BN$1,FALSE)&lt;&gt;0,(COUNTIF('Présences, Excuses, et Tx P G'!$P115:BR115,$C116)/VLOOKUP($D116,$J$9:$DP$16,2+BN$1,FALSE)),),)</f>
        <v>0</v>
      </c>
      <c r="BO116" s="141">
        <f>IF(AND($D116&lt;&gt;0,BO$1&lt;&gt;0),IF(VLOOKUP($D116,$J$9:$DP$16,2+BO$1,FALSE)&lt;&gt;0,(COUNTIF('Présences, Excuses, et Tx P G'!$P115:BS115,$C116)/VLOOKUP($D116,$J$9:$DP$16,2+BO$1,FALSE)),),)</f>
        <v>0</v>
      </c>
      <c r="BP116" s="141">
        <f>IF(AND($D116&lt;&gt;0,BP$1&lt;&gt;0),IF(VLOOKUP($D116,$J$9:$DP$16,2+BP$1,FALSE)&lt;&gt;0,(COUNTIF('Présences, Excuses, et Tx P G'!$P115:BT115,$C116)/VLOOKUP($D116,$J$9:$DP$16,2+BP$1,FALSE)),),)</f>
        <v>0</v>
      </c>
      <c r="BQ116" s="141">
        <f>IF(AND($D116&lt;&gt;0,BQ$1&lt;&gt;0),IF(VLOOKUP($D116,$J$9:$DP$16,2+BQ$1,FALSE)&lt;&gt;0,(COUNTIF('Présences, Excuses, et Tx P G'!$P115:BU115,$C116)/VLOOKUP($D116,$J$9:$DP$16,2+BQ$1,FALSE)),),)</f>
        <v>0</v>
      </c>
      <c r="BR116" s="141">
        <f>IF(AND($D116&lt;&gt;0,BR$1&lt;&gt;0),IF(VLOOKUP($D116,$J$9:$DP$16,2+BR$1,FALSE)&lt;&gt;0,(COUNTIF('Présences, Excuses, et Tx P G'!$P115:BV115,$C116)/VLOOKUP($D116,$J$9:$DP$16,2+BR$1,FALSE)),),)</f>
        <v>0</v>
      </c>
      <c r="BS116" s="141">
        <f>IF(AND($D116&lt;&gt;0,BS$1&lt;&gt;0),IF(VLOOKUP($D116,$J$9:$DP$16,2+BS$1,FALSE)&lt;&gt;0,(COUNTIF('Présences, Excuses, et Tx P G'!$P115:BW115,$C116)/VLOOKUP($D116,$J$9:$DP$16,2+BS$1,FALSE)),),)</f>
        <v>0</v>
      </c>
      <c r="BT116" s="141">
        <f>IF(AND($D116&lt;&gt;0,BT$1&lt;&gt;0),IF(VLOOKUP($D116,$J$9:$DP$16,2+BT$1,FALSE)&lt;&gt;0,(COUNTIF('Présences, Excuses, et Tx P G'!$P115:BX115,$C116)/VLOOKUP($D116,$J$9:$DP$16,2+BT$1,FALSE)),),)</f>
        <v>0</v>
      </c>
      <c r="BU116" s="141">
        <f>IF(AND($D116&lt;&gt;0,BU$1&lt;&gt;0),IF(VLOOKUP($D116,$J$9:$DP$16,2+BU$1,FALSE)&lt;&gt;0,(COUNTIF('Présences, Excuses, et Tx P G'!$P115:BY115,$C116)/VLOOKUP($D116,$J$9:$DP$16,2+BU$1,FALSE)),),)</f>
        <v>0</v>
      </c>
      <c r="BV116" s="141">
        <f>IF(AND($D116&lt;&gt;0,BV$1&lt;&gt;0),IF(VLOOKUP($D116,$J$9:$DP$16,2+BV$1,FALSE)&lt;&gt;0,(COUNTIF('Présences, Excuses, et Tx P G'!$P115:BZ115,$C116)/VLOOKUP($D116,$J$9:$DP$16,2+BV$1,FALSE)),),)</f>
        <v>0</v>
      </c>
      <c r="BW116" s="141">
        <f>IF(AND($D116&lt;&gt;0,BW$1&lt;&gt;0),IF(VLOOKUP($D116,$J$9:$DP$16,2+BW$1,FALSE)&lt;&gt;0,(COUNTIF('Présences, Excuses, et Tx P G'!$P115:CA115,$C116)/VLOOKUP($D116,$J$9:$DP$16,2+BW$1,FALSE)),),)</f>
        <v>0</v>
      </c>
      <c r="BX116" s="141">
        <f>IF(AND($D116&lt;&gt;0,BX$1&lt;&gt;0),IF(VLOOKUP($D116,$J$9:$DP$16,2+BX$1,FALSE)&lt;&gt;0,(COUNTIF('Présences, Excuses, et Tx P G'!$P115:CB115,$C116)/VLOOKUP($D116,$J$9:$DP$16,2+BX$1,FALSE)),),)</f>
        <v>0</v>
      </c>
      <c r="BY116" s="141">
        <f>IF(AND($D116&lt;&gt;0,BY$1&lt;&gt;0),IF(VLOOKUP($D116,$J$9:$DP$16,2+BY$1,FALSE)&lt;&gt;0,(COUNTIF('Présences, Excuses, et Tx P G'!$P115:CC115,$C116)/VLOOKUP($D116,$J$9:$DP$16,2+BY$1,FALSE)),),)</f>
        <v>0</v>
      </c>
      <c r="BZ116" s="141">
        <f>IF(AND($D116&lt;&gt;0,BZ$1&lt;&gt;0),IF(VLOOKUP($D116,$J$9:$DP$16,2+BZ$1,FALSE)&lt;&gt;0,(COUNTIF('Présences, Excuses, et Tx P G'!$P115:CD115,$C116)/VLOOKUP($D116,$J$9:$DP$16,2+BZ$1,FALSE)),),)</f>
        <v>0</v>
      </c>
      <c r="CA116" s="141">
        <f>IF(AND($D116&lt;&gt;0,CA$1&lt;&gt;0),IF(VLOOKUP($D116,$J$9:$DP$16,2+CA$1,FALSE)&lt;&gt;0,(COUNTIF('Présences, Excuses, et Tx P G'!$P115:CE115,$C116)/VLOOKUP($D116,$J$9:$DP$16,2+CA$1,FALSE)),),)</f>
        <v>0</v>
      </c>
      <c r="CB116" s="141">
        <f>IF(AND($D116&lt;&gt;0,CB$1&lt;&gt;0),IF(VLOOKUP($D116,$J$9:$DP$16,2+CB$1,FALSE)&lt;&gt;0,(COUNTIF('Présences, Excuses, et Tx P G'!$P115:CF115,$C116)/VLOOKUP($D116,$J$9:$DP$16,2+CB$1,FALSE)),),)</f>
        <v>0</v>
      </c>
      <c r="CC116" s="141">
        <f>IF(AND($D116&lt;&gt;0,CC$1&lt;&gt;0),IF(VLOOKUP($D116,$J$9:$DP$16,2+CC$1,FALSE)&lt;&gt;0,(COUNTIF('Présences, Excuses, et Tx P G'!$P115:CG115,$C116)/VLOOKUP($D116,$J$9:$DP$16,2+CC$1,FALSE)),),)</f>
        <v>0</v>
      </c>
      <c r="CD116" s="141">
        <f>IF(AND($D116&lt;&gt;0,CD$1&lt;&gt;0),IF(VLOOKUP($D116,$J$9:$DP$16,2+CD$1,FALSE)&lt;&gt;0,(COUNTIF('Présences, Excuses, et Tx P G'!$P115:CH115,$C116)/VLOOKUP($D116,$J$9:$DP$16,2+CD$1,FALSE)),),)</f>
        <v>0</v>
      </c>
      <c r="CE116" s="141">
        <f>IF(AND($D116&lt;&gt;0,CE$1&lt;&gt;0),IF(VLOOKUP($D116,$J$9:$DP$16,2+CE$1,FALSE)&lt;&gt;0,(COUNTIF('Présences, Excuses, et Tx P G'!$P115:CI115,$C116)/VLOOKUP($D116,$J$9:$DP$16,2+CE$1,FALSE)),),)</f>
        <v>0</v>
      </c>
      <c r="CF116" s="141">
        <f>IF(AND($D116&lt;&gt;0,CF$1&lt;&gt;0),IF(VLOOKUP($D116,$J$9:$DP$16,2+CF$1,FALSE)&lt;&gt;0,(COUNTIF('Présences, Excuses, et Tx P G'!$P115:CJ115,$C116)/VLOOKUP($D116,$J$9:$DP$16,2+CF$1,FALSE)),),)</f>
        <v>0</v>
      </c>
      <c r="CG116" s="141">
        <f>IF(AND($D116&lt;&gt;0,CG$1&lt;&gt;0),IF(VLOOKUP($D116,$J$9:$DP$16,2+CG$1,FALSE)&lt;&gt;0,(COUNTIF('Présences, Excuses, et Tx P G'!$P115:CK115,$C116)/VLOOKUP($D116,$J$9:$DP$16,2+CG$1,FALSE)),),)</f>
        <v>0</v>
      </c>
      <c r="CH116" s="141">
        <f>IF(AND($D116&lt;&gt;0,CH$1&lt;&gt;0),IF(VLOOKUP($D116,$J$9:$DP$16,2+CH$1,FALSE)&lt;&gt;0,(COUNTIF('Présences, Excuses, et Tx P G'!$P115:CL115,$C116)/VLOOKUP($D116,$J$9:$DP$16,2+CH$1,FALSE)),),)</f>
        <v>0</v>
      </c>
      <c r="CI116" s="141">
        <f>IF(AND($D116&lt;&gt;0,CI$1&lt;&gt;0),IF(VLOOKUP($D116,$J$9:$DP$16,2+CI$1,FALSE)&lt;&gt;0,(COUNTIF('Présences, Excuses, et Tx P G'!$P115:CM115,$C116)/VLOOKUP($D116,$J$9:$DP$16,2+CI$1,FALSE)),),)</f>
        <v>0</v>
      </c>
      <c r="CJ116" s="141">
        <f>IF(AND($D116&lt;&gt;0,CJ$1&lt;&gt;0),IF(VLOOKUP($D116,$J$9:$DP$16,2+CJ$1,FALSE)&lt;&gt;0,(COUNTIF('Présences, Excuses, et Tx P G'!$P115:CO115,$C116)/VLOOKUP($D116,$J$9:$DP$16,2+CJ$1,FALSE)),),)</f>
        <v>0</v>
      </c>
      <c r="CK116" s="141">
        <f>IF(AND($D116&lt;&gt;0,CK$1&lt;&gt;0),IF(VLOOKUP($D116,$J$9:$DP$16,2+CK$1,FALSE)&lt;&gt;0,(COUNTIF('Présences, Excuses, et Tx P G'!$P115:CP115,$C116)/VLOOKUP($D116,$J$9:$DP$16,2+CK$1,FALSE)),),)</f>
        <v>0</v>
      </c>
      <c r="CL116" s="141">
        <f>IF(AND($D116&lt;&gt;0,CL$1&lt;&gt;0),IF(VLOOKUP($D116,$J$9:$DP$16,2+CL$1,FALSE)&lt;&gt;0,(COUNTIF('Présences, Excuses, et Tx P G'!$P115:CQ115,$C116)/VLOOKUP($D116,$J$9:$DP$16,2+CL$1,FALSE)),),)</f>
        <v>0</v>
      </c>
      <c r="CM116" s="141">
        <f>IF(AND($D116&lt;&gt;0,CM$1&lt;&gt;0),IF(VLOOKUP($D116,$J$9:$DP$16,2+CM$1,FALSE)&lt;&gt;0,(COUNTIF('Présences, Excuses, et Tx P G'!$P115:CR115,$C116)/VLOOKUP($D116,$J$9:$DP$16,2+CM$1,FALSE)),),)</f>
        <v>0</v>
      </c>
      <c r="CN116" s="141">
        <f>IF(AND($D116&lt;&gt;0,CN$1&lt;&gt;0),IF(VLOOKUP($D116,$J$9:$DP$16,2+CN$1,FALSE)&lt;&gt;0,(COUNTIF('Présences, Excuses, et Tx P G'!$P115:CS115,$C116)/VLOOKUP($D116,$J$9:$DP$16,2+CN$1,FALSE)),),)</f>
        <v>0</v>
      </c>
      <c r="CO116" s="141">
        <f>IF(AND($D116&lt;&gt;0,CO$1&lt;&gt;0),IF(VLOOKUP($D116,$J$9:$DP$16,2+CO$1,FALSE)&lt;&gt;0,(COUNTIF('Présences, Excuses, et Tx P G'!$P115:CT115,$C116)/VLOOKUP($D116,$J$9:$DP$16,2+CO$1,FALSE)),),)</f>
        <v>0</v>
      </c>
      <c r="CP116" s="141">
        <f>IF(AND($D116&lt;&gt;0,CP$1&lt;&gt;0),IF(VLOOKUP($D116,$J$9:$DP$16,2+CP$1,FALSE)&lt;&gt;0,(COUNTIF('Présences, Excuses, et Tx P G'!$P115:CU115,$C116)/VLOOKUP($D116,$J$9:$DP$16,2+CP$1,FALSE)),),)</f>
        <v>0</v>
      </c>
      <c r="CQ116" s="141">
        <f>IF(AND($D116&lt;&gt;0,CQ$1&lt;&gt;0),IF(VLOOKUP($D116,$J$9:$DP$16,2+CQ$1,FALSE)&lt;&gt;0,(COUNTIF('Présences, Excuses, et Tx P G'!$P115:CU115,$C116)/VLOOKUP($D116,$J$9:$DP$16,2+CQ$1,FALSE)),),)</f>
        <v>0</v>
      </c>
      <c r="CR116" s="141">
        <f>IF(AND($D116&lt;&gt;0,CR$1&lt;&gt;0),IF(VLOOKUP($D116,$J$9:$DP$16,2+CR$1,FALSE)&lt;&gt;0,(COUNTIF('Présences, Excuses, et Tx P G'!$P115:CV115,$C116)/VLOOKUP($D116,$J$9:$DP$16,2+CR$1,FALSE)),),)</f>
        <v>0</v>
      </c>
      <c r="CS116" s="141">
        <f>IF(AND($D116&lt;&gt;0,CS$1&lt;&gt;0),IF(VLOOKUP($D116,$J$9:$DP$16,2+CS$1,FALSE)&lt;&gt;0,(COUNTIF('Présences, Excuses, et Tx P G'!$P115:CW115,$C116)/VLOOKUP($D116,$J$9:$DP$16,2+CS$1,FALSE)),),)</f>
        <v>0</v>
      </c>
      <c r="CT116" s="141">
        <f>IF(AND($D116&lt;&gt;0,CT$1&lt;&gt;0),IF(VLOOKUP($D116,$J$9:$DP$16,2+CT$1,FALSE)&lt;&gt;0,(COUNTIF('Présences, Excuses, et Tx P G'!$P115:CX115,$C116)/VLOOKUP($D116,$J$9:$DP$16,2+CT$1,FALSE)),),)</f>
        <v>0</v>
      </c>
      <c r="CU116" s="141">
        <f>IF(AND($D116&lt;&gt;0,CU$1&lt;&gt;0),IF(VLOOKUP($D116,$J$9:$DP$16,2+CU$1,FALSE)&lt;&gt;0,(COUNTIF('Présences, Excuses, et Tx P G'!$P115:CY115,$C116)/VLOOKUP($D116,$J$9:$DP$16,2+CU$1,FALSE)),),)</f>
        <v>0</v>
      </c>
      <c r="CV116" s="141">
        <f>IF(AND($D116&lt;&gt;0,CV$1&lt;&gt;0),IF(VLOOKUP($D116,$J$9:$DP$16,2+CV$1,FALSE)&lt;&gt;0,(COUNTIF('Présences, Excuses, et Tx P G'!$P115:CZ115,$C116)/VLOOKUP($D116,$J$9:$DP$16,2+CV$1,FALSE)),),)</f>
        <v>0</v>
      </c>
      <c r="CW116" s="141">
        <f>IF(AND($D116&lt;&gt;0,CW$1&lt;&gt;0),IF(VLOOKUP($D116,$J$9:$DP$16,2+CW$1,FALSE)&lt;&gt;0,(COUNTIF('Présences, Excuses, et Tx P G'!$P115:DA115,$C116)/VLOOKUP($D116,$J$9:$DP$16,2+CW$1,FALSE)),),)</f>
        <v>0</v>
      </c>
      <c r="CX116" s="141">
        <f>IF(AND($D116&lt;&gt;0,CX$1&lt;&gt;0),IF(VLOOKUP($D116,$J$9:$DP$16,2+CX$1,FALSE)&lt;&gt;0,(COUNTIF('Présences, Excuses, et Tx P G'!$P115:DB115,$C116)/VLOOKUP($D116,$J$9:$DP$16,2+CX$1,FALSE)),),)</f>
        <v>0</v>
      </c>
      <c r="CY116" s="141">
        <f>IF(AND($D116&lt;&gt;0,CY$1&lt;&gt;0),IF(VLOOKUP($D116,$J$9:$DP$16,2+CY$1,FALSE)&lt;&gt;0,(COUNTIF('Présences, Excuses, et Tx P G'!$P115:DC115,$C116)/VLOOKUP($D116,$J$9:$DP$16,2+CY$1,FALSE)),),)</f>
        <v>0</v>
      </c>
      <c r="CZ116" s="141">
        <f>IF(AND($D116&lt;&gt;0,CZ$1&lt;&gt;0),IF(VLOOKUP($D116,$J$9:$DP$16,2+CZ$1,FALSE)&lt;&gt;0,(COUNTIF('Présences, Excuses, et Tx P G'!$P115:DD115,$C116)/VLOOKUP($D116,$J$9:$DP$16,2+CZ$1,FALSE)),),)</f>
        <v>0</v>
      </c>
      <c r="DA116" s="141">
        <f>IF(AND($D116&lt;&gt;0,DA$1&lt;&gt;0),IF(VLOOKUP($D116,$J$9:$DP$16,2+DA$1,FALSE)&lt;&gt;0,(COUNTIF('Présences, Excuses, et Tx P G'!$P115:DE115,$C116)/VLOOKUP($D116,$J$9:$DP$16,2+DA$1,FALSE)),),)</f>
        <v>0</v>
      </c>
      <c r="DB116" s="141">
        <f>IF(AND($D116&lt;&gt;0,DB$1&lt;&gt;0),IF(VLOOKUP($D116,$J$9:$DP$16,2+DB$1,FALSE)&lt;&gt;0,(COUNTIF('Présences, Excuses, et Tx P G'!$P115:DF115,$C116)/VLOOKUP($D116,$J$9:$DP$16,2+DB$1,FALSE)),),)</f>
        <v>0</v>
      </c>
      <c r="DC116" s="141">
        <f>IF(AND($D116&lt;&gt;0,DC$1&lt;&gt;0),IF(VLOOKUP($D116,$J$9:$DP$16,2+DC$1,FALSE)&lt;&gt;0,(COUNTIF('Présences, Excuses, et Tx P G'!$P115:DG115,$C116)/VLOOKUP($D116,$J$9:$DP$16,2+DC$1,FALSE)),),)</f>
        <v>0</v>
      </c>
      <c r="DD116" s="141">
        <f>IF(AND($D116&lt;&gt;0,DD$1&lt;&gt;0),IF(VLOOKUP($D116,$J$9:$DP$16,2+DD$1,FALSE)&lt;&gt;0,(COUNTIF('Présences, Excuses, et Tx P G'!$P115:DH115,$C116)/VLOOKUP($D116,$J$9:$DP$16,2+DD$1,FALSE)),),)</f>
        <v>0</v>
      </c>
      <c r="DE116" s="141">
        <f>IF(AND($D116&lt;&gt;0,DE$1&lt;&gt;0),IF(VLOOKUP($D116,$J$9:$DP$16,2+DE$1,FALSE)&lt;&gt;0,(COUNTIF('Présences, Excuses, et Tx P G'!$P115:DI115,$C116)/VLOOKUP($D116,$J$9:$DP$16,2+DE$1,FALSE)),),)</f>
        <v>0</v>
      </c>
      <c r="DF116" s="141">
        <f>IF(AND($D116&lt;&gt;0,DF$1&lt;&gt;0),IF(VLOOKUP($D116,$J$9:$DP$16,2+DF$1,FALSE)&lt;&gt;0,(COUNTIF('Présences, Excuses, et Tx P G'!$P115:DJ115,$C116)/VLOOKUP($D116,$J$9:$DP$16,2+DF$1,FALSE)),),)</f>
        <v>0</v>
      </c>
      <c r="DG116" s="141">
        <f>IF(AND($D116&lt;&gt;0,DG$1&lt;&gt;0),IF(VLOOKUP($D116,$J$9:$DP$16,2+DG$1,FALSE)&lt;&gt;0,(COUNTIF('Présences, Excuses, et Tx P G'!$P115:DK115,$C116)/VLOOKUP($D116,$J$9:$DP$16,2+DG$1,FALSE)),),)</f>
        <v>0</v>
      </c>
      <c r="DH116" s="141">
        <f>IF(AND($D116&lt;&gt;0,DH$1&lt;&gt;0),IF(VLOOKUP($D116,$J$9:$DP$16,2+DH$1,FALSE)&lt;&gt;0,(COUNTIF('Présences, Excuses, et Tx P G'!$P115:DL115,$C116)/VLOOKUP($D116,$J$9:$DP$16,2+DH$1,FALSE)),),)</f>
        <v>0</v>
      </c>
      <c r="DI116" s="141">
        <f>IF(AND($D116&lt;&gt;0,DI$1&lt;&gt;0),IF(VLOOKUP($D116,$J$9:$DP$16,2+DI$1,FALSE)&lt;&gt;0,(COUNTIF('Présences, Excuses, et Tx P G'!$P115:DM115,$C116)/VLOOKUP($D116,$J$9:$DP$16,2+DI$1,FALSE)),),)</f>
        <v>0</v>
      </c>
      <c r="DJ116" s="141">
        <f>IF(AND($D116&lt;&gt;0,DJ$1&lt;&gt;0),IF(VLOOKUP($D116,$J$9:$DP$16,2+DJ$1,FALSE)&lt;&gt;0,(COUNTIF('Présences, Excuses, et Tx P G'!$P115:DN115,$C116)/VLOOKUP($D116,$J$9:$DP$16,2+DJ$1,FALSE)),),)</f>
        <v>0</v>
      </c>
      <c r="DK116" s="141">
        <f>IF(AND($D116&lt;&gt;0,DK$1&lt;&gt;0),IF(VLOOKUP($D116,$J$9:$DP$16,2+DK$1,FALSE)&lt;&gt;0,(COUNTIF('Présences, Excuses, et Tx P G'!$P115:DO115,$C116)/VLOOKUP($D116,$J$9:$DP$16,2+DK$1,FALSE)),),)</f>
        <v>0</v>
      </c>
      <c r="DL116" s="141">
        <f>IF(AND($D116&lt;&gt;0,DL$1&lt;&gt;0),IF(VLOOKUP($D116,$J$9:$DP$16,2+DL$1,FALSE)&lt;&gt;0,(COUNTIF('Présences, Excuses, et Tx P G'!$P115:DP115,$C116)/VLOOKUP($D116,$J$9:$DP$16,2+DL$1,FALSE)),),)</f>
        <v>0</v>
      </c>
      <c r="DM116" s="141">
        <f>IF(AND($D116&lt;&gt;0,DM$1&lt;&gt;0),IF(VLOOKUP($D116,$J$9:$DP$16,2+DM$1,FALSE)&lt;&gt;0,(COUNTIF('Présences, Excuses, et Tx P G'!$P115:DQ115,$C116)/VLOOKUP($D116,$J$9:$DP$16,2+DM$1,FALSE)),),)</f>
        <v>0</v>
      </c>
      <c r="DN116" s="141">
        <f>IF(AND($D116&lt;&gt;0,DN$1&lt;&gt;0),IF(VLOOKUP($D116,$J$9:$DP$16,2+DN$1,FALSE)&lt;&gt;0,(COUNTIF('Présences, Excuses, et Tx P G'!$P115:DR115,$C116)/VLOOKUP($D116,$J$9:$DP$16,2+DN$1,FALSE)),),)</f>
        <v>0</v>
      </c>
      <c r="DO116" s="141">
        <f>IF(AND($D116&lt;&gt;0,DO$1&lt;&gt;0),IF(VLOOKUP($D116,$J$9:$DP$16,2+DO$1,FALSE)&lt;&gt;0,(COUNTIF('Présences, Excuses, et Tx P G'!$P115:DS115,$C116)/VLOOKUP($D116,$J$9:$DP$16,2+DO$1,FALSE)),),)</f>
        <v>0</v>
      </c>
      <c r="DP116" s="141">
        <f>IF(AND($D116&lt;&gt;0,DP$1&lt;&gt;0),IF(VLOOKUP($D116,$J$9:$DP$16,2+DP$1,FALSE)&lt;&gt;0,(COUNTIF('Présences, Excuses, et Tx P G'!$P115:DT115,$C116)/VLOOKUP($D116,$J$9:$DP$16,2+DP$1,FALSE)),),)</f>
        <v>0</v>
      </c>
      <c r="DR116" s="22">
        <f t="shared" si="39"/>
        <v>0</v>
      </c>
      <c r="DS116" s="26">
        <f t="shared" si="40"/>
        <v>0</v>
      </c>
      <c r="DT116" s="23">
        <f t="shared" si="41"/>
        <v>0</v>
      </c>
    </row>
    <row r="117" spans="1:124" ht="14.4" customHeight="1">
      <c r="A117" s="17">
        <v>100</v>
      </c>
      <c r="B117" s="158">
        <f>Choristes!B106</f>
        <v>0</v>
      </c>
      <c r="C117" s="26">
        <f>Choristes!C106</f>
        <v>0</v>
      </c>
      <c r="D117" s="26">
        <f>Choristes!G106</f>
        <v>0</v>
      </c>
      <c r="E117" s="26"/>
      <c r="F117" s="26"/>
      <c r="G117" s="15"/>
      <c r="H117" s="15"/>
      <c r="I117" s="23">
        <f t="shared" si="37"/>
        <v>0</v>
      </c>
      <c r="J117" s="23">
        <f t="shared" si="38"/>
        <v>0</v>
      </c>
      <c r="K117" s="61"/>
      <c r="L117" s="141">
        <f>IF(AND($D117&lt;&gt;0,L$1&lt;&gt;0),IF(VLOOKUP($D117,$J$9:$DP$16,2+L$1,FALSE)&lt;&gt;0,(COUNTIF('Présences, Excuses, et Tx P G'!$P116:P116,$C117)/VLOOKUP($D117,$J$9:$DP$16,2+L$1,FALSE)),),)</f>
        <v>0</v>
      </c>
      <c r="M117" s="141">
        <f>IF(AND($D117&lt;&gt;0,M$1&lt;&gt;0),IF(VLOOKUP($D117,$J$9:$DP$16,2+M$1,FALSE)&lt;&gt;0,(COUNTIF('Présences, Excuses, et Tx P G'!$P116:Q116,$C117)/VLOOKUP($D117,$J$9:$DP$16,2+M$1,FALSE)),),)</f>
        <v>0</v>
      </c>
      <c r="N117" s="141">
        <f>IF(AND($D117&lt;&gt;0,N$1&lt;&gt;0),IF(VLOOKUP($D117,$J$9:$DP$16,2+N$1,FALSE)&lt;&gt;0,(COUNTIF('Présences, Excuses, et Tx P G'!$P116:R116,$C117)/VLOOKUP($D117,$J$9:$DP$16,2+N$1,FALSE)),),)</f>
        <v>0</v>
      </c>
      <c r="O117" s="141">
        <f>IF(AND($D117&lt;&gt;0,O$1&lt;&gt;0),IF(VLOOKUP($D117,$J$9:$DP$16,2+O$1,FALSE)&lt;&gt;0,(COUNTIF('Présences, Excuses, et Tx P G'!$P116:S116,$C117)/VLOOKUP($D117,$J$9:$DP$16,2+O$1,FALSE)),),)</f>
        <v>0</v>
      </c>
      <c r="P117" s="141">
        <f>IF(AND($D117&lt;&gt;0,P$1&lt;&gt;0),IF(VLOOKUP($D117,$J$9:$DP$16,2+P$1,FALSE)&lt;&gt;0,(COUNTIF('Présences, Excuses, et Tx P G'!$P116:T116,$C117)/VLOOKUP($D117,$J$9:$DP$16,2+P$1,FALSE)),),)</f>
        <v>0</v>
      </c>
      <c r="Q117" s="141">
        <f>IF(AND($D117&lt;&gt;0,Q$1&lt;&gt;0),IF(VLOOKUP($D117,$J$9:$DP$16,2+Q$1,FALSE)&lt;&gt;0,(COUNTIF('Présences, Excuses, et Tx P G'!$P116:U116,$C117)/VLOOKUP($D117,$J$9:$DP$16,2+Q$1,FALSE)),),)</f>
        <v>0</v>
      </c>
      <c r="R117" s="141">
        <f>IF(AND($D117&lt;&gt;0,R$1&lt;&gt;0),IF(VLOOKUP($D117,$J$9:$DP$16,2+R$1,FALSE)&lt;&gt;0,(COUNTIF('Présences, Excuses, et Tx P G'!$P116:V116,$C117)/VLOOKUP($D117,$J$9:$DP$16,2+R$1,FALSE)),),)</f>
        <v>0</v>
      </c>
      <c r="S117" s="141">
        <f>IF(AND($D117&lt;&gt;0,S$1&lt;&gt;0),IF(VLOOKUP($D117,$J$9:$DP$16,2+S$1,FALSE)&lt;&gt;0,(COUNTIF('Présences, Excuses, et Tx P G'!$P116:W116,$C117)/VLOOKUP($D117,$J$9:$DP$16,2+S$1,FALSE)),),)</f>
        <v>0</v>
      </c>
      <c r="T117" s="141">
        <f>IF(AND($D117&lt;&gt;0,T$1&lt;&gt;0),IF(VLOOKUP($D117,$J$9:$DP$16,2+T$1,FALSE)&lt;&gt;0,(COUNTIF('Présences, Excuses, et Tx P G'!$P116:X116,$C117)/VLOOKUP($D117,$J$9:$DP$16,2+T$1,FALSE)),),)</f>
        <v>0</v>
      </c>
      <c r="U117" s="141">
        <f>IF(AND($D117&lt;&gt;0,U$1&lt;&gt;0),IF(VLOOKUP($D117,$J$9:$DP$16,2+U$1,FALSE)&lt;&gt;0,(COUNTIF('Présences, Excuses, et Tx P G'!$P116:Y116,$C117)/VLOOKUP($D117,$J$9:$DP$16,2+U$1,FALSE)),),)</f>
        <v>0</v>
      </c>
      <c r="V117" s="141">
        <f>IF(AND($D117&lt;&gt;0,V$1&lt;&gt;0),IF(VLOOKUP($D117,$J$9:$DP$16,2+V$1,FALSE)&lt;&gt;0,(COUNTIF('Présences, Excuses, et Tx P G'!$P116:Z116,$C117)/VLOOKUP($D117,$J$9:$DP$16,2+V$1,FALSE)),),)</f>
        <v>0</v>
      </c>
      <c r="W117" s="141">
        <f>IF(AND($D117&lt;&gt;0,W$1&lt;&gt;0),IF(VLOOKUP($D117,$J$9:$DP$16,2+W$1,FALSE)&lt;&gt;0,(COUNTIF('Présences, Excuses, et Tx P G'!$P116:AA116,$C117)/VLOOKUP($D117,$J$9:$DP$16,2+W$1,FALSE)),),)</f>
        <v>0</v>
      </c>
      <c r="X117" s="141">
        <f>IF(AND($D117&lt;&gt;0,X$1&lt;&gt;0),IF(VLOOKUP($D117,$J$9:$DP$16,2+X$1,FALSE)&lt;&gt;0,(COUNTIF('Présences, Excuses, et Tx P G'!$P116:AB116,$C117)/VLOOKUP($D117,$J$9:$DP$16,2+X$1,FALSE)),),)</f>
        <v>0</v>
      </c>
      <c r="Y117" s="141">
        <f>IF(AND($D117&lt;&gt;0,Y$1&lt;&gt;0),IF(VLOOKUP($D117,$J$9:$DP$16,2+Y$1,FALSE)&lt;&gt;0,(COUNTIF('Présences, Excuses, et Tx P G'!$P116:AC116,$C117)/VLOOKUP($D117,$J$9:$DP$16,2+Y$1,FALSE)),),)</f>
        <v>0</v>
      </c>
      <c r="Z117" s="141">
        <f>IF(AND($D117&lt;&gt;0,Z$1&lt;&gt;0),IF(VLOOKUP($D117,$J$9:$DP$16,2+Z$1,FALSE)&lt;&gt;0,(COUNTIF('Présences, Excuses, et Tx P G'!$P116:AD116,$C117)/VLOOKUP($D117,$J$9:$DP$16,2+Z$1,FALSE)),),)</f>
        <v>0</v>
      </c>
      <c r="AA117" s="141">
        <f>IF(AND($D117&lt;&gt;0,AA$1&lt;&gt;0),IF(VLOOKUP($D117,$J$9:$DP$16,2+AA$1,FALSE)&lt;&gt;0,(COUNTIF('Présences, Excuses, et Tx P G'!$P116:AE116,$C117)/VLOOKUP($D117,$J$9:$DP$16,2+AA$1,FALSE)),),)</f>
        <v>0</v>
      </c>
      <c r="AB117" s="141">
        <f>IF(AND($D117&lt;&gt;0,AB$1&lt;&gt;0),IF(VLOOKUP($D117,$J$9:$DP$16,2+AB$1,FALSE)&lt;&gt;0,(COUNTIF('Présences, Excuses, et Tx P G'!$P116:AF116,$C117)/VLOOKUP($D117,$J$9:$DP$16,2+AB$1,FALSE)),),)</f>
        <v>0</v>
      </c>
      <c r="AC117" s="141">
        <f>IF(AND($D117&lt;&gt;0,AC$1&lt;&gt;0),IF(VLOOKUP($D117,$J$9:$DP$16,2+AC$1,FALSE)&lt;&gt;0,(COUNTIF('Présences, Excuses, et Tx P G'!$P116:AG116,$C117)/VLOOKUP($D117,$J$9:$DP$16,2+AC$1,FALSE)),),)</f>
        <v>0</v>
      </c>
      <c r="AD117" s="141">
        <f>IF(AND($D117&lt;&gt;0,AD$1&lt;&gt;0),IF(VLOOKUP($D117,$J$9:$DP$16,2+AD$1,FALSE)&lt;&gt;0,(COUNTIF('Présences, Excuses, et Tx P G'!$P116:AH116,$C117)/VLOOKUP($D117,$J$9:$DP$16,2+AD$1,FALSE)),),)</f>
        <v>0</v>
      </c>
      <c r="AE117" s="141">
        <f>IF(AND($D117&lt;&gt;0,AE$1&lt;&gt;0),IF(VLOOKUP($D117,$J$9:$DP$16,2+AE$1,FALSE)&lt;&gt;0,(COUNTIF('Présences, Excuses, et Tx P G'!$P116:AI116,$C117)/VLOOKUP($D117,$J$9:$DP$16,2+AE$1,FALSE)),),)</f>
        <v>0</v>
      </c>
      <c r="AF117" s="141">
        <f>IF(AND($D117&lt;&gt;0,AF$1&lt;&gt;0),IF(VLOOKUP($D117,$J$9:$DP$16,2+AF$1,FALSE)&lt;&gt;0,(COUNTIF('Présences, Excuses, et Tx P G'!$P116:AJ116,$C117)/VLOOKUP($D117,$J$9:$DP$16,2+AF$1,FALSE)),),)</f>
        <v>0</v>
      </c>
      <c r="AG117" s="141">
        <f>IF(AND($D117&lt;&gt;0,AG$1&lt;&gt;0),IF(VLOOKUP($D117,$J$9:$DP$16,2+AG$1,FALSE)&lt;&gt;0,(COUNTIF('Présences, Excuses, et Tx P G'!$P116:AK116,$C117)/VLOOKUP($D117,$J$9:$DP$16,2+AG$1,FALSE)),),)</f>
        <v>0</v>
      </c>
      <c r="AH117" s="141">
        <f>IF(AND($D117&lt;&gt;0,AH$1&lt;&gt;0),IF(VLOOKUP($D117,$J$9:$DP$16,2+AH$1,FALSE)&lt;&gt;0,(COUNTIF('Présences, Excuses, et Tx P G'!$P116:AL116,$C117)/VLOOKUP($D117,$J$9:$DP$16,2+AH$1,FALSE)),),)</f>
        <v>0</v>
      </c>
      <c r="AI117" s="141">
        <f>IF(AND($D117&lt;&gt;0,AI$1&lt;&gt;0),IF(VLOOKUP($D117,$J$9:$DP$16,2+AI$1,FALSE)&lt;&gt;0,(COUNTIF('Présences, Excuses, et Tx P G'!$P116:AM116,$C117)/VLOOKUP($D117,$J$9:$DP$16,2+AI$1,FALSE)),),)</f>
        <v>0</v>
      </c>
      <c r="AJ117" s="141">
        <f>IF(AND($D117&lt;&gt;0,AJ$1&lt;&gt;0),IF(VLOOKUP($D117,$J$9:$DP$16,2+AJ$1,FALSE)&lt;&gt;0,(COUNTIF('Présences, Excuses, et Tx P G'!$P116:AN116,$C117)/VLOOKUP($D117,$J$9:$DP$16,2+AJ$1,FALSE)),),)</f>
        <v>0</v>
      </c>
      <c r="AK117" s="141">
        <f>IF(AND($D117&lt;&gt;0,AK$1&lt;&gt;0),IF(VLOOKUP($D117,$J$9:$DP$16,2+AK$1,FALSE)&lt;&gt;0,(COUNTIF('Présences, Excuses, et Tx P G'!$P116:AO116,$C117)/VLOOKUP($D117,$J$9:$DP$16,2+AK$1,FALSE)),),)</f>
        <v>0</v>
      </c>
      <c r="AL117" s="141">
        <f>IF(AND($D117&lt;&gt;0,AL$1&lt;&gt;0),IF(VLOOKUP($D117,$J$9:$DP$16,2+AL$1,FALSE)&lt;&gt;0,(COUNTIF('Présences, Excuses, et Tx P G'!$P116:AP116,$C117)/VLOOKUP($D117,$J$9:$DP$16,2+AL$1,FALSE)),),)</f>
        <v>0</v>
      </c>
      <c r="AM117" s="141">
        <f>IF(AND($D117&lt;&gt;0,AM$1&lt;&gt;0),IF(VLOOKUP($D117,$J$9:$DP$16,2+AM$1,FALSE)&lt;&gt;0,(COUNTIF('Présences, Excuses, et Tx P G'!$P116:AQ116,$C117)/VLOOKUP($D117,$J$9:$DP$16,2+AM$1,FALSE)),),)</f>
        <v>0</v>
      </c>
      <c r="AN117" s="141">
        <f>IF(AND($D117&lt;&gt;0,AN$1&lt;&gt;0),IF(VLOOKUP($D117,$J$9:$DP$16,2+AN$1,FALSE)&lt;&gt;0,(COUNTIF('Présences, Excuses, et Tx P G'!$P116:AR116,$C117)/VLOOKUP($D117,$J$9:$DP$16,2+AN$1,FALSE)),),)</f>
        <v>0</v>
      </c>
      <c r="AO117" s="141">
        <f>IF(AND($D117&lt;&gt;0,AO$1&lt;&gt;0),IF(VLOOKUP($D117,$J$9:$DP$16,2+AO$1,FALSE)&lt;&gt;0,(COUNTIF('Présences, Excuses, et Tx P G'!$P116:AS116,$C117)/VLOOKUP($D117,$J$9:$DP$16,2+AO$1,FALSE)),),)</f>
        <v>0</v>
      </c>
      <c r="AP117" s="141">
        <f>IF(AND($D117&lt;&gt;0,AP$1&lt;&gt;0),IF(VLOOKUP($D117,$J$9:$DP$16,2+AP$1,FALSE)&lt;&gt;0,(COUNTIF('Présences, Excuses, et Tx P G'!$P116:AT116,$C117)/VLOOKUP($D117,$J$9:$DP$16,2+AP$1,FALSE)),),)</f>
        <v>0</v>
      </c>
      <c r="AQ117" s="141">
        <f>IF(AND($D117&lt;&gt;0,AQ$1&lt;&gt;0),IF(VLOOKUP($D117,$J$9:$DP$16,2+AQ$1,FALSE)&lt;&gt;0,(COUNTIF('Présences, Excuses, et Tx P G'!$P116:AU116,$C117)/VLOOKUP($D117,$J$9:$DP$16,2+AQ$1,FALSE)),),)</f>
        <v>0</v>
      </c>
      <c r="AR117" s="141">
        <f>IF(AND($D117&lt;&gt;0,AR$1&lt;&gt;0),IF(VLOOKUP($D117,$J$9:$DP$16,2+AR$1,FALSE)&lt;&gt;0,(COUNTIF('Présences, Excuses, et Tx P G'!$P116:AV116,$C117)/VLOOKUP($D117,$J$9:$DP$16,2+AR$1,FALSE)),),)</f>
        <v>0</v>
      </c>
      <c r="AS117" s="141">
        <f>IF(AND($D117&lt;&gt;0,AS$1&lt;&gt;0),IF(VLOOKUP($D117,$J$9:$DP$16,2+AS$1,FALSE)&lt;&gt;0,(COUNTIF('Présences, Excuses, et Tx P G'!$P116:AW116,$C117)/VLOOKUP($D117,$J$9:$DP$16,2+AS$1,FALSE)),),)</f>
        <v>0</v>
      </c>
      <c r="AT117" s="141">
        <f>IF(AND($D117&lt;&gt;0,AT$1&lt;&gt;0),IF(VLOOKUP($D117,$J$9:$DP$16,2+AT$1,FALSE)&lt;&gt;0,(COUNTIF('Présences, Excuses, et Tx P G'!$P116:AX116,$C117)/VLOOKUP($D117,$J$9:$DP$16,2+AT$1,FALSE)),),)</f>
        <v>0</v>
      </c>
      <c r="AU117" s="141">
        <f>IF(AND($D117&lt;&gt;0,AU$1&lt;&gt;0),IF(VLOOKUP($D117,$J$9:$DP$16,2+AU$1,FALSE)&lt;&gt;0,(COUNTIF('Présences, Excuses, et Tx P G'!$P116:AY116,$C117)/VLOOKUP($D117,$J$9:$DP$16,2+AU$1,FALSE)),),)</f>
        <v>0</v>
      </c>
      <c r="AV117" s="141">
        <f>IF(AND($D117&lt;&gt;0,AV$1&lt;&gt;0),IF(VLOOKUP($D117,$J$9:$DP$16,2+AV$1,FALSE)&lt;&gt;0,(COUNTIF('Présences, Excuses, et Tx P G'!$P116:AZ116,$C117)/VLOOKUP($D117,$J$9:$DP$16,2+AV$1,FALSE)),),)</f>
        <v>0</v>
      </c>
      <c r="AW117" s="141">
        <f>IF(AND($D117&lt;&gt;0,AW$1&lt;&gt;0),IF(VLOOKUP($D117,$J$9:$DP$16,2+AW$1,FALSE)&lt;&gt;0,(COUNTIF('Présences, Excuses, et Tx P G'!$P116:BA116,$C117)/VLOOKUP($D117,$J$9:$DP$16,2+AW$1,FALSE)),),)</f>
        <v>0</v>
      </c>
      <c r="AX117" s="141">
        <f>IF(AND($D117&lt;&gt;0,AX$1&lt;&gt;0),IF(VLOOKUP($D117,$J$9:$DP$16,2+AX$1,FALSE)&lt;&gt;0,(COUNTIF('Présences, Excuses, et Tx P G'!$P116:BB116,$C117)/VLOOKUP($D117,$J$9:$DP$16,2+AX$1,FALSE)),),)</f>
        <v>0</v>
      </c>
      <c r="AY117" s="141">
        <f>IF(AND($D117&lt;&gt;0,AY$1&lt;&gt;0),IF(VLOOKUP($D117,$J$9:$DP$16,2+AY$1,FALSE)&lt;&gt;0,(COUNTIF('Présences, Excuses, et Tx P G'!$P116:BC116,$C117)/VLOOKUP($D117,$J$9:$DP$16,2+AY$1,FALSE)),),)</f>
        <v>0</v>
      </c>
      <c r="AZ117" s="141">
        <f>IF(AND($D117&lt;&gt;0,AZ$1&lt;&gt;0),IF(VLOOKUP($D117,$J$9:$DP$16,2+AZ$1,FALSE)&lt;&gt;0,(COUNTIF('Présences, Excuses, et Tx P G'!$P116:BD116,$C117)/VLOOKUP($D117,$J$9:$DP$16,2+AZ$1,FALSE)),),)</f>
        <v>0</v>
      </c>
      <c r="BA117" s="141">
        <f>IF(AND($D117&lt;&gt;0,BA$1&lt;&gt;0),IF(VLOOKUP($D117,$J$9:$DP$16,2+BA$1,FALSE)&lt;&gt;0,(COUNTIF('Présences, Excuses, et Tx P G'!$P116:BE116,$C117)/VLOOKUP($D117,$J$9:$DP$16,2+BA$1,FALSE)),),)</f>
        <v>0</v>
      </c>
      <c r="BB117" s="141">
        <f>IF(AND($D117&lt;&gt;0,BB$1&lt;&gt;0),IF(VLOOKUP($D117,$J$9:$DP$16,2+BB$1,FALSE)&lt;&gt;0,(COUNTIF('Présences, Excuses, et Tx P G'!$P116:BF116,$C117)/VLOOKUP($D117,$J$9:$DP$16,2+BB$1,FALSE)),),)</f>
        <v>0</v>
      </c>
      <c r="BC117" s="141">
        <f>IF(AND($D117&lt;&gt;0,BC$1&lt;&gt;0),IF(VLOOKUP($D117,$J$9:$DP$16,2+BC$1,FALSE)&lt;&gt;0,(COUNTIF('Présences, Excuses, et Tx P G'!$P116:BG116,$C117)/VLOOKUP($D117,$J$9:$DP$16,2+BC$1,FALSE)),),)</f>
        <v>0</v>
      </c>
      <c r="BD117" s="141">
        <f>IF(AND($D117&lt;&gt;0,BD$1&lt;&gt;0),IF(VLOOKUP($D117,$J$9:$DP$16,2+BD$1,FALSE)&lt;&gt;0,(COUNTIF('Présences, Excuses, et Tx P G'!$P116:BH116,$C117)/VLOOKUP($D117,$J$9:$DP$16,2+BD$1,FALSE)),),)</f>
        <v>0</v>
      </c>
      <c r="BE117" s="141">
        <f>IF(AND($D117&lt;&gt;0,BE$1&lt;&gt;0),IF(VLOOKUP($D117,$J$9:$DP$16,2+BE$1,FALSE)&lt;&gt;0,(COUNTIF('Présences, Excuses, et Tx P G'!$P116:BI116,$C117)/VLOOKUP($D117,$J$9:$DP$16,2+BE$1,FALSE)),),)</f>
        <v>0</v>
      </c>
      <c r="BF117" s="141">
        <f>IF(AND($D117&lt;&gt;0,BF$1&lt;&gt;0),IF(VLOOKUP($D117,$J$9:$DP$16,2+BF$1,FALSE)&lt;&gt;0,(COUNTIF('Présences, Excuses, et Tx P G'!$P116:BJ116,$C117)/VLOOKUP($D117,$J$9:$DP$16,2+BF$1,FALSE)),),)</f>
        <v>0</v>
      </c>
      <c r="BG117" s="141">
        <f>IF(AND($D117&lt;&gt;0,BG$1&lt;&gt;0),IF(VLOOKUP($D117,$J$9:$DP$16,2+BG$1,FALSE)&lt;&gt;0,(COUNTIF('Présences, Excuses, et Tx P G'!$P116:BK116,$C117)/VLOOKUP($D117,$J$9:$DP$16,2+BG$1,FALSE)),),)</f>
        <v>0</v>
      </c>
      <c r="BH117" s="141">
        <f>IF(AND($D117&lt;&gt;0,BH$1&lt;&gt;0),IF(VLOOKUP($D117,$J$9:$DP$16,2+BH$1,FALSE)&lt;&gt;0,(COUNTIF('Présences, Excuses, et Tx P G'!$P116:BL116,$C117)/VLOOKUP($D117,$J$9:$DP$16,2+BH$1,FALSE)),),)</f>
        <v>0</v>
      </c>
      <c r="BI117" s="141">
        <f>IF(AND($D117&lt;&gt;0,BI$1&lt;&gt;0),IF(VLOOKUP($D117,$J$9:$DP$16,2+BI$1,FALSE)&lt;&gt;0,(COUNTIF('Présences, Excuses, et Tx P G'!$P116:BM116,$C117)/VLOOKUP($D117,$J$9:$DP$16,2+BI$1,FALSE)),),)</f>
        <v>0</v>
      </c>
      <c r="BJ117" s="141">
        <f>IF(AND($D117&lt;&gt;0,BJ$1&lt;&gt;0),IF(VLOOKUP($D117,$J$9:$DP$16,2+BJ$1,FALSE)&lt;&gt;0,(COUNTIF('Présences, Excuses, et Tx P G'!$P116:BN116,$C117)/VLOOKUP($D117,$J$9:$DP$16,2+BJ$1,FALSE)),),)</f>
        <v>0</v>
      </c>
      <c r="BK117" s="141">
        <f>IF(AND($D117&lt;&gt;0,BK$1&lt;&gt;0),IF(VLOOKUP($D117,$J$9:$DP$16,2+BK$1,FALSE)&lt;&gt;0,(COUNTIF('Présences, Excuses, et Tx P G'!$P116:BO116,$C117)/VLOOKUP($D117,$J$9:$DP$16,2+BK$1,FALSE)),),)</f>
        <v>0</v>
      </c>
      <c r="BL117" s="141">
        <f>IF(AND($D117&lt;&gt;0,BL$1&lt;&gt;0),IF(VLOOKUP($D117,$J$9:$DP$16,2+BL$1,FALSE)&lt;&gt;0,(COUNTIF('Présences, Excuses, et Tx P G'!$P116:BP116,$C117)/VLOOKUP($D117,$J$9:$DP$16,2+BL$1,FALSE)),),)</f>
        <v>0</v>
      </c>
      <c r="BM117" s="141">
        <f>IF(AND($D117&lt;&gt;0,BM$1&lt;&gt;0),IF(VLOOKUP($D117,$J$9:$DP$16,2+BM$1,FALSE)&lt;&gt;0,(COUNTIF('Présences, Excuses, et Tx P G'!$P116:BQ116,$C117)/VLOOKUP($D117,$J$9:$DP$16,2+BM$1,FALSE)),),)</f>
        <v>0</v>
      </c>
      <c r="BN117" s="141">
        <f>IF(AND($D117&lt;&gt;0,BN$1&lt;&gt;0),IF(VLOOKUP($D117,$J$9:$DP$16,2+BN$1,FALSE)&lt;&gt;0,(COUNTIF('Présences, Excuses, et Tx P G'!$P116:BR116,$C117)/VLOOKUP($D117,$J$9:$DP$16,2+BN$1,FALSE)),),)</f>
        <v>0</v>
      </c>
      <c r="BO117" s="141">
        <f>IF(AND($D117&lt;&gt;0,BO$1&lt;&gt;0),IF(VLOOKUP($D117,$J$9:$DP$16,2+BO$1,FALSE)&lt;&gt;0,(COUNTIF('Présences, Excuses, et Tx P G'!$P116:BS116,$C117)/VLOOKUP($D117,$J$9:$DP$16,2+BO$1,FALSE)),),)</f>
        <v>0</v>
      </c>
      <c r="BP117" s="141">
        <f>IF(AND($D117&lt;&gt;0,BP$1&lt;&gt;0),IF(VLOOKUP($D117,$J$9:$DP$16,2+BP$1,FALSE)&lt;&gt;0,(COUNTIF('Présences, Excuses, et Tx P G'!$P116:BT116,$C117)/VLOOKUP($D117,$J$9:$DP$16,2+BP$1,FALSE)),),)</f>
        <v>0</v>
      </c>
      <c r="BQ117" s="141">
        <f>IF(AND($D117&lt;&gt;0,BQ$1&lt;&gt;0),IF(VLOOKUP($D117,$J$9:$DP$16,2+BQ$1,FALSE)&lt;&gt;0,(COUNTIF('Présences, Excuses, et Tx P G'!$P116:BU116,$C117)/VLOOKUP($D117,$J$9:$DP$16,2+BQ$1,FALSE)),),)</f>
        <v>0</v>
      </c>
      <c r="BR117" s="141">
        <f>IF(AND($D117&lt;&gt;0,BR$1&lt;&gt;0),IF(VLOOKUP($D117,$J$9:$DP$16,2+BR$1,FALSE)&lt;&gt;0,(COUNTIF('Présences, Excuses, et Tx P G'!$P116:BV116,$C117)/VLOOKUP($D117,$J$9:$DP$16,2+BR$1,FALSE)),),)</f>
        <v>0</v>
      </c>
      <c r="BS117" s="141">
        <f>IF(AND($D117&lt;&gt;0,BS$1&lt;&gt;0),IF(VLOOKUP($D117,$J$9:$DP$16,2+BS$1,FALSE)&lt;&gt;0,(COUNTIF('Présences, Excuses, et Tx P G'!$P116:BW116,$C117)/VLOOKUP($D117,$J$9:$DP$16,2+BS$1,FALSE)),),)</f>
        <v>0</v>
      </c>
      <c r="BT117" s="141">
        <f>IF(AND($D117&lt;&gt;0,BT$1&lt;&gt;0),IF(VLOOKUP($D117,$J$9:$DP$16,2+BT$1,FALSE)&lt;&gt;0,(COUNTIF('Présences, Excuses, et Tx P G'!$P116:BX116,$C117)/VLOOKUP($D117,$J$9:$DP$16,2+BT$1,FALSE)),),)</f>
        <v>0</v>
      </c>
      <c r="BU117" s="141">
        <f>IF(AND($D117&lt;&gt;0,BU$1&lt;&gt;0),IF(VLOOKUP($D117,$J$9:$DP$16,2+BU$1,FALSE)&lt;&gt;0,(COUNTIF('Présences, Excuses, et Tx P G'!$P116:BY116,$C117)/VLOOKUP($D117,$J$9:$DP$16,2+BU$1,FALSE)),),)</f>
        <v>0</v>
      </c>
      <c r="BV117" s="141">
        <f>IF(AND($D117&lt;&gt;0,BV$1&lt;&gt;0),IF(VLOOKUP($D117,$J$9:$DP$16,2+BV$1,FALSE)&lt;&gt;0,(COUNTIF('Présences, Excuses, et Tx P G'!$P116:BZ116,$C117)/VLOOKUP($D117,$J$9:$DP$16,2+BV$1,FALSE)),),)</f>
        <v>0</v>
      </c>
      <c r="BW117" s="141">
        <f>IF(AND($D117&lt;&gt;0,BW$1&lt;&gt;0),IF(VLOOKUP($D117,$J$9:$DP$16,2+BW$1,FALSE)&lt;&gt;0,(COUNTIF('Présences, Excuses, et Tx P G'!$P116:CA116,$C117)/VLOOKUP($D117,$J$9:$DP$16,2+BW$1,FALSE)),),)</f>
        <v>0</v>
      </c>
      <c r="BX117" s="141">
        <f>IF(AND($D117&lt;&gt;0,BX$1&lt;&gt;0),IF(VLOOKUP($D117,$J$9:$DP$16,2+BX$1,FALSE)&lt;&gt;0,(COUNTIF('Présences, Excuses, et Tx P G'!$P116:CB116,$C117)/VLOOKUP($D117,$J$9:$DP$16,2+BX$1,FALSE)),),)</f>
        <v>0</v>
      </c>
      <c r="BY117" s="141">
        <f>IF(AND($D117&lt;&gt;0,BY$1&lt;&gt;0),IF(VLOOKUP($D117,$J$9:$DP$16,2+BY$1,FALSE)&lt;&gt;0,(COUNTIF('Présences, Excuses, et Tx P G'!$P116:CC116,$C117)/VLOOKUP($D117,$J$9:$DP$16,2+BY$1,FALSE)),),)</f>
        <v>0</v>
      </c>
      <c r="BZ117" s="141">
        <f>IF(AND($D117&lt;&gt;0,BZ$1&lt;&gt;0),IF(VLOOKUP($D117,$J$9:$DP$16,2+BZ$1,FALSE)&lt;&gt;0,(COUNTIF('Présences, Excuses, et Tx P G'!$P116:CD116,$C117)/VLOOKUP($D117,$J$9:$DP$16,2+BZ$1,FALSE)),),)</f>
        <v>0</v>
      </c>
      <c r="CA117" s="141">
        <f>IF(AND($D117&lt;&gt;0,CA$1&lt;&gt;0),IF(VLOOKUP($D117,$J$9:$DP$16,2+CA$1,FALSE)&lt;&gt;0,(COUNTIF('Présences, Excuses, et Tx P G'!$P116:CE116,$C117)/VLOOKUP($D117,$J$9:$DP$16,2+CA$1,FALSE)),),)</f>
        <v>0</v>
      </c>
      <c r="CB117" s="141">
        <f>IF(AND($D117&lt;&gt;0,CB$1&lt;&gt;0),IF(VLOOKUP($D117,$J$9:$DP$16,2+CB$1,FALSE)&lt;&gt;0,(COUNTIF('Présences, Excuses, et Tx P G'!$P116:CF116,$C117)/VLOOKUP($D117,$J$9:$DP$16,2+CB$1,FALSE)),),)</f>
        <v>0</v>
      </c>
      <c r="CC117" s="141">
        <f>IF(AND($D117&lt;&gt;0,CC$1&lt;&gt;0),IF(VLOOKUP($D117,$J$9:$DP$16,2+CC$1,FALSE)&lt;&gt;0,(COUNTIF('Présences, Excuses, et Tx P G'!$P116:CG116,$C117)/VLOOKUP($D117,$J$9:$DP$16,2+CC$1,FALSE)),),)</f>
        <v>0</v>
      </c>
      <c r="CD117" s="141">
        <f>IF(AND($D117&lt;&gt;0,CD$1&lt;&gt;0),IF(VLOOKUP($D117,$J$9:$DP$16,2+CD$1,FALSE)&lt;&gt;0,(COUNTIF('Présences, Excuses, et Tx P G'!$P116:CH116,$C117)/VLOOKUP($D117,$J$9:$DP$16,2+CD$1,FALSE)),),)</f>
        <v>0</v>
      </c>
      <c r="CE117" s="141">
        <f>IF(AND($D117&lt;&gt;0,CE$1&lt;&gt;0),IF(VLOOKUP($D117,$J$9:$DP$16,2+CE$1,FALSE)&lt;&gt;0,(COUNTIF('Présences, Excuses, et Tx P G'!$P116:CI116,$C117)/VLOOKUP($D117,$J$9:$DP$16,2+CE$1,FALSE)),),)</f>
        <v>0</v>
      </c>
      <c r="CF117" s="141">
        <f>IF(AND($D117&lt;&gt;0,CF$1&lt;&gt;0),IF(VLOOKUP($D117,$J$9:$DP$16,2+CF$1,FALSE)&lt;&gt;0,(COUNTIF('Présences, Excuses, et Tx P G'!$P116:CJ116,$C117)/VLOOKUP($D117,$J$9:$DP$16,2+CF$1,FALSE)),),)</f>
        <v>0</v>
      </c>
      <c r="CG117" s="141">
        <f>IF(AND($D117&lt;&gt;0,CG$1&lt;&gt;0),IF(VLOOKUP($D117,$J$9:$DP$16,2+CG$1,FALSE)&lt;&gt;0,(COUNTIF('Présences, Excuses, et Tx P G'!$P116:CK116,$C117)/VLOOKUP($D117,$J$9:$DP$16,2+CG$1,FALSE)),),)</f>
        <v>0</v>
      </c>
      <c r="CH117" s="141">
        <f>IF(AND($D117&lt;&gt;0,CH$1&lt;&gt;0),IF(VLOOKUP($D117,$J$9:$DP$16,2+CH$1,FALSE)&lt;&gt;0,(COUNTIF('Présences, Excuses, et Tx P G'!$P116:CL116,$C117)/VLOOKUP($D117,$J$9:$DP$16,2+CH$1,FALSE)),),)</f>
        <v>0</v>
      </c>
      <c r="CI117" s="141">
        <f>IF(AND($D117&lt;&gt;0,CI$1&lt;&gt;0),IF(VLOOKUP($D117,$J$9:$DP$16,2+CI$1,FALSE)&lt;&gt;0,(COUNTIF('Présences, Excuses, et Tx P G'!$P116:CM116,$C117)/VLOOKUP($D117,$J$9:$DP$16,2+CI$1,FALSE)),),)</f>
        <v>0</v>
      </c>
      <c r="CJ117" s="141">
        <f>IF(AND($D117&lt;&gt;0,CJ$1&lt;&gt;0),IF(VLOOKUP($D117,$J$9:$DP$16,2+CJ$1,FALSE)&lt;&gt;0,(COUNTIF('Présences, Excuses, et Tx P G'!$P116:CO116,$C117)/VLOOKUP($D117,$J$9:$DP$16,2+CJ$1,FALSE)),),)</f>
        <v>0</v>
      </c>
      <c r="CK117" s="141">
        <f>IF(AND($D117&lt;&gt;0,CK$1&lt;&gt;0),IF(VLOOKUP($D117,$J$9:$DP$16,2+CK$1,FALSE)&lt;&gt;0,(COUNTIF('Présences, Excuses, et Tx P G'!$P116:CP116,$C117)/VLOOKUP($D117,$J$9:$DP$16,2+CK$1,FALSE)),),)</f>
        <v>0</v>
      </c>
      <c r="CL117" s="141">
        <f>IF(AND($D117&lt;&gt;0,CL$1&lt;&gt;0),IF(VLOOKUP($D117,$J$9:$DP$16,2+CL$1,FALSE)&lt;&gt;0,(COUNTIF('Présences, Excuses, et Tx P G'!$P116:CQ116,$C117)/VLOOKUP($D117,$J$9:$DP$16,2+CL$1,FALSE)),),)</f>
        <v>0</v>
      </c>
      <c r="CM117" s="141">
        <f>IF(AND($D117&lt;&gt;0,CM$1&lt;&gt;0),IF(VLOOKUP($D117,$J$9:$DP$16,2+CM$1,FALSE)&lt;&gt;0,(COUNTIF('Présences, Excuses, et Tx P G'!$P116:CR116,$C117)/VLOOKUP($D117,$J$9:$DP$16,2+CM$1,FALSE)),),)</f>
        <v>0</v>
      </c>
      <c r="CN117" s="141">
        <f>IF(AND($D117&lt;&gt;0,CN$1&lt;&gt;0),IF(VLOOKUP($D117,$J$9:$DP$16,2+CN$1,FALSE)&lt;&gt;0,(COUNTIF('Présences, Excuses, et Tx P G'!$P116:CS116,$C117)/VLOOKUP($D117,$J$9:$DP$16,2+CN$1,FALSE)),),)</f>
        <v>0</v>
      </c>
      <c r="CO117" s="141">
        <f>IF(AND($D117&lt;&gt;0,CO$1&lt;&gt;0),IF(VLOOKUP($D117,$J$9:$DP$16,2+CO$1,FALSE)&lt;&gt;0,(COUNTIF('Présences, Excuses, et Tx P G'!$P116:CT116,$C117)/VLOOKUP($D117,$J$9:$DP$16,2+CO$1,FALSE)),),)</f>
        <v>0</v>
      </c>
      <c r="CP117" s="141">
        <f>IF(AND($D117&lt;&gt;0,CP$1&lt;&gt;0),IF(VLOOKUP($D117,$J$9:$DP$16,2+CP$1,FALSE)&lt;&gt;0,(COUNTIF('Présences, Excuses, et Tx P G'!$P116:CU116,$C117)/VLOOKUP($D117,$J$9:$DP$16,2+CP$1,FALSE)),),)</f>
        <v>0</v>
      </c>
      <c r="CQ117" s="141">
        <f>IF(AND($D117&lt;&gt;0,CQ$1&lt;&gt;0),IF(VLOOKUP($D117,$J$9:$DP$16,2+CQ$1,FALSE)&lt;&gt;0,(COUNTIF('Présences, Excuses, et Tx P G'!$P116:CU116,$C117)/VLOOKUP($D117,$J$9:$DP$16,2+CQ$1,FALSE)),),)</f>
        <v>0</v>
      </c>
      <c r="CR117" s="141">
        <f>IF(AND($D117&lt;&gt;0,CR$1&lt;&gt;0),IF(VLOOKUP($D117,$J$9:$DP$16,2+CR$1,FALSE)&lt;&gt;0,(COUNTIF('Présences, Excuses, et Tx P G'!$P116:CV116,$C117)/VLOOKUP($D117,$J$9:$DP$16,2+CR$1,FALSE)),),)</f>
        <v>0</v>
      </c>
      <c r="CS117" s="141">
        <f>IF(AND($D117&lt;&gt;0,CS$1&lt;&gt;0),IF(VLOOKUP($D117,$J$9:$DP$16,2+CS$1,FALSE)&lt;&gt;0,(COUNTIF('Présences, Excuses, et Tx P G'!$P116:CW116,$C117)/VLOOKUP($D117,$J$9:$DP$16,2+CS$1,FALSE)),),)</f>
        <v>0</v>
      </c>
      <c r="CT117" s="141">
        <f>IF(AND($D117&lt;&gt;0,CT$1&lt;&gt;0),IF(VLOOKUP($D117,$J$9:$DP$16,2+CT$1,FALSE)&lt;&gt;0,(COUNTIF('Présences, Excuses, et Tx P G'!$P116:CX116,$C117)/VLOOKUP($D117,$J$9:$DP$16,2+CT$1,FALSE)),),)</f>
        <v>0</v>
      </c>
      <c r="CU117" s="141">
        <f>IF(AND($D117&lt;&gt;0,CU$1&lt;&gt;0),IF(VLOOKUP($D117,$J$9:$DP$16,2+CU$1,FALSE)&lt;&gt;0,(COUNTIF('Présences, Excuses, et Tx P G'!$P116:CY116,$C117)/VLOOKUP($D117,$J$9:$DP$16,2+CU$1,FALSE)),),)</f>
        <v>0</v>
      </c>
      <c r="CV117" s="141">
        <f>IF(AND($D117&lt;&gt;0,CV$1&lt;&gt;0),IF(VLOOKUP($D117,$J$9:$DP$16,2+CV$1,FALSE)&lt;&gt;0,(COUNTIF('Présences, Excuses, et Tx P G'!$P116:CZ116,$C117)/VLOOKUP($D117,$J$9:$DP$16,2+CV$1,FALSE)),),)</f>
        <v>0</v>
      </c>
      <c r="CW117" s="141">
        <f>IF(AND($D117&lt;&gt;0,CW$1&lt;&gt;0),IF(VLOOKUP($D117,$J$9:$DP$16,2+CW$1,FALSE)&lt;&gt;0,(COUNTIF('Présences, Excuses, et Tx P G'!$P116:DA116,$C117)/VLOOKUP($D117,$J$9:$DP$16,2+CW$1,FALSE)),),)</f>
        <v>0</v>
      </c>
      <c r="CX117" s="141">
        <f>IF(AND($D117&lt;&gt;0,CX$1&lt;&gt;0),IF(VLOOKUP($D117,$J$9:$DP$16,2+CX$1,FALSE)&lt;&gt;0,(COUNTIF('Présences, Excuses, et Tx P G'!$P116:DB116,$C117)/VLOOKUP($D117,$J$9:$DP$16,2+CX$1,FALSE)),),)</f>
        <v>0</v>
      </c>
      <c r="CY117" s="141">
        <f>IF(AND($D117&lt;&gt;0,CY$1&lt;&gt;0),IF(VLOOKUP($D117,$J$9:$DP$16,2+CY$1,FALSE)&lt;&gt;0,(COUNTIF('Présences, Excuses, et Tx P G'!$P116:DC116,$C117)/VLOOKUP($D117,$J$9:$DP$16,2+CY$1,FALSE)),),)</f>
        <v>0</v>
      </c>
      <c r="CZ117" s="141">
        <f>IF(AND($D117&lt;&gt;0,CZ$1&lt;&gt;0),IF(VLOOKUP($D117,$J$9:$DP$16,2+CZ$1,FALSE)&lt;&gt;0,(COUNTIF('Présences, Excuses, et Tx P G'!$P116:DD116,$C117)/VLOOKUP($D117,$J$9:$DP$16,2+CZ$1,FALSE)),),)</f>
        <v>0</v>
      </c>
      <c r="DA117" s="141">
        <f>IF(AND($D117&lt;&gt;0,DA$1&lt;&gt;0),IF(VLOOKUP($D117,$J$9:$DP$16,2+DA$1,FALSE)&lt;&gt;0,(COUNTIF('Présences, Excuses, et Tx P G'!$P116:DE116,$C117)/VLOOKUP($D117,$J$9:$DP$16,2+DA$1,FALSE)),),)</f>
        <v>0</v>
      </c>
      <c r="DB117" s="141">
        <f>IF(AND($D117&lt;&gt;0,DB$1&lt;&gt;0),IF(VLOOKUP($D117,$J$9:$DP$16,2+DB$1,FALSE)&lt;&gt;0,(COUNTIF('Présences, Excuses, et Tx P G'!$P116:DF116,$C117)/VLOOKUP($D117,$J$9:$DP$16,2+DB$1,FALSE)),),)</f>
        <v>0</v>
      </c>
      <c r="DC117" s="141">
        <f>IF(AND($D117&lt;&gt;0,DC$1&lt;&gt;0),IF(VLOOKUP($D117,$J$9:$DP$16,2+DC$1,FALSE)&lt;&gt;0,(COUNTIF('Présences, Excuses, et Tx P G'!$P116:DG116,$C117)/VLOOKUP($D117,$J$9:$DP$16,2+DC$1,FALSE)),),)</f>
        <v>0</v>
      </c>
      <c r="DD117" s="141">
        <f>IF(AND($D117&lt;&gt;0,DD$1&lt;&gt;0),IF(VLOOKUP($D117,$J$9:$DP$16,2+DD$1,FALSE)&lt;&gt;0,(COUNTIF('Présences, Excuses, et Tx P G'!$P116:DH116,$C117)/VLOOKUP($D117,$J$9:$DP$16,2+DD$1,FALSE)),),)</f>
        <v>0</v>
      </c>
      <c r="DE117" s="141">
        <f>IF(AND($D117&lt;&gt;0,DE$1&lt;&gt;0),IF(VLOOKUP($D117,$J$9:$DP$16,2+DE$1,FALSE)&lt;&gt;0,(COUNTIF('Présences, Excuses, et Tx P G'!$P116:DI116,$C117)/VLOOKUP($D117,$J$9:$DP$16,2+DE$1,FALSE)),),)</f>
        <v>0</v>
      </c>
      <c r="DF117" s="141">
        <f>IF(AND($D117&lt;&gt;0,DF$1&lt;&gt;0),IF(VLOOKUP($D117,$J$9:$DP$16,2+DF$1,FALSE)&lt;&gt;0,(COUNTIF('Présences, Excuses, et Tx P G'!$P116:DJ116,$C117)/VLOOKUP($D117,$J$9:$DP$16,2+DF$1,FALSE)),),)</f>
        <v>0</v>
      </c>
      <c r="DG117" s="141">
        <f>IF(AND($D117&lt;&gt;0,DG$1&lt;&gt;0),IF(VLOOKUP($D117,$J$9:$DP$16,2+DG$1,FALSE)&lt;&gt;0,(COUNTIF('Présences, Excuses, et Tx P G'!$P116:DK116,$C117)/VLOOKUP($D117,$J$9:$DP$16,2+DG$1,FALSE)),),)</f>
        <v>0</v>
      </c>
      <c r="DH117" s="141">
        <f>IF(AND($D117&lt;&gt;0,DH$1&lt;&gt;0),IF(VLOOKUP($D117,$J$9:$DP$16,2+DH$1,FALSE)&lt;&gt;0,(COUNTIF('Présences, Excuses, et Tx P G'!$P116:DL116,$C117)/VLOOKUP($D117,$J$9:$DP$16,2+DH$1,FALSE)),),)</f>
        <v>0</v>
      </c>
      <c r="DI117" s="141">
        <f>IF(AND($D117&lt;&gt;0,DI$1&lt;&gt;0),IF(VLOOKUP($D117,$J$9:$DP$16,2+DI$1,FALSE)&lt;&gt;0,(COUNTIF('Présences, Excuses, et Tx P G'!$P116:DM116,$C117)/VLOOKUP($D117,$J$9:$DP$16,2+DI$1,FALSE)),),)</f>
        <v>0</v>
      </c>
      <c r="DJ117" s="141">
        <f>IF(AND($D117&lt;&gt;0,DJ$1&lt;&gt;0),IF(VLOOKUP($D117,$J$9:$DP$16,2+DJ$1,FALSE)&lt;&gt;0,(COUNTIF('Présences, Excuses, et Tx P G'!$P116:DN116,$C117)/VLOOKUP($D117,$J$9:$DP$16,2+DJ$1,FALSE)),),)</f>
        <v>0</v>
      </c>
      <c r="DK117" s="141">
        <f>IF(AND($D117&lt;&gt;0,DK$1&lt;&gt;0),IF(VLOOKUP($D117,$J$9:$DP$16,2+DK$1,FALSE)&lt;&gt;0,(COUNTIF('Présences, Excuses, et Tx P G'!$P116:DO116,$C117)/VLOOKUP($D117,$J$9:$DP$16,2+DK$1,FALSE)),),)</f>
        <v>0</v>
      </c>
      <c r="DL117" s="141">
        <f>IF(AND($D117&lt;&gt;0,DL$1&lt;&gt;0),IF(VLOOKUP($D117,$J$9:$DP$16,2+DL$1,FALSE)&lt;&gt;0,(COUNTIF('Présences, Excuses, et Tx P G'!$P116:DP116,$C117)/VLOOKUP($D117,$J$9:$DP$16,2+DL$1,FALSE)),),)</f>
        <v>0</v>
      </c>
      <c r="DM117" s="141">
        <f>IF(AND($D117&lt;&gt;0,DM$1&lt;&gt;0),IF(VLOOKUP($D117,$J$9:$DP$16,2+DM$1,FALSE)&lt;&gt;0,(COUNTIF('Présences, Excuses, et Tx P G'!$P116:DQ116,$C117)/VLOOKUP($D117,$J$9:$DP$16,2+DM$1,FALSE)),),)</f>
        <v>0</v>
      </c>
      <c r="DN117" s="141">
        <f>IF(AND($D117&lt;&gt;0,DN$1&lt;&gt;0),IF(VLOOKUP($D117,$J$9:$DP$16,2+DN$1,FALSE)&lt;&gt;0,(COUNTIF('Présences, Excuses, et Tx P G'!$P116:DR116,$C117)/VLOOKUP($D117,$J$9:$DP$16,2+DN$1,FALSE)),),)</f>
        <v>0</v>
      </c>
      <c r="DO117" s="141">
        <f>IF(AND($D117&lt;&gt;0,DO$1&lt;&gt;0),IF(VLOOKUP($D117,$J$9:$DP$16,2+DO$1,FALSE)&lt;&gt;0,(COUNTIF('Présences, Excuses, et Tx P G'!$P116:DS116,$C117)/VLOOKUP($D117,$J$9:$DP$16,2+DO$1,FALSE)),),)</f>
        <v>0</v>
      </c>
      <c r="DP117" s="141">
        <f>IF(AND($D117&lt;&gt;0,DP$1&lt;&gt;0),IF(VLOOKUP($D117,$J$9:$DP$16,2+DP$1,FALSE)&lt;&gt;0,(COUNTIF('Présences, Excuses, et Tx P G'!$P116:DT116,$C117)/VLOOKUP($D117,$J$9:$DP$16,2+DP$1,FALSE)),),)</f>
        <v>0</v>
      </c>
      <c r="DR117" s="22">
        <f t="shared" si="39"/>
        <v>0</v>
      </c>
      <c r="DS117" s="26">
        <f t="shared" si="40"/>
        <v>0</v>
      </c>
      <c r="DT117" s="23">
        <f t="shared" si="41"/>
        <v>0</v>
      </c>
    </row>
    <row r="118" spans="1:124" ht="14.4" customHeight="1">
      <c r="A118" s="17">
        <v>101</v>
      </c>
      <c r="B118" s="158">
        <f>Choristes!B107</f>
        <v>0</v>
      </c>
      <c r="C118" s="26">
        <f>Choristes!C107</f>
        <v>0</v>
      </c>
      <c r="D118" s="26">
        <f>Choristes!G107</f>
        <v>0</v>
      </c>
      <c r="E118" s="26"/>
      <c r="F118" s="26"/>
      <c r="G118" s="15"/>
      <c r="H118" s="15"/>
      <c r="I118" s="23">
        <f t="shared" si="37"/>
        <v>0</v>
      </c>
      <c r="J118" s="23">
        <f t="shared" si="38"/>
        <v>0</v>
      </c>
      <c r="K118" s="61"/>
      <c r="L118" s="141">
        <f>IF(AND($D118&lt;&gt;0,L$1&lt;&gt;0),IF(VLOOKUP($D118,$J$9:$DP$16,2+L$1,FALSE)&lt;&gt;0,(COUNTIF('Présences, Excuses, et Tx P G'!$P117:P117,$C118)/VLOOKUP($D118,$J$9:$DP$16,2+L$1,FALSE)),),)</f>
        <v>0</v>
      </c>
      <c r="M118" s="141">
        <f>IF(AND($D118&lt;&gt;0,M$1&lt;&gt;0),IF(VLOOKUP($D118,$J$9:$DP$16,2+M$1,FALSE)&lt;&gt;0,(COUNTIF('Présences, Excuses, et Tx P G'!$P117:Q117,$C118)/VLOOKUP($D118,$J$9:$DP$16,2+M$1,FALSE)),),)</f>
        <v>0</v>
      </c>
      <c r="N118" s="141">
        <f>IF(AND($D118&lt;&gt;0,N$1&lt;&gt;0),IF(VLOOKUP($D118,$J$9:$DP$16,2+N$1,FALSE)&lt;&gt;0,(COUNTIF('Présences, Excuses, et Tx P G'!$P117:R117,$C118)/VLOOKUP($D118,$J$9:$DP$16,2+N$1,FALSE)),),)</f>
        <v>0</v>
      </c>
      <c r="O118" s="141">
        <f>IF(AND($D118&lt;&gt;0,O$1&lt;&gt;0),IF(VLOOKUP($D118,$J$9:$DP$16,2+O$1,FALSE)&lt;&gt;0,(COUNTIF('Présences, Excuses, et Tx P G'!$P117:S117,$C118)/VLOOKUP($D118,$J$9:$DP$16,2+O$1,FALSE)),),)</f>
        <v>0</v>
      </c>
      <c r="P118" s="141">
        <f>IF(AND($D118&lt;&gt;0,P$1&lt;&gt;0),IF(VLOOKUP($D118,$J$9:$DP$16,2+P$1,FALSE)&lt;&gt;0,(COUNTIF('Présences, Excuses, et Tx P G'!$P117:T117,$C118)/VLOOKUP($D118,$J$9:$DP$16,2+P$1,FALSE)),),)</f>
        <v>0</v>
      </c>
      <c r="Q118" s="141">
        <f>IF(AND($D118&lt;&gt;0,Q$1&lt;&gt;0),IF(VLOOKUP($D118,$J$9:$DP$16,2+Q$1,FALSE)&lt;&gt;0,(COUNTIF('Présences, Excuses, et Tx P G'!$P117:U117,$C118)/VLOOKUP($D118,$J$9:$DP$16,2+Q$1,FALSE)),),)</f>
        <v>0</v>
      </c>
      <c r="R118" s="141">
        <f>IF(AND($D118&lt;&gt;0,R$1&lt;&gt;0),IF(VLOOKUP($D118,$J$9:$DP$16,2+R$1,FALSE)&lt;&gt;0,(COUNTIF('Présences, Excuses, et Tx P G'!$P117:V117,$C118)/VLOOKUP($D118,$J$9:$DP$16,2+R$1,FALSE)),),)</f>
        <v>0</v>
      </c>
      <c r="S118" s="141">
        <f>IF(AND($D118&lt;&gt;0,S$1&lt;&gt;0),IF(VLOOKUP($D118,$J$9:$DP$16,2+S$1,FALSE)&lt;&gt;0,(COUNTIF('Présences, Excuses, et Tx P G'!$P117:W117,$C118)/VLOOKUP($D118,$J$9:$DP$16,2+S$1,FALSE)),),)</f>
        <v>0</v>
      </c>
      <c r="T118" s="141">
        <f>IF(AND($D118&lt;&gt;0,T$1&lt;&gt;0),IF(VLOOKUP($D118,$J$9:$DP$16,2+T$1,FALSE)&lt;&gt;0,(COUNTIF('Présences, Excuses, et Tx P G'!$P117:X117,$C118)/VLOOKUP($D118,$J$9:$DP$16,2+T$1,FALSE)),),)</f>
        <v>0</v>
      </c>
      <c r="U118" s="141">
        <f>IF(AND($D118&lt;&gt;0,U$1&lt;&gt;0),IF(VLOOKUP($D118,$J$9:$DP$16,2+U$1,FALSE)&lt;&gt;0,(COUNTIF('Présences, Excuses, et Tx P G'!$P117:Y117,$C118)/VLOOKUP($D118,$J$9:$DP$16,2+U$1,FALSE)),),)</f>
        <v>0</v>
      </c>
      <c r="V118" s="141">
        <f>IF(AND($D118&lt;&gt;0,V$1&lt;&gt;0),IF(VLOOKUP($D118,$J$9:$DP$16,2+V$1,FALSE)&lt;&gt;0,(COUNTIF('Présences, Excuses, et Tx P G'!$P117:Z117,$C118)/VLOOKUP($D118,$J$9:$DP$16,2+V$1,FALSE)),),)</f>
        <v>0</v>
      </c>
      <c r="W118" s="141">
        <f>IF(AND($D118&lt;&gt;0,W$1&lt;&gt;0),IF(VLOOKUP($D118,$J$9:$DP$16,2+W$1,FALSE)&lt;&gt;0,(COUNTIF('Présences, Excuses, et Tx P G'!$P117:AA117,$C118)/VLOOKUP($D118,$J$9:$DP$16,2+W$1,FALSE)),),)</f>
        <v>0</v>
      </c>
      <c r="X118" s="141">
        <f>IF(AND($D118&lt;&gt;0,X$1&lt;&gt;0),IF(VLOOKUP($D118,$J$9:$DP$16,2+X$1,FALSE)&lt;&gt;0,(COUNTIF('Présences, Excuses, et Tx P G'!$P117:AB117,$C118)/VLOOKUP($D118,$J$9:$DP$16,2+X$1,FALSE)),),)</f>
        <v>0</v>
      </c>
      <c r="Y118" s="141">
        <f>IF(AND($D118&lt;&gt;0,Y$1&lt;&gt;0),IF(VLOOKUP($D118,$J$9:$DP$16,2+Y$1,FALSE)&lt;&gt;0,(COUNTIF('Présences, Excuses, et Tx P G'!$P117:AC117,$C118)/VLOOKUP($D118,$J$9:$DP$16,2+Y$1,FALSE)),),)</f>
        <v>0</v>
      </c>
      <c r="Z118" s="141">
        <f>IF(AND($D118&lt;&gt;0,Z$1&lt;&gt;0),IF(VLOOKUP($D118,$J$9:$DP$16,2+Z$1,FALSE)&lt;&gt;0,(COUNTIF('Présences, Excuses, et Tx P G'!$P117:AD117,$C118)/VLOOKUP($D118,$J$9:$DP$16,2+Z$1,FALSE)),),)</f>
        <v>0</v>
      </c>
      <c r="AA118" s="141">
        <f>IF(AND($D118&lt;&gt;0,AA$1&lt;&gt;0),IF(VLOOKUP($D118,$J$9:$DP$16,2+AA$1,FALSE)&lt;&gt;0,(COUNTIF('Présences, Excuses, et Tx P G'!$P117:AE117,$C118)/VLOOKUP($D118,$J$9:$DP$16,2+AA$1,FALSE)),),)</f>
        <v>0</v>
      </c>
      <c r="AB118" s="141">
        <f>IF(AND($D118&lt;&gt;0,AB$1&lt;&gt;0),IF(VLOOKUP($D118,$J$9:$DP$16,2+AB$1,FALSE)&lt;&gt;0,(COUNTIF('Présences, Excuses, et Tx P G'!$P117:AF117,$C118)/VLOOKUP($D118,$J$9:$DP$16,2+AB$1,FALSE)),),)</f>
        <v>0</v>
      </c>
      <c r="AC118" s="141">
        <f>IF(AND($D118&lt;&gt;0,AC$1&lt;&gt;0),IF(VLOOKUP($D118,$J$9:$DP$16,2+AC$1,FALSE)&lt;&gt;0,(COUNTIF('Présences, Excuses, et Tx P G'!$P117:AG117,$C118)/VLOOKUP($D118,$J$9:$DP$16,2+AC$1,FALSE)),),)</f>
        <v>0</v>
      </c>
      <c r="AD118" s="141">
        <f>IF(AND($D118&lt;&gt;0,AD$1&lt;&gt;0),IF(VLOOKUP($D118,$J$9:$DP$16,2+AD$1,FALSE)&lt;&gt;0,(COUNTIF('Présences, Excuses, et Tx P G'!$P117:AH117,$C118)/VLOOKUP($D118,$J$9:$DP$16,2+AD$1,FALSE)),),)</f>
        <v>0</v>
      </c>
      <c r="AE118" s="141">
        <f>IF(AND($D118&lt;&gt;0,AE$1&lt;&gt;0),IF(VLOOKUP($D118,$J$9:$DP$16,2+AE$1,FALSE)&lt;&gt;0,(COUNTIF('Présences, Excuses, et Tx P G'!$P117:AI117,$C118)/VLOOKUP($D118,$J$9:$DP$16,2+AE$1,FALSE)),),)</f>
        <v>0</v>
      </c>
      <c r="AF118" s="141">
        <f>IF(AND($D118&lt;&gt;0,AF$1&lt;&gt;0),IF(VLOOKUP($D118,$J$9:$DP$16,2+AF$1,FALSE)&lt;&gt;0,(COUNTIF('Présences, Excuses, et Tx P G'!$P117:AJ117,$C118)/VLOOKUP($D118,$J$9:$DP$16,2+AF$1,FALSE)),),)</f>
        <v>0</v>
      </c>
      <c r="AG118" s="141">
        <f>IF(AND($D118&lt;&gt;0,AG$1&lt;&gt;0),IF(VLOOKUP($D118,$J$9:$DP$16,2+AG$1,FALSE)&lt;&gt;0,(COUNTIF('Présences, Excuses, et Tx P G'!$P117:AK117,$C118)/VLOOKUP($D118,$J$9:$DP$16,2+AG$1,FALSE)),),)</f>
        <v>0</v>
      </c>
      <c r="AH118" s="141">
        <f>IF(AND($D118&lt;&gt;0,AH$1&lt;&gt;0),IF(VLOOKUP($D118,$J$9:$DP$16,2+AH$1,FALSE)&lt;&gt;0,(COUNTIF('Présences, Excuses, et Tx P G'!$P117:AL117,$C118)/VLOOKUP($D118,$J$9:$DP$16,2+AH$1,FALSE)),),)</f>
        <v>0</v>
      </c>
      <c r="AI118" s="141">
        <f>IF(AND($D118&lt;&gt;0,AI$1&lt;&gt;0),IF(VLOOKUP($D118,$J$9:$DP$16,2+AI$1,FALSE)&lt;&gt;0,(COUNTIF('Présences, Excuses, et Tx P G'!$P117:AM117,$C118)/VLOOKUP($D118,$J$9:$DP$16,2+AI$1,FALSE)),),)</f>
        <v>0</v>
      </c>
      <c r="AJ118" s="141">
        <f>IF(AND($D118&lt;&gt;0,AJ$1&lt;&gt;0),IF(VLOOKUP($D118,$J$9:$DP$16,2+AJ$1,FALSE)&lt;&gt;0,(COUNTIF('Présences, Excuses, et Tx P G'!$P117:AN117,$C118)/VLOOKUP($D118,$J$9:$DP$16,2+AJ$1,FALSE)),),)</f>
        <v>0</v>
      </c>
      <c r="AK118" s="141">
        <f>IF(AND($D118&lt;&gt;0,AK$1&lt;&gt;0),IF(VLOOKUP($D118,$J$9:$DP$16,2+AK$1,FALSE)&lt;&gt;0,(COUNTIF('Présences, Excuses, et Tx P G'!$P117:AO117,$C118)/VLOOKUP($D118,$J$9:$DP$16,2+AK$1,FALSE)),),)</f>
        <v>0</v>
      </c>
      <c r="AL118" s="141">
        <f>IF(AND($D118&lt;&gt;0,AL$1&lt;&gt;0),IF(VLOOKUP($D118,$J$9:$DP$16,2+AL$1,FALSE)&lt;&gt;0,(COUNTIF('Présences, Excuses, et Tx P G'!$P117:AP117,$C118)/VLOOKUP($D118,$J$9:$DP$16,2+AL$1,FALSE)),),)</f>
        <v>0</v>
      </c>
      <c r="AM118" s="141">
        <f>IF(AND($D118&lt;&gt;0,AM$1&lt;&gt;0),IF(VLOOKUP($D118,$J$9:$DP$16,2+AM$1,FALSE)&lt;&gt;0,(COUNTIF('Présences, Excuses, et Tx P G'!$P117:AQ117,$C118)/VLOOKUP($D118,$J$9:$DP$16,2+AM$1,FALSE)),),)</f>
        <v>0</v>
      </c>
      <c r="AN118" s="141">
        <f>IF(AND($D118&lt;&gt;0,AN$1&lt;&gt;0),IF(VLOOKUP($D118,$J$9:$DP$16,2+AN$1,FALSE)&lt;&gt;0,(COUNTIF('Présences, Excuses, et Tx P G'!$P117:AR117,$C118)/VLOOKUP($D118,$J$9:$DP$16,2+AN$1,FALSE)),),)</f>
        <v>0</v>
      </c>
      <c r="AO118" s="141">
        <f>IF(AND($D118&lt;&gt;0,AO$1&lt;&gt;0),IF(VLOOKUP($D118,$J$9:$DP$16,2+AO$1,FALSE)&lt;&gt;0,(COUNTIF('Présences, Excuses, et Tx P G'!$P117:AS117,$C118)/VLOOKUP($D118,$J$9:$DP$16,2+AO$1,FALSE)),),)</f>
        <v>0</v>
      </c>
      <c r="AP118" s="141">
        <f>IF(AND($D118&lt;&gt;0,AP$1&lt;&gt;0),IF(VLOOKUP($D118,$J$9:$DP$16,2+AP$1,FALSE)&lt;&gt;0,(COUNTIF('Présences, Excuses, et Tx P G'!$P117:AT117,$C118)/VLOOKUP($D118,$J$9:$DP$16,2+AP$1,FALSE)),),)</f>
        <v>0</v>
      </c>
      <c r="AQ118" s="141">
        <f>IF(AND($D118&lt;&gt;0,AQ$1&lt;&gt;0),IF(VLOOKUP($D118,$J$9:$DP$16,2+AQ$1,FALSE)&lt;&gt;0,(COUNTIF('Présences, Excuses, et Tx P G'!$P117:AU117,$C118)/VLOOKUP($D118,$J$9:$DP$16,2+AQ$1,FALSE)),),)</f>
        <v>0</v>
      </c>
      <c r="AR118" s="141">
        <f>IF(AND($D118&lt;&gt;0,AR$1&lt;&gt;0),IF(VLOOKUP($D118,$J$9:$DP$16,2+AR$1,FALSE)&lt;&gt;0,(COUNTIF('Présences, Excuses, et Tx P G'!$P117:AV117,$C118)/VLOOKUP($D118,$J$9:$DP$16,2+AR$1,FALSE)),),)</f>
        <v>0</v>
      </c>
      <c r="AS118" s="141">
        <f>IF(AND($D118&lt;&gt;0,AS$1&lt;&gt;0),IF(VLOOKUP($D118,$J$9:$DP$16,2+AS$1,FALSE)&lt;&gt;0,(COUNTIF('Présences, Excuses, et Tx P G'!$P117:AW117,$C118)/VLOOKUP($D118,$J$9:$DP$16,2+AS$1,FALSE)),),)</f>
        <v>0</v>
      </c>
      <c r="AT118" s="141">
        <f>IF(AND($D118&lt;&gt;0,AT$1&lt;&gt;0),IF(VLOOKUP($D118,$J$9:$DP$16,2+AT$1,FALSE)&lt;&gt;0,(COUNTIF('Présences, Excuses, et Tx P G'!$P117:AX117,$C118)/VLOOKUP($D118,$J$9:$DP$16,2+AT$1,FALSE)),),)</f>
        <v>0</v>
      </c>
      <c r="AU118" s="141">
        <f>IF(AND($D118&lt;&gt;0,AU$1&lt;&gt;0),IF(VLOOKUP($D118,$J$9:$DP$16,2+AU$1,FALSE)&lt;&gt;0,(COUNTIF('Présences, Excuses, et Tx P G'!$P117:AY117,$C118)/VLOOKUP($D118,$J$9:$DP$16,2+AU$1,FALSE)),),)</f>
        <v>0</v>
      </c>
      <c r="AV118" s="141">
        <f>IF(AND($D118&lt;&gt;0,AV$1&lt;&gt;0),IF(VLOOKUP($D118,$J$9:$DP$16,2+AV$1,FALSE)&lt;&gt;0,(COUNTIF('Présences, Excuses, et Tx P G'!$P117:AZ117,$C118)/VLOOKUP($D118,$J$9:$DP$16,2+AV$1,FALSE)),),)</f>
        <v>0</v>
      </c>
      <c r="AW118" s="141">
        <f>IF(AND($D118&lt;&gt;0,AW$1&lt;&gt;0),IF(VLOOKUP($D118,$J$9:$DP$16,2+AW$1,FALSE)&lt;&gt;0,(COUNTIF('Présences, Excuses, et Tx P G'!$P117:BA117,$C118)/VLOOKUP($D118,$J$9:$DP$16,2+AW$1,FALSE)),),)</f>
        <v>0</v>
      </c>
      <c r="AX118" s="141">
        <f>IF(AND($D118&lt;&gt;0,AX$1&lt;&gt;0),IF(VLOOKUP($D118,$J$9:$DP$16,2+AX$1,FALSE)&lt;&gt;0,(COUNTIF('Présences, Excuses, et Tx P G'!$P117:BB117,$C118)/VLOOKUP($D118,$J$9:$DP$16,2+AX$1,FALSE)),),)</f>
        <v>0</v>
      </c>
      <c r="AY118" s="141">
        <f>IF(AND($D118&lt;&gt;0,AY$1&lt;&gt;0),IF(VLOOKUP($D118,$J$9:$DP$16,2+AY$1,FALSE)&lt;&gt;0,(COUNTIF('Présences, Excuses, et Tx P G'!$P117:BC117,$C118)/VLOOKUP($D118,$J$9:$DP$16,2+AY$1,FALSE)),),)</f>
        <v>0</v>
      </c>
      <c r="AZ118" s="141">
        <f>IF(AND($D118&lt;&gt;0,AZ$1&lt;&gt;0),IF(VLOOKUP($D118,$J$9:$DP$16,2+AZ$1,FALSE)&lt;&gt;0,(COUNTIF('Présences, Excuses, et Tx P G'!$P117:BD117,$C118)/VLOOKUP($D118,$J$9:$DP$16,2+AZ$1,FALSE)),),)</f>
        <v>0</v>
      </c>
      <c r="BA118" s="141">
        <f>IF(AND($D118&lt;&gt;0,BA$1&lt;&gt;0),IF(VLOOKUP($D118,$J$9:$DP$16,2+BA$1,FALSE)&lt;&gt;0,(COUNTIF('Présences, Excuses, et Tx P G'!$P117:BE117,$C118)/VLOOKUP($D118,$J$9:$DP$16,2+BA$1,FALSE)),),)</f>
        <v>0</v>
      </c>
      <c r="BB118" s="141">
        <f>IF(AND($D118&lt;&gt;0,BB$1&lt;&gt;0),IF(VLOOKUP($D118,$J$9:$DP$16,2+BB$1,FALSE)&lt;&gt;0,(COUNTIF('Présences, Excuses, et Tx P G'!$P117:BF117,$C118)/VLOOKUP($D118,$J$9:$DP$16,2+BB$1,FALSE)),),)</f>
        <v>0</v>
      </c>
      <c r="BC118" s="141">
        <f>IF(AND($D118&lt;&gt;0,BC$1&lt;&gt;0),IF(VLOOKUP($D118,$J$9:$DP$16,2+BC$1,FALSE)&lt;&gt;0,(COUNTIF('Présences, Excuses, et Tx P G'!$P117:BG117,$C118)/VLOOKUP($D118,$J$9:$DP$16,2+BC$1,FALSE)),),)</f>
        <v>0</v>
      </c>
      <c r="BD118" s="141">
        <f>IF(AND($D118&lt;&gt;0,BD$1&lt;&gt;0),IF(VLOOKUP($D118,$J$9:$DP$16,2+BD$1,FALSE)&lt;&gt;0,(COUNTIF('Présences, Excuses, et Tx P G'!$P117:BH117,$C118)/VLOOKUP($D118,$J$9:$DP$16,2+BD$1,FALSE)),),)</f>
        <v>0</v>
      </c>
      <c r="BE118" s="141">
        <f>IF(AND($D118&lt;&gt;0,BE$1&lt;&gt;0),IF(VLOOKUP($D118,$J$9:$DP$16,2+BE$1,FALSE)&lt;&gt;0,(COUNTIF('Présences, Excuses, et Tx P G'!$P117:BI117,$C118)/VLOOKUP($D118,$J$9:$DP$16,2+BE$1,FALSE)),),)</f>
        <v>0</v>
      </c>
      <c r="BF118" s="141">
        <f>IF(AND($D118&lt;&gt;0,BF$1&lt;&gt;0),IF(VLOOKUP($D118,$J$9:$DP$16,2+BF$1,FALSE)&lt;&gt;0,(COUNTIF('Présences, Excuses, et Tx P G'!$P117:BJ117,$C118)/VLOOKUP($D118,$J$9:$DP$16,2+BF$1,FALSE)),),)</f>
        <v>0</v>
      </c>
      <c r="BG118" s="141">
        <f>IF(AND($D118&lt;&gt;0,BG$1&lt;&gt;0),IF(VLOOKUP($D118,$J$9:$DP$16,2+BG$1,FALSE)&lt;&gt;0,(COUNTIF('Présences, Excuses, et Tx P G'!$P117:BK117,$C118)/VLOOKUP($D118,$J$9:$DP$16,2+BG$1,FALSE)),),)</f>
        <v>0</v>
      </c>
      <c r="BH118" s="141">
        <f>IF(AND($D118&lt;&gt;0,BH$1&lt;&gt;0),IF(VLOOKUP($D118,$J$9:$DP$16,2+BH$1,FALSE)&lt;&gt;0,(COUNTIF('Présences, Excuses, et Tx P G'!$P117:BL117,$C118)/VLOOKUP($D118,$J$9:$DP$16,2+BH$1,FALSE)),),)</f>
        <v>0</v>
      </c>
      <c r="BI118" s="141">
        <f>IF(AND($D118&lt;&gt;0,BI$1&lt;&gt;0),IF(VLOOKUP($D118,$J$9:$DP$16,2+BI$1,FALSE)&lt;&gt;0,(COUNTIF('Présences, Excuses, et Tx P G'!$P117:BM117,$C118)/VLOOKUP($D118,$J$9:$DP$16,2+BI$1,FALSE)),),)</f>
        <v>0</v>
      </c>
      <c r="BJ118" s="141">
        <f>IF(AND($D118&lt;&gt;0,BJ$1&lt;&gt;0),IF(VLOOKUP($D118,$J$9:$DP$16,2+BJ$1,FALSE)&lt;&gt;0,(COUNTIF('Présences, Excuses, et Tx P G'!$P117:BN117,$C118)/VLOOKUP($D118,$J$9:$DP$16,2+BJ$1,FALSE)),),)</f>
        <v>0</v>
      </c>
      <c r="BK118" s="141">
        <f>IF(AND($D118&lt;&gt;0,BK$1&lt;&gt;0),IF(VLOOKUP($D118,$J$9:$DP$16,2+BK$1,FALSE)&lt;&gt;0,(COUNTIF('Présences, Excuses, et Tx P G'!$P117:BO117,$C118)/VLOOKUP($D118,$J$9:$DP$16,2+BK$1,FALSE)),),)</f>
        <v>0</v>
      </c>
      <c r="BL118" s="141">
        <f>IF(AND($D118&lt;&gt;0,BL$1&lt;&gt;0),IF(VLOOKUP($D118,$J$9:$DP$16,2+BL$1,FALSE)&lt;&gt;0,(COUNTIF('Présences, Excuses, et Tx P G'!$P117:BP117,$C118)/VLOOKUP($D118,$J$9:$DP$16,2+BL$1,FALSE)),),)</f>
        <v>0</v>
      </c>
      <c r="BM118" s="141">
        <f>IF(AND($D118&lt;&gt;0,BM$1&lt;&gt;0),IF(VLOOKUP($D118,$J$9:$DP$16,2+BM$1,FALSE)&lt;&gt;0,(COUNTIF('Présences, Excuses, et Tx P G'!$P117:BQ117,$C118)/VLOOKUP($D118,$J$9:$DP$16,2+BM$1,FALSE)),),)</f>
        <v>0</v>
      </c>
      <c r="BN118" s="141">
        <f>IF(AND($D118&lt;&gt;0,BN$1&lt;&gt;0),IF(VLOOKUP($D118,$J$9:$DP$16,2+BN$1,FALSE)&lt;&gt;0,(COUNTIF('Présences, Excuses, et Tx P G'!$P117:BR117,$C118)/VLOOKUP($D118,$J$9:$DP$16,2+BN$1,FALSE)),),)</f>
        <v>0</v>
      </c>
      <c r="BO118" s="141">
        <f>IF(AND($D118&lt;&gt;0,BO$1&lt;&gt;0),IF(VLOOKUP($D118,$J$9:$DP$16,2+BO$1,FALSE)&lt;&gt;0,(COUNTIF('Présences, Excuses, et Tx P G'!$P117:BS117,$C118)/VLOOKUP($D118,$J$9:$DP$16,2+BO$1,FALSE)),),)</f>
        <v>0</v>
      </c>
      <c r="BP118" s="141">
        <f>IF(AND($D118&lt;&gt;0,BP$1&lt;&gt;0),IF(VLOOKUP($D118,$J$9:$DP$16,2+BP$1,FALSE)&lt;&gt;0,(COUNTIF('Présences, Excuses, et Tx P G'!$P117:BT117,$C118)/VLOOKUP($D118,$J$9:$DP$16,2+BP$1,FALSE)),),)</f>
        <v>0</v>
      </c>
      <c r="BQ118" s="141">
        <f>IF(AND($D118&lt;&gt;0,BQ$1&lt;&gt;0),IF(VLOOKUP($D118,$J$9:$DP$16,2+BQ$1,FALSE)&lt;&gt;0,(COUNTIF('Présences, Excuses, et Tx P G'!$P117:BU117,$C118)/VLOOKUP($D118,$J$9:$DP$16,2+BQ$1,FALSE)),),)</f>
        <v>0</v>
      </c>
      <c r="BR118" s="141">
        <f>IF(AND($D118&lt;&gt;0,BR$1&lt;&gt;0),IF(VLOOKUP($D118,$J$9:$DP$16,2+BR$1,FALSE)&lt;&gt;0,(COUNTIF('Présences, Excuses, et Tx P G'!$P117:BV117,$C118)/VLOOKUP($D118,$J$9:$DP$16,2+BR$1,FALSE)),),)</f>
        <v>0</v>
      </c>
      <c r="BS118" s="141">
        <f>IF(AND($D118&lt;&gt;0,BS$1&lt;&gt;0),IF(VLOOKUP($D118,$J$9:$DP$16,2+BS$1,FALSE)&lt;&gt;0,(COUNTIF('Présences, Excuses, et Tx P G'!$P117:BW117,$C118)/VLOOKUP($D118,$J$9:$DP$16,2+BS$1,FALSE)),),)</f>
        <v>0</v>
      </c>
      <c r="BT118" s="141">
        <f>IF(AND($D118&lt;&gt;0,BT$1&lt;&gt;0),IF(VLOOKUP($D118,$J$9:$DP$16,2+BT$1,FALSE)&lt;&gt;0,(COUNTIF('Présences, Excuses, et Tx P G'!$P117:BX117,$C118)/VLOOKUP($D118,$J$9:$DP$16,2+BT$1,FALSE)),),)</f>
        <v>0</v>
      </c>
      <c r="BU118" s="141">
        <f>IF(AND($D118&lt;&gt;0,BU$1&lt;&gt;0),IF(VLOOKUP($D118,$J$9:$DP$16,2+BU$1,FALSE)&lt;&gt;0,(COUNTIF('Présences, Excuses, et Tx P G'!$P117:BY117,$C118)/VLOOKUP($D118,$J$9:$DP$16,2+BU$1,FALSE)),),)</f>
        <v>0</v>
      </c>
      <c r="BV118" s="141">
        <f>IF(AND($D118&lt;&gt;0,BV$1&lt;&gt;0),IF(VLOOKUP($D118,$J$9:$DP$16,2+BV$1,FALSE)&lt;&gt;0,(COUNTIF('Présences, Excuses, et Tx P G'!$P117:BZ117,$C118)/VLOOKUP($D118,$J$9:$DP$16,2+BV$1,FALSE)),),)</f>
        <v>0</v>
      </c>
      <c r="BW118" s="141">
        <f>IF(AND($D118&lt;&gt;0,BW$1&lt;&gt;0),IF(VLOOKUP($D118,$J$9:$DP$16,2+BW$1,FALSE)&lt;&gt;0,(COUNTIF('Présences, Excuses, et Tx P G'!$P117:CA117,$C118)/VLOOKUP($D118,$J$9:$DP$16,2+BW$1,FALSE)),),)</f>
        <v>0</v>
      </c>
      <c r="BX118" s="141">
        <f>IF(AND($D118&lt;&gt;0,BX$1&lt;&gt;0),IF(VLOOKUP($D118,$J$9:$DP$16,2+BX$1,FALSE)&lt;&gt;0,(COUNTIF('Présences, Excuses, et Tx P G'!$P117:CB117,$C118)/VLOOKUP($D118,$J$9:$DP$16,2+BX$1,FALSE)),),)</f>
        <v>0</v>
      </c>
      <c r="BY118" s="141">
        <f>IF(AND($D118&lt;&gt;0,BY$1&lt;&gt;0),IF(VLOOKUP($D118,$J$9:$DP$16,2+BY$1,FALSE)&lt;&gt;0,(COUNTIF('Présences, Excuses, et Tx P G'!$P117:CC117,$C118)/VLOOKUP($D118,$J$9:$DP$16,2+BY$1,FALSE)),),)</f>
        <v>0</v>
      </c>
      <c r="BZ118" s="141">
        <f>IF(AND($D118&lt;&gt;0,BZ$1&lt;&gt;0),IF(VLOOKUP($D118,$J$9:$DP$16,2+BZ$1,FALSE)&lt;&gt;0,(COUNTIF('Présences, Excuses, et Tx P G'!$P117:CD117,$C118)/VLOOKUP($D118,$J$9:$DP$16,2+BZ$1,FALSE)),),)</f>
        <v>0</v>
      </c>
      <c r="CA118" s="141">
        <f>IF(AND($D118&lt;&gt;0,CA$1&lt;&gt;0),IF(VLOOKUP($D118,$J$9:$DP$16,2+CA$1,FALSE)&lt;&gt;0,(COUNTIF('Présences, Excuses, et Tx P G'!$P117:CE117,$C118)/VLOOKUP($D118,$J$9:$DP$16,2+CA$1,FALSE)),),)</f>
        <v>0</v>
      </c>
      <c r="CB118" s="141">
        <f>IF(AND($D118&lt;&gt;0,CB$1&lt;&gt;0),IF(VLOOKUP($D118,$J$9:$DP$16,2+CB$1,FALSE)&lt;&gt;0,(COUNTIF('Présences, Excuses, et Tx P G'!$P117:CF117,$C118)/VLOOKUP($D118,$J$9:$DP$16,2+CB$1,FALSE)),),)</f>
        <v>0</v>
      </c>
      <c r="CC118" s="141">
        <f>IF(AND($D118&lt;&gt;0,CC$1&lt;&gt;0),IF(VLOOKUP($D118,$J$9:$DP$16,2+CC$1,FALSE)&lt;&gt;0,(COUNTIF('Présences, Excuses, et Tx P G'!$P117:CG117,$C118)/VLOOKUP($D118,$J$9:$DP$16,2+CC$1,FALSE)),),)</f>
        <v>0</v>
      </c>
      <c r="CD118" s="141">
        <f>IF(AND($D118&lt;&gt;0,CD$1&lt;&gt;0),IF(VLOOKUP($D118,$J$9:$DP$16,2+CD$1,FALSE)&lt;&gt;0,(COUNTIF('Présences, Excuses, et Tx P G'!$P117:CH117,$C118)/VLOOKUP($D118,$J$9:$DP$16,2+CD$1,FALSE)),),)</f>
        <v>0</v>
      </c>
      <c r="CE118" s="141">
        <f>IF(AND($D118&lt;&gt;0,CE$1&lt;&gt;0),IF(VLOOKUP($D118,$J$9:$DP$16,2+CE$1,FALSE)&lt;&gt;0,(COUNTIF('Présences, Excuses, et Tx P G'!$P117:CI117,$C118)/VLOOKUP($D118,$J$9:$DP$16,2+CE$1,FALSE)),),)</f>
        <v>0</v>
      </c>
      <c r="CF118" s="141">
        <f>IF(AND($D118&lt;&gt;0,CF$1&lt;&gt;0),IF(VLOOKUP($D118,$J$9:$DP$16,2+CF$1,FALSE)&lt;&gt;0,(COUNTIF('Présences, Excuses, et Tx P G'!$P117:CJ117,$C118)/VLOOKUP($D118,$J$9:$DP$16,2+CF$1,FALSE)),),)</f>
        <v>0</v>
      </c>
      <c r="CG118" s="141">
        <f>IF(AND($D118&lt;&gt;0,CG$1&lt;&gt;0),IF(VLOOKUP($D118,$J$9:$DP$16,2+CG$1,FALSE)&lt;&gt;0,(COUNTIF('Présences, Excuses, et Tx P G'!$P117:CK117,$C118)/VLOOKUP($D118,$J$9:$DP$16,2+CG$1,FALSE)),),)</f>
        <v>0</v>
      </c>
      <c r="CH118" s="141">
        <f>IF(AND($D118&lt;&gt;0,CH$1&lt;&gt;0),IF(VLOOKUP($D118,$J$9:$DP$16,2+CH$1,FALSE)&lt;&gt;0,(COUNTIF('Présences, Excuses, et Tx P G'!$P117:CL117,$C118)/VLOOKUP($D118,$J$9:$DP$16,2+CH$1,FALSE)),),)</f>
        <v>0</v>
      </c>
      <c r="CI118" s="141">
        <f>IF(AND($D118&lt;&gt;0,CI$1&lt;&gt;0),IF(VLOOKUP($D118,$J$9:$DP$16,2+CI$1,FALSE)&lt;&gt;0,(COUNTIF('Présences, Excuses, et Tx P G'!$P117:CM117,$C118)/VLOOKUP($D118,$J$9:$DP$16,2+CI$1,FALSE)),),)</f>
        <v>0</v>
      </c>
      <c r="CJ118" s="141">
        <f>IF(AND($D118&lt;&gt;0,CJ$1&lt;&gt;0),IF(VLOOKUP($D118,$J$9:$DP$16,2+CJ$1,FALSE)&lt;&gt;0,(COUNTIF('Présences, Excuses, et Tx P G'!$P117:CO117,$C118)/VLOOKUP($D118,$J$9:$DP$16,2+CJ$1,FALSE)),),)</f>
        <v>0</v>
      </c>
      <c r="CK118" s="141">
        <f>IF(AND($D118&lt;&gt;0,CK$1&lt;&gt;0),IF(VLOOKUP($D118,$J$9:$DP$16,2+CK$1,FALSE)&lt;&gt;0,(COUNTIF('Présences, Excuses, et Tx P G'!$P117:CP117,$C118)/VLOOKUP($D118,$J$9:$DP$16,2+CK$1,FALSE)),),)</f>
        <v>0</v>
      </c>
      <c r="CL118" s="141">
        <f>IF(AND($D118&lt;&gt;0,CL$1&lt;&gt;0),IF(VLOOKUP($D118,$J$9:$DP$16,2+CL$1,FALSE)&lt;&gt;0,(COUNTIF('Présences, Excuses, et Tx P G'!$P117:CQ117,$C118)/VLOOKUP($D118,$J$9:$DP$16,2+CL$1,FALSE)),),)</f>
        <v>0</v>
      </c>
      <c r="CM118" s="141">
        <f>IF(AND($D118&lt;&gt;0,CM$1&lt;&gt;0),IF(VLOOKUP($D118,$J$9:$DP$16,2+CM$1,FALSE)&lt;&gt;0,(COUNTIF('Présences, Excuses, et Tx P G'!$P117:CR117,$C118)/VLOOKUP($D118,$J$9:$DP$16,2+CM$1,FALSE)),),)</f>
        <v>0</v>
      </c>
      <c r="CN118" s="141">
        <f>IF(AND($D118&lt;&gt;0,CN$1&lt;&gt;0),IF(VLOOKUP($D118,$J$9:$DP$16,2+CN$1,FALSE)&lt;&gt;0,(COUNTIF('Présences, Excuses, et Tx P G'!$P117:CS117,$C118)/VLOOKUP($D118,$J$9:$DP$16,2+CN$1,FALSE)),),)</f>
        <v>0</v>
      </c>
      <c r="CO118" s="141">
        <f>IF(AND($D118&lt;&gt;0,CO$1&lt;&gt;0),IF(VLOOKUP($D118,$J$9:$DP$16,2+CO$1,FALSE)&lt;&gt;0,(COUNTIF('Présences, Excuses, et Tx P G'!$P117:CT117,$C118)/VLOOKUP($D118,$J$9:$DP$16,2+CO$1,FALSE)),),)</f>
        <v>0</v>
      </c>
      <c r="CP118" s="141">
        <f>IF(AND($D118&lt;&gt;0,CP$1&lt;&gt;0),IF(VLOOKUP($D118,$J$9:$DP$16,2+CP$1,FALSE)&lt;&gt;0,(COUNTIF('Présences, Excuses, et Tx P G'!$P117:CU117,$C118)/VLOOKUP($D118,$J$9:$DP$16,2+CP$1,FALSE)),),)</f>
        <v>0</v>
      </c>
      <c r="CQ118" s="141">
        <f>IF(AND($D118&lt;&gt;0,CQ$1&lt;&gt;0),IF(VLOOKUP($D118,$J$9:$DP$16,2+CQ$1,FALSE)&lt;&gt;0,(COUNTIF('Présences, Excuses, et Tx P G'!$P117:CU117,$C118)/VLOOKUP($D118,$J$9:$DP$16,2+CQ$1,FALSE)),),)</f>
        <v>0</v>
      </c>
      <c r="CR118" s="141">
        <f>IF(AND($D118&lt;&gt;0,CR$1&lt;&gt;0),IF(VLOOKUP($D118,$J$9:$DP$16,2+CR$1,FALSE)&lt;&gt;0,(COUNTIF('Présences, Excuses, et Tx P G'!$P117:CV117,$C118)/VLOOKUP($D118,$J$9:$DP$16,2+CR$1,FALSE)),),)</f>
        <v>0</v>
      </c>
      <c r="CS118" s="141">
        <f>IF(AND($D118&lt;&gt;0,CS$1&lt;&gt;0),IF(VLOOKUP($D118,$J$9:$DP$16,2+CS$1,FALSE)&lt;&gt;0,(COUNTIF('Présences, Excuses, et Tx P G'!$P117:CW117,$C118)/VLOOKUP($D118,$J$9:$DP$16,2+CS$1,FALSE)),),)</f>
        <v>0</v>
      </c>
      <c r="CT118" s="141">
        <f>IF(AND($D118&lt;&gt;0,CT$1&lt;&gt;0),IF(VLOOKUP($D118,$J$9:$DP$16,2+CT$1,FALSE)&lt;&gt;0,(COUNTIF('Présences, Excuses, et Tx P G'!$P117:CX117,$C118)/VLOOKUP($D118,$J$9:$DP$16,2+CT$1,FALSE)),),)</f>
        <v>0</v>
      </c>
      <c r="CU118" s="141">
        <f>IF(AND($D118&lt;&gt;0,CU$1&lt;&gt;0),IF(VLOOKUP($D118,$J$9:$DP$16,2+CU$1,FALSE)&lt;&gt;0,(COUNTIF('Présences, Excuses, et Tx P G'!$P117:CY117,$C118)/VLOOKUP($D118,$J$9:$DP$16,2+CU$1,FALSE)),),)</f>
        <v>0</v>
      </c>
      <c r="CV118" s="141">
        <f>IF(AND($D118&lt;&gt;0,CV$1&lt;&gt;0),IF(VLOOKUP($D118,$J$9:$DP$16,2+CV$1,FALSE)&lt;&gt;0,(COUNTIF('Présences, Excuses, et Tx P G'!$P117:CZ117,$C118)/VLOOKUP($D118,$J$9:$DP$16,2+CV$1,FALSE)),),)</f>
        <v>0</v>
      </c>
      <c r="CW118" s="141">
        <f>IF(AND($D118&lt;&gt;0,CW$1&lt;&gt;0),IF(VLOOKUP($D118,$J$9:$DP$16,2+CW$1,FALSE)&lt;&gt;0,(COUNTIF('Présences, Excuses, et Tx P G'!$P117:DA117,$C118)/VLOOKUP($D118,$J$9:$DP$16,2+CW$1,FALSE)),),)</f>
        <v>0</v>
      </c>
      <c r="CX118" s="141">
        <f>IF(AND($D118&lt;&gt;0,CX$1&lt;&gt;0),IF(VLOOKUP($D118,$J$9:$DP$16,2+CX$1,FALSE)&lt;&gt;0,(COUNTIF('Présences, Excuses, et Tx P G'!$P117:DB117,$C118)/VLOOKUP($D118,$J$9:$DP$16,2+CX$1,FALSE)),),)</f>
        <v>0</v>
      </c>
      <c r="CY118" s="141">
        <f>IF(AND($D118&lt;&gt;0,CY$1&lt;&gt;0),IF(VLOOKUP($D118,$J$9:$DP$16,2+CY$1,FALSE)&lt;&gt;0,(COUNTIF('Présences, Excuses, et Tx P G'!$P117:DC117,$C118)/VLOOKUP($D118,$J$9:$DP$16,2+CY$1,FALSE)),),)</f>
        <v>0</v>
      </c>
      <c r="CZ118" s="141">
        <f>IF(AND($D118&lt;&gt;0,CZ$1&lt;&gt;0),IF(VLOOKUP($D118,$J$9:$DP$16,2+CZ$1,FALSE)&lt;&gt;0,(COUNTIF('Présences, Excuses, et Tx P G'!$P117:DD117,$C118)/VLOOKUP($D118,$J$9:$DP$16,2+CZ$1,FALSE)),),)</f>
        <v>0</v>
      </c>
      <c r="DA118" s="141">
        <f>IF(AND($D118&lt;&gt;0,DA$1&lt;&gt;0),IF(VLOOKUP($D118,$J$9:$DP$16,2+DA$1,FALSE)&lt;&gt;0,(COUNTIF('Présences, Excuses, et Tx P G'!$P117:DE117,$C118)/VLOOKUP($D118,$J$9:$DP$16,2+DA$1,FALSE)),),)</f>
        <v>0</v>
      </c>
      <c r="DB118" s="141">
        <f>IF(AND($D118&lt;&gt;0,DB$1&lt;&gt;0),IF(VLOOKUP($D118,$J$9:$DP$16,2+DB$1,FALSE)&lt;&gt;0,(COUNTIF('Présences, Excuses, et Tx P G'!$P117:DF117,$C118)/VLOOKUP($D118,$J$9:$DP$16,2+DB$1,FALSE)),),)</f>
        <v>0</v>
      </c>
      <c r="DC118" s="141">
        <f>IF(AND($D118&lt;&gt;0,DC$1&lt;&gt;0),IF(VLOOKUP($D118,$J$9:$DP$16,2+DC$1,FALSE)&lt;&gt;0,(COUNTIF('Présences, Excuses, et Tx P G'!$P117:DG117,$C118)/VLOOKUP($D118,$J$9:$DP$16,2+DC$1,FALSE)),),)</f>
        <v>0</v>
      </c>
      <c r="DD118" s="141">
        <f>IF(AND($D118&lt;&gt;0,DD$1&lt;&gt;0),IF(VLOOKUP($D118,$J$9:$DP$16,2+DD$1,FALSE)&lt;&gt;0,(COUNTIF('Présences, Excuses, et Tx P G'!$P117:DH117,$C118)/VLOOKUP($D118,$J$9:$DP$16,2+DD$1,FALSE)),),)</f>
        <v>0</v>
      </c>
      <c r="DE118" s="141">
        <f>IF(AND($D118&lt;&gt;0,DE$1&lt;&gt;0),IF(VLOOKUP($D118,$J$9:$DP$16,2+DE$1,FALSE)&lt;&gt;0,(COUNTIF('Présences, Excuses, et Tx P G'!$P117:DI117,$C118)/VLOOKUP($D118,$J$9:$DP$16,2+DE$1,FALSE)),),)</f>
        <v>0</v>
      </c>
      <c r="DF118" s="141">
        <f>IF(AND($D118&lt;&gt;0,DF$1&lt;&gt;0),IF(VLOOKUP($D118,$J$9:$DP$16,2+DF$1,FALSE)&lt;&gt;0,(COUNTIF('Présences, Excuses, et Tx P G'!$P117:DJ117,$C118)/VLOOKUP($D118,$J$9:$DP$16,2+DF$1,FALSE)),),)</f>
        <v>0</v>
      </c>
      <c r="DG118" s="141">
        <f>IF(AND($D118&lt;&gt;0,DG$1&lt;&gt;0),IF(VLOOKUP($D118,$J$9:$DP$16,2+DG$1,FALSE)&lt;&gt;0,(COUNTIF('Présences, Excuses, et Tx P G'!$P117:DK117,$C118)/VLOOKUP($D118,$J$9:$DP$16,2+DG$1,FALSE)),),)</f>
        <v>0</v>
      </c>
      <c r="DH118" s="141">
        <f>IF(AND($D118&lt;&gt;0,DH$1&lt;&gt;0),IF(VLOOKUP($D118,$J$9:$DP$16,2+DH$1,FALSE)&lt;&gt;0,(COUNTIF('Présences, Excuses, et Tx P G'!$P117:DL117,$C118)/VLOOKUP($D118,$J$9:$DP$16,2+DH$1,FALSE)),),)</f>
        <v>0</v>
      </c>
      <c r="DI118" s="141">
        <f>IF(AND($D118&lt;&gt;0,DI$1&lt;&gt;0),IF(VLOOKUP($D118,$J$9:$DP$16,2+DI$1,FALSE)&lt;&gt;0,(COUNTIF('Présences, Excuses, et Tx P G'!$P117:DM117,$C118)/VLOOKUP($D118,$J$9:$DP$16,2+DI$1,FALSE)),),)</f>
        <v>0</v>
      </c>
      <c r="DJ118" s="141">
        <f>IF(AND($D118&lt;&gt;0,DJ$1&lt;&gt;0),IF(VLOOKUP($D118,$J$9:$DP$16,2+DJ$1,FALSE)&lt;&gt;0,(COUNTIF('Présences, Excuses, et Tx P G'!$P117:DN117,$C118)/VLOOKUP($D118,$J$9:$DP$16,2+DJ$1,FALSE)),),)</f>
        <v>0</v>
      </c>
      <c r="DK118" s="141">
        <f>IF(AND($D118&lt;&gt;0,DK$1&lt;&gt;0),IF(VLOOKUP($D118,$J$9:$DP$16,2+DK$1,FALSE)&lt;&gt;0,(COUNTIF('Présences, Excuses, et Tx P G'!$P117:DO117,$C118)/VLOOKUP($D118,$J$9:$DP$16,2+DK$1,FALSE)),),)</f>
        <v>0</v>
      </c>
      <c r="DL118" s="141">
        <f>IF(AND($D118&lt;&gt;0,DL$1&lt;&gt;0),IF(VLOOKUP($D118,$J$9:$DP$16,2+DL$1,FALSE)&lt;&gt;0,(COUNTIF('Présences, Excuses, et Tx P G'!$P117:DP117,$C118)/VLOOKUP($D118,$J$9:$DP$16,2+DL$1,FALSE)),),)</f>
        <v>0</v>
      </c>
      <c r="DM118" s="141">
        <f>IF(AND($D118&lt;&gt;0,DM$1&lt;&gt;0),IF(VLOOKUP($D118,$J$9:$DP$16,2+DM$1,FALSE)&lt;&gt;0,(COUNTIF('Présences, Excuses, et Tx P G'!$P117:DQ117,$C118)/VLOOKUP($D118,$J$9:$DP$16,2+DM$1,FALSE)),),)</f>
        <v>0</v>
      </c>
      <c r="DN118" s="141">
        <f>IF(AND($D118&lt;&gt;0,DN$1&lt;&gt;0),IF(VLOOKUP($D118,$J$9:$DP$16,2+DN$1,FALSE)&lt;&gt;0,(COUNTIF('Présences, Excuses, et Tx P G'!$P117:DR117,$C118)/VLOOKUP($D118,$J$9:$DP$16,2+DN$1,FALSE)),),)</f>
        <v>0</v>
      </c>
      <c r="DO118" s="141">
        <f>IF(AND($D118&lt;&gt;0,DO$1&lt;&gt;0),IF(VLOOKUP($D118,$J$9:$DP$16,2+DO$1,FALSE)&lt;&gt;0,(COUNTIF('Présences, Excuses, et Tx P G'!$P117:DS117,$C118)/VLOOKUP($D118,$J$9:$DP$16,2+DO$1,FALSE)),),)</f>
        <v>0</v>
      </c>
      <c r="DP118" s="141">
        <f>IF(AND($D118&lt;&gt;0,DP$1&lt;&gt;0),IF(VLOOKUP($D118,$J$9:$DP$16,2+DP$1,FALSE)&lt;&gt;0,(COUNTIF('Présences, Excuses, et Tx P G'!$P117:DT117,$C118)/VLOOKUP($D118,$J$9:$DP$16,2+DP$1,FALSE)),),)</f>
        <v>0</v>
      </c>
      <c r="DR118" s="22">
        <f t="shared" si="39"/>
        <v>0</v>
      </c>
      <c r="DS118" s="26">
        <f t="shared" si="40"/>
        <v>0</v>
      </c>
      <c r="DT118" s="23">
        <f t="shared" si="41"/>
        <v>0</v>
      </c>
    </row>
    <row r="119" spans="1:124" ht="14.4" customHeight="1">
      <c r="A119" s="17">
        <v>102</v>
      </c>
      <c r="B119" s="158">
        <f>Choristes!B108</f>
        <v>0</v>
      </c>
      <c r="C119" s="26">
        <f>Choristes!C108</f>
        <v>0</v>
      </c>
      <c r="D119" s="26">
        <f>Choristes!G108</f>
        <v>0</v>
      </c>
      <c r="E119" s="26"/>
      <c r="F119" s="26"/>
      <c r="G119" s="15"/>
      <c r="H119" s="15"/>
      <c r="I119" s="23">
        <f t="shared" si="37"/>
        <v>0</v>
      </c>
      <c r="J119" s="23">
        <f t="shared" si="38"/>
        <v>0</v>
      </c>
      <c r="K119" s="61"/>
      <c r="L119" s="141">
        <f>IF(AND($D119&lt;&gt;0,L$1&lt;&gt;0),IF(VLOOKUP($D119,$J$9:$DP$16,2+L$1,FALSE)&lt;&gt;0,(COUNTIF('Présences, Excuses, et Tx P G'!$P118:P118,$C119)/VLOOKUP($D119,$J$9:$DP$16,2+L$1,FALSE)),),)</f>
        <v>0</v>
      </c>
      <c r="M119" s="141">
        <f>IF(AND($D119&lt;&gt;0,M$1&lt;&gt;0),IF(VLOOKUP($D119,$J$9:$DP$16,2+M$1,FALSE)&lt;&gt;0,(COUNTIF('Présences, Excuses, et Tx P G'!$P118:Q118,$C119)/VLOOKUP($D119,$J$9:$DP$16,2+M$1,FALSE)),),)</f>
        <v>0</v>
      </c>
      <c r="N119" s="141">
        <f>IF(AND($D119&lt;&gt;0,N$1&lt;&gt;0),IF(VLOOKUP($D119,$J$9:$DP$16,2+N$1,FALSE)&lt;&gt;0,(COUNTIF('Présences, Excuses, et Tx P G'!$P118:R118,$C119)/VLOOKUP($D119,$J$9:$DP$16,2+N$1,FALSE)),),)</f>
        <v>0</v>
      </c>
      <c r="O119" s="141">
        <f>IF(AND($D119&lt;&gt;0,O$1&lt;&gt;0),IF(VLOOKUP($D119,$J$9:$DP$16,2+O$1,FALSE)&lt;&gt;0,(COUNTIF('Présences, Excuses, et Tx P G'!$P118:S118,$C119)/VLOOKUP($D119,$J$9:$DP$16,2+O$1,FALSE)),),)</f>
        <v>0</v>
      </c>
      <c r="P119" s="141">
        <f>IF(AND($D119&lt;&gt;0,P$1&lt;&gt;0),IF(VLOOKUP($D119,$J$9:$DP$16,2+P$1,FALSE)&lt;&gt;0,(COUNTIF('Présences, Excuses, et Tx P G'!$P118:T118,$C119)/VLOOKUP($D119,$J$9:$DP$16,2+P$1,FALSE)),),)</f>
        <v>0</v>
      </c>
      <c r="Q119" s="141">
        <f>IF(AND($D119&lt;&gt;0,Q$1&lt;&gt;0),IF(VLOOKUP($D119,$J$9:$DP$16,2+Q$1,FALSE)&lt;&gt;0,(COUNTIF('Présences, Excuses, et Tx P G'!$P118:U118,$C119)/VLOOKUP($D119,$J$9:$DP$16,2+Q$1,FALSE)),),)</f>
        <v>0</v>
      </c>
      <c r="R119" s="141">
        <f>IF(AND($D119&lt;&gt;0,R$1&lt;&gt;0),IF(VLOOKUP($D119,$J$9:$DP$16,2+R$1,FALSE)&lt;&gt;0,(COUNTIF('Présences, Excuses, et Tx P G'!$P118:V118,$C119)/VLOOKUP($D119,$J$9:$DP$16,2+R$1,FALSE)),),)</f>
        <v>0</v>
      </c>
      <c r="S119" s="141">
        <f>IF(AND($D119&lt;&gt;0,S$1&lt;&gt;0),IF(VLOOKUP($D119,$J$9:$DP$16,2+S$1,FALSE)&lt;&gt;0,(COUNTIF('Présences, Excuses, et Tx P G'!$P118:W118,$C119)/VLOOKUP($D119,$J$9:$DP$16,2+S$1,FALSE)),),)</f>
        <v>0</v>
      </c>
      <c r="T119" s="141">
        <f>IF(AND($D119&lt;&gt;0,T$1&lt;&gt;0),IF(VLOOKUP($D119,$J$9:$DP$16,2+T$1,FALSE)&lt;&gt;0,(COUNTIF('Présences, Excuses, et Tx P G'!$P118:X118,$C119)/VLOOKUP($D119,$J$9:$DP$16,2+T$1,FALSE)),),)</f>
        <v>0</v>
      </c>
      <c r="U119" s="141">
        <f>IF(AND($D119&lt;&gt;0,U$1&lt;&gt;0),IF(VLOOKUP($D119,$J$9:$DP$16,2+U$1,FALSE)&lt;&gt;0,(COUNTIF('Présences, Excuses, et Tx P G'!$P118:Y118,$C119)/VLOOKUP($D119,$J$9:$DP$16,2+U$1,FALSE)),),)</f>
        <v>0</v>
      </c>
      <c r="V119" s="141">
        <f>IF(AND($D119&lt;&gt;0,V$1&lt;&gt;0),IF(VLOOKUP($D119,$J$9:$DP$16,2+V$1,FALSE)&lt;&gt;0,(COUNTIF('Présences, Excuses, et Tx P G'!$P118:Z118,$C119)/VLOOKUP($D119,$J$9:$DP$16,2+V$1,FALSE)),),)</f>
        <v>0</v>
      </c>
      <c r="W119" s="141">
        <f>IF(AND($D119&lt;&gt;0,W$1&lt;&gt;0),IF(VLOOKUP($D119,$J$9:$DP$16,2+W$1,FALSE)&lt;&gt;0,(COUNTIF('Présences, Excuses, et Tx P G'!$P118:AA118,$C119)/VLOOKUP($D119,$J$9:$DP$16,2+W$1,FALSE)),),)</f>
        <v>0</v>
      </c>
      <c r="X119" s="141">
        <f>IF(AND($D119&lt;&gt;0,X$1&lt;&gt;0),IF(VLOOKUP($D119,$J$9:$DP$16,2+X$1,FALSE)&lt;&gt;0,(COUNTIF('Présences, Excuses, et Tx P G'!$P118:AB118,$C119)/VLOOKUP($D119,$J$9:$DP$16,2+X$1,FALSE)),),)</f>
        <v>0</v>
      </c>
      <c r="Y119" s="141">
        <f>IF(AND($D119&lt;&gt;0,Y$1&lt;&gt;0),IF(VLOOKUP($D119,$J$9:$DP$16,2+Y$1,FALSE)&lt;&gt;0,(COUNTIF('Présences, Excuses, et Tx P G'!$P118:AC118,$C119)/VLOOKUP($D119,$J$9:$DP$16,2+Y$1,FALSE)),),)</f>
        <v>0</v>
      </c>
      <c r="Z119" s="141">
        <f>IF(AND($D119&lt;&gt;0,Z$1&lt;&gt;0),IF(VLOOKUP($D119,$J$9:$DP$16,2+Z$1,FALSE)&lt;&gt;0,(COUNTIF('Présences, Excuses, et Tx P G'!$P118:AD118,$C119)/VLOOKUP($D119,$J$9:$DP$16,2+Z$1,FALSE)),),)</f>
        <v>0</v>
      </c>
      <c r="AA119" s="141">
        <f>IF(AND($D119&lt;&gt;0,AA$1&lt;&gt;0),IF(VLOOKUP($D119,$J$9:$DP$16,2+AA$1,FALSE)&lt;&gt;0,(COUNTIF('Présences, Excuses, et Tx P G'!$P118:AE118,$C119)/VLOOKUP($D119,$J$9:$DP$16,2+AA$1,FALSE)),),)</f>
        <v>0</v>
      </c>
      <c r="AB119" s="141">
        <f>IF(AND($D119&lt;&gt;0,AB$1&lt;&gt;0),IF(VLOOKUP($D119,$J$9:$DP$16,2+AB$1,FALSE)&lt;&gt;0,(COUNTIF('Présences, Excuses, et Tx P G'!$P118:AF118,$C119)/VLOOKUP($D119,$J$9:$DP$16,2+AB$1,FALSE)),),)</f>
        <v>0</v>
      </c>
      <c r="AC119" s="141">
        <f>IF(AND($D119&lt;&gt;0,AC$1&lt;&gt;0),IF(VLOOKUP($D119,$J$9:$DP$16,2+AC$1,FALSE)&lt;&gt;0,(COUNTIF('Présences, Excuses, et Tx P G'!$P118:AG118,$C119)/VLOOKUP($D119,$J$9:$DP$16,2+AC$1,FALSE)),),)</f>
        <v>0</v>
      </c>
      <c r="AD119" s="141">
        <f>IF(AND($D119&lt;&gt;0,AD$1&lt;&gt;0),IF(VLOOKUP($D119,$J$9:$DP$16,2+AD$1,FALSE)&lt;&gt;0,(COUNTIF('Présences, Excuses, et Tx P G'!$P118:AH118,$C119)/VLOOKUP($D119,$J$9:$DP$16,2+AD$1,FALSE)),),)</f>
        <v>0</v>
      </c>
      <c r="AE119" s="141">
        <f>IF(AND($D119&lt;&gt;0,AE$1&lt;&gt;0),IF(VLOOKUP($D119,$J$9:$DP$16,2+AE$1,FALSE)&lt;&gt;0,(COUNTIF('Présences, Excuses, et Tx P G'!$P118:AI118,$C119)/VLOOKUP($D119,$J$9:$DP$16,2+AE$1,FALSE)),),)</f>
        <v>0</v>
      </c>
      <c r="AF119" s="141">
        <f>IF(AND($D119&lt;&gt;0,AF$1&lt;&gt;0),IF(VLOOKUP($D119,$J$9:$DP$16,2+AF$1,FALSE)&lt;&gt;0,(COUNTIF('Présences, Excuses, et Tx P G'!$P118:AJ118,$C119)/VLOOKUP($D119,$J$9:$DP$16,2+AF$1,FALSE)),),)</f>
        <v>0</v>
      </c>
      <c r="AG119" s="141">
        <f>IF(AND($D119&lt;&gt;0,AG$1&lt;&gt;0),IF(VLOOKUP($D119,$J$9:$DP$16,2+AG$1,FALSE)&lt;&gt;0,(COUNTIF('Présences, Excuses, et Tx P G'!$P118:AK118,$C119)/VLOOKUP($D119,$J$9:$DP$16,2+AG$1,FALSE)),),)</f>
        <v>0</v>
      </c>
      <c r="AH119" s="141">
        <f>IF(AND($D119&lt;&gt;0,AH$1&lt;&gt;0),IF(VLOOKUP($D119,$J$9:$DP$16,2+AH$1,FALSE)&lt;&gt;0,(COUNTIF('Présences, Excuses, et Tx P G'!$P118:AL118,$C119)/VLOOKUP($D119,$J$9:$DP$16,2+AH$1,FALSE)),),)</f>
        <v>0</v>
      </c>
      <c r="AI119" s="141">
        <f>IF(AND($D119&lt;&gt;0,AI$1&lt;&gt;0),IF(VLOOKUP($D119,$J$9:$DP$16,2+AI$1,FALSE)&lt;&gt;0,(COUNTIF('Présences, Excuses, et Tx P G'!$P118:AM118,$C119)/VLOOKUP($D119,$J$9:$DP$16,2+AI$1,FALSE)),),)</f>
        <v>0</v>
      </c>
      <c r="AJ119" s="141">
        <f>IF(AND($D119&lt;&gt;0,AJ$1&lt;&gt;0),IF(VLOOKUP($D119,$J$9:$DP$16,2+AJ$1,FALSE)&lt;&gt;0,(COUNTIF('Présences, Excuses, et Tx P G'!$P118:AN118,$C119)/VLOOKUP($D119,$J$9:$DP$16,2+AJ$1,FALSE)),),)</f>
        <v>0</v>
      </c>
      <c r="AK119" s="141">
        <f>IF(AND($D119&lt;&gt;0,AK$1&lt;&gt;0),IF(VLOOKUP($D119,$J$9:$DP$16,2+AK$1,FALSE)&lt;&gt;0,(COUNTIF('Présences, Excuses, et Tx P G'!$P118:AO118,$C119)/VLOOKUP($D119,$J$9:$DP$16,2+AK$1,FALSE)),),)</f>
        <v>0</v>
      </c>
      <c r="AL119" s="141">
        <f>IF(AND($D119&lt;&gt;0,AL$1&lt;&gt;0),IF(VLOOKUP($D119,$J$9:$DP$16,2+AL$1,FALSE)&lt;&gt;0,(COUNTIF('Présences, Excuses, et Tx P G'!$P118:AP118,$C119)/VLOOKUP($D119,$J$9:$DP$16,2+AL$1,FALSE)),),)</f>
        <v>0</v>
      </c>
      <c r="AM119" s="141">
        <f>IF(AND($D119&lt;&gt;0,AM$1&lt;&gt;0),IF(VLOOKUP($D119,$J$9:$DP$16,2+AM$1,FALSE)&lt;&gt;0,(COUNTIF('Présences, Excuses, et Tx P G'!$P118:AQ118,$C119)/VLOOKUP($D119,$J$9:$DP$16,2+AM$1,FALSE)),),)</f>
        <v>0</v>
      </c>
      <c r="AN119" s="141">
        <f>IF(AND($D119&lt;&gt;0,AN$1&lt;&gt;0),IF(VLOOKUP($D119,$J$9:$DP$16,2+AN$1,FALSE)&lt;&gt;0,(COUNTIF('Présences, Excuses, et Tx P G'!$P118:AR118,$C119)/VLOOKUP($D119,$J$9:$DP$16,2+AN$1,FALSE)),),)</f>
        <v>0</v>
      </c>
      <c r="AO119" s="141">
        <f>IF(AND($D119&lt;&gt;0,AO$1&lt;&gt;0),IF(VLOOKUP($D119,$J$9:$DP$16,2+AO$1,FALSE)&lt;&gt;0,(COUNTIF('Présences, Excuses, et Tx P G'!$P118:AS118,$C119)/VLOOKUP($D119,$J$9:$DP$16,2+AO$1,FALSE)),),)</f>
        <v>0</v>
      </c>
      <c r="AP119" s="141">
        <f>IF(AND($D119&lt;&gt;0,AP$1&lt;&gt;0),IF(VLOOKUP($D119,$J$9:$DP$16,2+AP$1,FALSE)&lt;&gt;0,(COUNTIF('Présences, Excuses, et Tx P G'!$P118:AT118,$C119)/VLOOKUP($D119,$J$9:$DP$16,2+AP$1,FALSE)),),)</f>
        <v>0</v>
      </c>
      <c r="AQ119" s="141">
        <f>IF(AND($D119&lt;&gt;0,AQ$1&lt;&gt;0),IF(VLOOKUP($D119,$J$9:$DP$16,2+AQ$1,FALSE)&lt;&gt;0,(COUNTIF('Présences, Excuses, et Tx P G'!$P118:AU118,$C119)/VLOOKUP($D119,$J$9:$DP$16,2+AQ$1,FALSE)),),)</f>
        <v>0</v>
      </c>
      <c r="AR119" s="141">
        <f>IF(AND($D119&lt;&gt;0,AR$1&lt;&gt;0),IF(VLOOKUP($D119,$J$9:$DP$16,2+AR$1,FALSE)&lt;&gt;0,(COUNTIF('Présences, Excuses, et Tx P G'!$P118:AV118,$C119)/VLOOKUP($D119,$J$9:$DP$16,2+AR$1,FALSE)),),)</f>
        <v>0</v>
      </c>
      <c r="AS119" s="141">
        <f>IF(AND($D119&lt;&gt;0,AS$1&lt;&gt;0),IF(VLOOKUP($D119,$J$9:$DP$16,2+AS$1,FALSE)&lt;&gt;0,(COUNTIF('Présences, Excuses, et Tx P G'!$P118:AW118,$C119)/VLOOKUP($D119,$J$9:$DP$16,2+AS$1,FALSE)),),)</f>
        <v>0</v>
      </c>
      <c r="AT119" s="141">
        <f>IF(AND($D119&lt;&gt;0,AT$1&lt;&gt;0),IF(VLOOKUP($D119,$J$9:$DP$16,2+AT$1,FALSE)&lt;&gt;0,(COUNTIF('Présences, Excuses, et Tx P G'!$P118:AX118,$C119)/VLOOKUP($D119,$J$9:$DP$16,2+AT$1,FALSE)),),)</f>
        <v>0</v>
      </c>
      <c r="AU119" s="141">
        <f>IF(AND($D119&lt;&gt;0,AU$1&lt;&gt;0),IF(VLOOKUP($D119,$J$9:$DP$16,2+AU$1,FALSE)&lt;&gt;0,(COUNTIF('Présences, Excuses, et Tx P G'!$P118:AY118,$C119)/VLOOKUP($D119,$J$9:$DP$16,2+AU$1,FALSE)),),)</f>
        <v>0</v>
      </c>
      <c r="AV119" s="141">
        <f>IF(AND($D119&lt;&gt;0,AV$1&lt;&gt;0),IF(VLOOKUP($D119,$J$9:$DP$16,2+AV$1,FALSE)&lt;&gt;0,(COUNTIF('Présences, Excuses, et Tx P G'!$P118:AZ118,$C119)/VLOOKUP($D119,$J$9:$DP$16,2+AV$1,FALSE)),),)</f>
        <v>0</v>
      </c>
      <c r="AW119" s="141">
        <f>IF(AND($D119&lt;&gt;0,AW$1&lt;&gt;0),IF(VLOOKUP($D119,$J$9:$DP$16,2+AW$1,FALSE)&lt;&gt;0,(COUNTIF('Présences, Excuses, et Tx P G'!$P118:BA118,$C119)/VLOOKUP($D119,$J$9:$DP$16,2+AW$1,FALSE)),),)</f>
        <v>0</v>
      </c>
      <c r="AX119" s="141">
        <f>IF(AND($D119&lt;&gt;0,AX$1&lt;&gt;0),IF(VLOOKUP($D119,$J$9:$DP$16,2+AX$1,FALSE)&lt;&gt;0,(COUNTIF('Présences, Excuses, et Tx P G'!$P118:BB118,$C119)/VLOOKUP($D119,$J$9:$DP$16,2+AX$1,FALSE)),),)</f>
        <v>0</v>
      </c>
      <c r="AY119" s="141">
        <f>IF(AND($D119&lt;&gt;0,AY$1&lt;&gt;0),IF(VLOOKUP($D119,$J$9:$DP$16,2+AY$1,FALSE)&lt;&gt;0,(COUNTIF('Présences, Excuses, et Tx P G'!$P118:BC118,$C119)/VLOOKUP($D119,$J$9:$DP$16,2+AY$1,FALSE)),),)</f>
        <v>0</v>
      </c>
      <c r="AZ119" s="141">
        <f>IF(AND($D119&lt;&gt;0,AZ$1&lt;&gt;0),IF(VLOOKUP($D119,$J$9:$DP$16,2+AZ$1,FALSE)&lt;&gt;0,(COUNTIF('Présences, Excuses, et Tx P G'!$P118:BD118,$C119)/VLOOKUP($D119,$J$9:$DP$16,2+AZ$1,FALSE)),),)</f>
        <v>0</v>
      </c>
      <c r="BA119" s="141">
        <f>IF(AND($D119&lt;&gt;0,BA$1&lt;&gt;0),IF(VLOOKUP($D119,$J$9:$DP$16,2+BA$1,FALSE)&lt;&gt;0,(COUNTIF('Présences, Excuses, et Tx P G'!$P118:BE118,$C119)/VLOOKUP($D119,$J$9:$DP$16,2+BA$1,FALSE)),),)</f>
        <v>0</v>
      </c>
      <c r="BB119" s="141">
        <f>IF(AND($D119&lt;&gt;0,BB$1&lt;&gt;0),IF(VLOOKUP($D119,$J$9:$DP$16,2+BB$1,FALSE)&lt;&gt;0,(COUNTIF('Présences, Excuses, et Tx P G'!$P118:BF118,$C119)/VLOOKUP($D119,$J$9:$DP$16,2+BB$1,FALSE)),),)</f>
        <v>0</v>
      </c>
      <c r="BC119" s="141">
        <f>IF(AND($D119&lt;&gt;0,BC$1&lt;&gt;0),IF(VLOOKUP($D119,$J$9:$DP$16,2+BC$1,FALSE)&lt;&gt;0,(COUNTIF('Présences, Excuses, et Tx P G'!$P118:BG118,$C119)/VLOOKUP($D119,$J$9:$DP$16,2+BC$1,FALSE)),),)</f>
        <v>0</v>
      </c>
      <c r="BD119" s="141">
        <f>IF(AND($D119&lt;&gt;0,BD$1&lt;&gt;0),IF(VLOOKUP($D119,$J$9:$DP$16,2+BD$1,FALSE)&lt;&gt;0,(COUNTIF('Présences, Excuses, et Tx P G'!$P118:BH118,$C119)/VLOOKUP($D119,$J$9:$DP$16,2+BD$1,FALSE)),),)</f>
        <v>0</v>
      </c>
      <c r="BE119" s="141">
        <f>IF(AND($D119&lt;&gt;0,BE$1&lt;&gt;0),IF(VLOOKUP($D119,$J$9:$DP$16,2+BE$1,FALSE)&lt;&gt;0,(COUNTIF('Présences, Excuses, et Tx P G'!$P118:BI118,$C119)/VLOOKUP($D119,$J$9:$DP$16,2+BE$1,FALSE)),),)</f>
        <v>0</v>
      </c>
      <c r="BF119" s="141">
        <f>IF(AND($D119&lt;&gt;0,BF$1&lt;&gt;0),IF(VLOOKUP($D119,$J$9:$DP$16,2+BF$1,FALSE)&lt;&gt;0,(COUNTIF('Présences, Excuses, et Tx P G'!$P118:BJ118,$C119)/VLOOKUP($D119,$J$9:$DP$16,2+BF$1,FALSE)),),)</f>
        <v>0</v>
      </c>
      <c r="BG119" s="141">
        <f>IF(AND($D119&lt;&gt;0,BG$1&lt;&gt;0),IF(VLOOKUP($D119,$J$9:$DP$16,2+BG$1,FALSE)&lt;&gt;0,(COUNTIF('Présences, Excuses, et Tx P G'!$P118:BK118,$C119)/VLOOKUP($D119,$J$9:$DP$16,2+BG$1,FALSE)),),)</f>
        <v>0</v>
      </c>
      <c r="BH119" s="141">
        <f>IF(AND($D119&lt;&gt;0,BH$1&lt;&gt;0),IF(VLOOKUP($D119,$J$9:$DP$16,2+BH$1,FALSE)&lt;&gt;0,(COUNTIF('Présences, Excuses, et Tx P G'!$P118:BL118,$C119)/VLOOKUP($D119,$J$9:$DP$16,2+BH$1,FALSE)),),)</f>
        <v>0</v>
      </c>
      <c r="BI119" s="141">
        <f>IF(AND($D119&lt;&gt;0,BI$1&lt;&gt;0),IF(VLOOKUP($D119,$J$9:$DP$16,2+BI$1,FALSE)&lt;&gt;0,(COUNTIF('Présences, Excuses, et Tx P G'!$P118:BM118,$C119)/VLOOKUP($D119,$J$9:$DP$16,2+BI$1,FALSE)),),)</f>
        <v>0</v>
      </c>
      <c r="BJ119" s="141">
        <f>IF(AND($D119&lt;&gt;0,BJ$1&lt;&gt;0),IF(VLOOKUP($D119,$J$9:$DP$16,2+BJ$1,FALSE)&lt;&gt;0,(COUNTIF('Présences, Excuses, et Tx P G'!$P118:BN118,$C119)/VLOOKUP($D119,$J$9:$DP$16,2+BJ$1,FALSE)),),)</f>
        <v>0</v>
      </c>
      <c r="BK119" s="141">
        <f>IF(AND($D119&lt;&gt;0,BK$1&lt;&gt;0),IF(VLOOKUP($D119,$J$9:$DP$16,2+BK$1,FALSE)&lt;&gt;0,(COUNTIF('Présences, Excuses, et Tx P G'!$P118:BO118,$C119)/VLOOKUP($D119,$J$9:$DP$16,2+BK$1,FALSE)),),)</f>
        <v>0</v>
      </c>
      <c r="BL119" s="141">
        <f>IF(AND($D119&lt;&gt;0,BL$1&lt;&gt;0),IF(VLOOKUP($D119,$J$9:$DP$16,2+BL$1,FALSE)&lt;&gt;0,(COUNTIF('Présences, Excuses, et Tx P G'!$P118:BP118,$C119)/VLOOKUP($D119,$J$9:$DP$16,2+BL$1,FALSE)),),)</f>
        <v>0</v>
      </c>
      <c r="BM119" s="141">
        <f>IF(AND($D119&lt;&gt;0,BM$1&lt;&gt;0),IF(VLOOKUP($D119,$J$9:$DP$16,2+BM$1,FALSE)&lt;&gt;0,(COUNTIF('Présences, Excuses, et Tx P G'!$P118:BQ118,$C119)/VLOOKUP($D119,$J$9:$DP$16,2+BM$1,FALSE)),),)</f>
        <v>0</v>
      </c>
      <c r="BN119" s="141">
        <f>IF(AND($D119&lt;&gt;0,BN$1&lt;&gt;0),IF(VLOOKUP($D119,$J$9:$DP$16,2+BN$1,FALSE)&lt;&gt;0,(COUNTIF('Présences, Excuses, et Tx P G'!$P118:BR118,$C119)/VLOOKUP($D119,$J$9:$DP$16,2+BN$1,FALSE)),),)</f>
        <v>0</v>
      </c>
      <c r="BO119" s="141">
        <f>IF(AND($D119&lt;&gt;0,BO$1&lt;&gt;0),IF(VLOOKUP($D119,$J$9:$DP$16,2+BO$1,FALSE)&lt;&gt;0,(COUNTIF('Présences, Excuses, et Tx P G'!$P118:BS118,$C119)/VLOOKUP($D119,$J$9:$DP$16,2+BO$1,FALSE)),),)</f>
        <v>0</v>
      </c>
      <c r="BP119" s="141">
        <f>IF(AND($D119&lt;&gt;0,BP$1&lt;&gt;0),IF(VLOOKUP($D119,$J$9:$DP$16,2+BP$1,FALSE)&lt;&gt;0,(COUNTIF('Présences, Excuses, et Tx P G'!$P118:BT118,$C119)/VLOOKUP($D119,$J$9:$DP$16,2+BP$1,FALSE)),),)</f>
        <v>0</v>
      </c>
      <c r="BQ119" s="141">
        <f>IF(AND($D119&lt;&gt;0,BQ$1&lt;&gt;0),IF(VLOOKUP($D119,$J$9:$DP$16,2+BQ$1,FALSE)&lt;&gt;0,(COUNTIF('Présences, Excuses, et Tx P G'!$P118:BU118,$C119)/VLOOKUP($D119,$J$9:$DP$16,2+BQ$1,FALSE)),),)</f>
        <v>0</v>
      </c>
      <c r="BR119" s="141">
        <f>IF(AND($D119&lt;&gt;0,BR$1&lt;&gt;0),IF(VLOOKUP($D119,$J$9:$DP$16,2+BR$1,FALSE)&lt;&gt;0,(COUNTIF('Présences, Excuses, et Tx P G'!$P118:BV118,$C119)/VLOOKUP($D119,$J$9:$DP$16,2+BR$1,FALSE)),),)</f>
        <v>0</v>
      </c>
      <c r="BS119" s="141">
        <f>IF(AND($D119&lt;&gt;0,BS$1&lt;&gt;0),IF(VLOOKUP($D119,$J$9:$DP$16,2+BS$1,FALSE)&lt;&gt;0,(COUNTIF('Présences, Excuses, et Tx P G'!$P118:BW118,$C119)/VLOOKUP($D119,$J$9:$DP$16,2+BS$1,FALSE)),),)</f>
        <v>0</v>
      </c>
      <c r="BT119" s="141">
        <f>IF(AND($D119&lt;&gt;0,BT$1&lt;&gt;0),IF(VLOOKUP($D119,$J$9:$DP$16,2+BT$1,FALSE)&lt;&gt;0,(COUNTIF('Présences, Excuses, et Tx P G'!$P118:BX118,$C119)/VLOOKUP($D119,$J$9:$DP$16,2+BT$1,FALSE)),),)</f>
        <v>0</v>
      </c>
      <c r="BU119" s="141">
        <f>IF(AND($D119&lt;&gt;0,BU$1&lt;&gt;0),IF(VLOOKUP($D119,$J$9:$DP$16,2+BU$1,FALSE)&lt;&gt;0,(COUNTIF('Présences, Excuses, et Tx P G'!$P118:BY118,$C119)/VLOOKUP($D119,$J$9:$DP$16,2+BU$1,FALSE)),),)</f>
        <v>0</v>
      </c>
      <c r="BV119" s="141">
        <f>IF(AND($D119&lt;&gt;0,BV$1&lt;&gt;0),IF(VLOOKUP($D119,$J$9:$DP$16,2+BV$1,FALSE)&lt;&gt;0,(COUNTIF('Présences, Excuses, et Tx P G'!$P118:BZ118,$C119)/VLOOKUP($D119,$J$9:$DP$16,2+BV$1,FALSE)),),)</f>
        <v>0</v>
      </c>
      <c r="BW119" s="141">
        <f>IF(AND($D119&lt;&gt;0,BW$1&lt;&gt;0),IF(VLOOKUP($D119,$J$9:$DP$16,2+BW$1,FALSE)&lt;&gt;0,(COUNTIF('Présences, Excuses, et Tx P G'!$P118:CA118,$C119)/VLOOKUP($D119,$J$9:$DP$16,2+BW$1,FALSE)),),)</f>
        <v>0</v>
      </c>
      <c r="BX119" s="141">
        <f>IF(AND($D119&lt;&gt;0,BX$1&lt;&gt;0),IF(VLOOKUP($D119,$J$9:$DP$16,2+BX$1,FALSE)&lt;&gt;0,(COUNTIF('Présences, Excuses, et Tx P G'!$P118:CB118,$C119)/VLOOKUP($D119,$J$9:$DP$16,2+BX$1,FALSE)),),)</f>
        <v>0</v>
      </c>
      <c r="BY119" s="141">
        <f>IF(AND($D119&lt;&gt;0,BY$1&lt;&gt;0),IF(VLOOKUP($D119,$J$9:$DP$16,2+BY$1,FALSE)&lt;&gt;0,(COUNTIF('Présences, Excuses, et Tx P G'!$P118:CC118,$C119)/VLOOKUP($D119,$J$9:$DP$16,2+BY$1,FALSE)),),)</f>
        <v>0</v>
      </c>
      <c r="BZ119" s="141">
        <f>IF(AND($D119&lt;&gt;0,BZ$1&lt;&gt;0),IF(VLOOKUP($D119,$J$9:$DP$16,2+BZ$1,FALSE)&lt;&gt;0,(COUNTIF('Présences, Excuses, et Tx P G'!$P118:CD118,$C119)/VLOOKUP($D119,$J$9:$DP$16,2+BZ$1,FALSE)),),)</f>
        <v>0</v>
      </c>
      <c r="CA119" s="141">
        <f>IF(AND($D119&lt;&gt;0,CA$1&lt;&gt;0),IF(VLOOKUP($D119,$J$9:$DP$16,2+CA$1,FALSE)&lt;&gt;0,(COUNTIF('Présences, Excuses, et Tx P G'!$P118:CE118,$C119)/VLOOKUP($D119,$J$9:$DP$16,2+CA$1,FALSE)),),)</f>
        <v>0</v>
      </c>
      <c r="CB119" s="141">
        <f>IF(AND($D119&lt;&gt;0,CB$1&lt;&gt;0),IF(VLOOKUP($D119,$J$9:$DP$16,2+CB$1,FALSE)&lt;&gt;0,(COUNTIF('Présences, Excuses, et Tx P G'!$P118:CF118,$C119)/VLOOKUP($D119,$J$9:$DP$16,2+CB$1,FALSE)),),)</f>
        <v>0</v>
      </c>
      <c r="CC119" s="141">
        <f>IF(AND($D119&lt;&gt;0,CC$1&lt;&gt;0),IF(VLOOKUP($D119,$J$9:$DP$16,2+CC$1,FALSE)&lt;&gt;0,(COUNTIF('Présences, Excuses, et Tx P G'!$P118:CG118,$C119)/VLOOKUP($D119,$J$9:$DP$16,2+CC$1,FALSE)),),)</f>
        <v>0</v>
      </c>
      <c r="CD119" s="141">
        <f>IF(AND($D119&lt;&gt;0,CD$1&lt;&gt;0),IF(VLOOKUP($D119,$J$9:$DP$16,2+CD$1,FALSE)&lt;&gt;0,(COUNTIF('Présences, Excuses, et Tx P G'!$P118:CH118,$C119)/VLOOKUP($D119,$J$9:$DP$16,2+CD$1,FALSE)),),)</f>
        <v>0</v>
      </c>
      <c r="CE119" s="141">
        <f>IF(AND($D119&lt;&gt;0,CE$1&lt;&gt;0),IF(VLOOKUP($D119,$J$9:$DP$16,2+CE$1,FALSE)&lt;&gt;0,(COUNTIF('Présences, Excuses, et Tx P G'!$P118:CI118,$C119)/VLOOKUP($D119,$J$9:$DP$16,2+CE$1,FALSE)),),)</f>
        <v>0</v>
      </c>
      <c r="CF119" s="141">
        <f>IF(AND($D119&lt;&gt;0,CF$1&lt;&gt;0),IF(VLOOKUP($D119,$J$9:$DP$16,2+CF$1,FALSE)&lt;&gt;0,(COUNTIF('Présences, Excuses, et Tx P G'!$P118:CJ118,$C119)/VLOOKUP($D119,$J$9:$DP$16,2+CF$1,FALSE)),),)</f>
        <v>0</v>
      </c>
      <c r="CG119" s="141">
        <f>IF(AND($D119&lt;&gt;0,CG$1&lt;&gt;0),IF(VLOOKUP($D119,$J$9:$DP$16,2+CG$1,FALSE)&lt;&gt;0,(COUNTIF('Présences, Excuses, et Tx P G'!$P118:CK118,$C119)/VLOOKUP($D119,$J$9:$DP$16,2+CG$1,FALSE)),),)</f>
        <v>0</v>
      </c>
      <c r="CH119" s="141">
        <f>IF(AND($D119&lt;&gt;0,CH$1&lt;&gt;0),IF(VLOOKUP($D119,$J$9:$DP$16,2+CH$1,FALSE)&lt;&gt;0,(COUNTIF('Présences, Excuses, et Tx P G'!$P118:CL118,$C119)/VLOOKUP($D119,$J$9:$DP$16,2+CH$1,FALSE)),),)</f>
        <v>0</v>
      </c>
      <c r="CI119" s="141">
        <f>IF(AND($D119&lt;&gt;0,CI$1&lt;&gt;0),IF(VLOOKUP($D119,$J$9:$DP$16,2+CI$1,FALSE)&lt;&gt;0,(COUNTIF('Présences, Excuses, et Tx P G'!$P118:CM118,$C119)/VLOOKUP($D119,$J$9:$DP$16,2+CI$1,FALSE)),),)</f>
        <v>0</v>
      </c>
      <c r="CJ119" s="141">
        <f>IF(AND($D119&lt;&gt;0,CJ$1&lt;&gt;0),IF(VLOOKUP($D119,$J$9:$DP$16,2+CJ$1,FALSE)&lt;&gt;0,(COUNTIF('Présences, Excuses, et Tx P G'!$P118:CO118,$C119)/VLOOKUP($D119,$J$9:$DP$16,2+CJ$1,FALSE)),),)</f>
        <v>0</v>
      </c>
      <c r="CK119" s="141">
        <f>IF(AND($D119&lt;&gt;0,CK$1&lt;&gt;0),IF(VLOOKUP($D119,$J$9:$DP$16,2+CK$1,FALSE)&lt;&gt;0,(COUNTIF('Présences, Excuses, et Tx P G'!$P118:CP118,$C119)/VLOOKUP($D119,$J$9:$DP$16,2+CK$1,FALSE)),),)</f>
        <v>0</v>
      </c>
      <c r="CL119" s="141">
        <f>IF(AND($D119&lt;&gt;0,CL$1&lt;&gt;0),IF(VLOOKUP($D119,$J$9:$DP$16,2+CL$1,FALSE)&lt;&gt;0,(COUNTIF('Présences, Excuses, et Tx P G'!$P118:CQ118,$C119)/VLOOKUP($D119,$J$9:$DP$16,2+CL$1,FALSE)),),)</f>
        <v>0</v>
      </c>
      <c r="CM119" s="141">
        <f>IF(AND($D119&lt;&gt;0,CM$1&lt;&gt;0),IF(VLOOKUP($D119,$J$9:$DP$16,2+CM$1,FALSE)&lt;&gt;0,(COUNTIF('Présences, Excuses, et Tx P G'!$P118:CR118,$C119)/VLOOKUP($D119,$J$9:$DP$16,2+CM$1,FALSE)),),)</f>
        <v>0</v>
      </c>
      <c r="CN119" s="141">
        <f>IF(AND($D119&lt;&gt;0,CN$1&lt;&gt;0),IF(VLOOKUP($D119,$J$9:$DP$16,2+CN$1,FALSE)&lt;&gt;0,(COUNTIF('Présences, Excuses, et Tx P G'!$P118:CS118,$C119)/VLOOKUP($D119,$J$9:$DP$16,2+CN$1,FALSE)),),)</f>
        <v>0</v>
      </c>
      <c r="CO119" s="141">
        <f>IF(AND($D119&lt;&gt;0,CO$1&lt;&gt;0),IF(VLOOKUP($D119,$J$9:$DP$16,2+CO$1,FALSE)&lt;&gt;0,(COUNTIF('Présences, Excuses, et Tx P G'!$P118:CT118,$C119)/VLOOKUP($D119,$J$9:$DP$16,2+CO$1,FALSE)),),)</f>
        <v>0</v>
      </c>
      <c r="CP119" s="141">
        <f>IF(AND($D119&lt;&gt;0,CP$1&lt;&gt;0),IF(VLOOKUP($D119,$J$9:$DP$16,2+CP$1,FALSE)&lt;&gt;0,(COUNTIF('Présences, Excuses, et Tx P G'!$P118:CU118,$C119)/VLOOKUP($D119,$J$9:$DP$16,2+CP$1,FALSE)),),)</f>
        <v>0</v>
      </c>
      <c r="CQ119" s="141">
        <f>IF(AND($D119&lt;&gt;0,CQ$1&lt;&gt;0),IF(VLOOKUP($D119,$J$9:$DP$16,2+CQ$1,FALSE)&lt;&gt;0,(COUNTIF('Présences, Excuses, et Tx P G'!$P118:CU118,$C119)/VLOOKUP($D119,$J$9:$DP$16,2+CQ$1,FALSE)),),)</f>
        <v>0</v>
      </c>
      <c r="CR119" s="141">
        <f>IF(AND($D119&lt;&gt;0,CR$1&lt;&gt;0),IF(VLOOKUP($D119,$J$9:$DP$16,2+CR$1,FALSE)&lt;&gt;0,(COUNTIF('Présences, Excuses, et Tx P G'!$P118:CV118,$C119)/VLOOKUP($D119,$J$9:$DP$16,2+CR$1,FALSE)),),)</f>
        <v>0</v>
      </c>
      <c r="CS119" s="141">
        <f>IF(AND($D119&lt;&gt;0,CS$1&lt;&gt;0),IF(VLOOKUP($D119,$J$9:$DP$16,2+CS$1,FALSE)&lt;&gt;0,(COUNTIF('Présences, Excuses, et Tx P G'!$P118:CW118,$C119)/VLOOKUP($D119,$J$9:$DP$16,2+CS$1,FALSE)),),)</f>
        <v>0</v>
      </c>
      <c r="CT119" s="141">
        <f>IF(AND($D119&lt;&gt;0,CT$1&lt;&gt;0),IF(VLOOKUP($D119,$J$9:$DP$16,2+CT$1,FALSE)&lt;&gt;0,(COUNTIF('Présences, Excuses, et Tx P G'!$P118:CX118,$C119)/VLOOKUP($D119,$J$9:$DP$16,2+CT$1,FALSE)),),)</f>
        <v>0</v>
      </c>
      <c r="CU119" s="141">
        <f>IF(AND($D119&lt;&gt;0,CU$1&lt;&gt;0),IF(VLOOKUP($D119,$J$9:$DP$16,2+CU$1,FALSE)&lt;&gt;0,(COUNTIF('Présences, Excuses, et Tx P G'!$P118:CY118,$C119)/VLOOKUP($D119,$J$9:$DP$16,2+CU$1,FALSE)),),)</f>
        <v>0</v>
      </c>
      <c r="CV119" s="141">
        <f>IF(AND($D119&lt;&gt;0,CV$1&lt;&gt;0),IF(VLOOKUP($D119,$J$9:$DP$16,2+CV$1,FALSE)&lt;&gt;0,(COUNTIF('Présences, Excuses, et Tx P G'!$P118:CZ118,$C119)/VLOOKUP($D119,$J$9:$DP$16,2+CV$1,FALSE)),),)</f>
        <v>0</v>
      </c>
      <c r="CW119" s="141">
        <f>IF(AND($D119&lt;&gt;0,CW$1&lt;&gt;0),IF(VLOOKUP($D119,$J$9:$DP$16,2+CW$1,FALSE)&lt;&gt;0,(COUNTIF('Présences, Excuses, et Tx P G'!$P118:DA118,$C119)/VLOOKUP($D119,$J$9:$DP$16,2+CW$1,FALSE)),),)</f>
        <v>0</v>
      </c>
      <c r="CX119" s="141">
        <f>IF(AND($D119&lt;&gt;0,CX$1&lt;&gt;0),IF(VLOOKUP($D119,$J$9:$DP$16,2+CX$1,FALSE)&lt;&gt;0,(COUNTIF('Présences, Excuses, et Tx P G'!$P118:DB118,$C119)/VLOOKUP($D119,$J$9:$DP$16,2+CX$1,FALSE)),),)</f>
        <v>0</v>
      </c>
      <c r="CY119" s="141">
        <f>IF(AND($D119&lt;&gt;0,CY$1&lt;&gt;0),IF(VLOOKUP($D119,$J$9:$DP$16,2+CY$1,FALSE)&lt;&gt;0,(COUNTIF('Présences, Excuses, et Tx P G'!$P118:DC118,$C119)/VLOOKUP($D119,$J$9:$DP$16,2+CY$1,FALSE)),),)</f>
        <v>0</v>
      </c>
      <c r="CZ119" s="141">
        <f>IF(AND($D119&lt;&gt;0,CZ$1&lt;&gt;0),IF(VLOOKUP($D119,$J$9:$DP$16,2+CZ$1,FALSE)&lt;&gt;0,(COUNTIF('Présences, Excuses, et Tx P G'!$P118:DD118,$C119)/VLOOKUP($D119,$J$9:$DP$16,2+CZ$1,FALSE)),),)</f>
        <v>0</v>
      </c>
      <c r="DA119" s="141">
        <f>IF(AND($D119&lt;&gt;0,DA$1&lt;&gt;0),IF(VLOOKUP($D119,$J$9:$DP$16,2+DA$1,FALSE)&lt;&gt;0,(COUNTIF('Présences, Excuses, et Tx P G'!$P118:DE118,$C119)/VLOOKUP($D119,$J$9:$DP$16,2+DA$1,FALSE)),),)</f>
        <v>0</v>
      </c>
      <c r="DB119" s="141">
        <f>IF(AND($D119&lt;&gt;0,DB$1&lt;&gt;0),IF(VLOOKUP($D119,$J$9:$DP$16,2+DB$1,FALSE)&lt;&gt;0,(COUNTIF('Présences, Excuses, et Tx P G'!$P118:DF118,$C119)/VLOOKUP($D119,$J$9:$DP$16,2+DB$1,FALSE)),),)</f>
        <v>0</v>
      </c>
      <c r="DC119" s="141">
        <f>IF(AND($D119&lt;&gt;0,DC$1&lt;&gt;0),IF(VLOOKUP($D119,$J$9:$DP$16,2+DC$1,FALSE)&lt;&gt;0,(COUNTIF('Présences, Excuses, et Tx P G'!$P118:DG118,$C119)/VLOOKUP($D119,$J$9:$DP$16,2+DC$1,FALSE)),),)</f>
        <v>0</v>
      </c>
      <c r="DD119" s="141">
        <f>IF(AND($D119&lt;&gt;0,DD$1&lt;&gt;0),IF(VLOOKUP($D119,$J$9:$DP$16,2+DD$1,FALSE)&lt;&gt;0,(COUNTIF('Présences, Excuses, et Tx P G'!$P118:DH118,$C119)/VLOOKUP($D119,$J$9:$DP$16,2+DD$1,FALSE)),),)</f>
        <v>0</v>
      </c>
      <c r="DE119" s="141">
        <f>IF(AND($D119&lt;&gt;0,DE$1&lt;&gt;0),IF(VLOOKUP($D119,$J$9:$DP$16,2+DE$1,FALSE)&lt;&gt;0,(COUNTIF('Présences, Excuses, et Tx P G'!$P118:DI118,$C119)/VLOOKUP($D119,$J$9:$DP$16,2+DE$1,FALSE)),),)</f>
        <v>0</v>
      </c>
      <c r="DF119" s="141">
        <f>IF(AND($D119&lt;&gt;0,DF$1&lt;&gt;0),IF(VLOOKUP($D119,$J$9:$DP$16,2+DF$1,FALSE)&lt;&gt;0,(COUNTIF('Présences, Excuses, et Tx P G'!$P118:DJ118,$C119)/VLOOKUP($D119,$J$9:$DP$16,2+DF$1,FALSE)),),)</f>
        <v>0</v>
      </c>
      <c r="DG119" s="141">
        <f>IF(AND($D119&lt;&gt;0,DG$1&lt;&gt;0),IF(VLOOKUP($D119,$J$9:$DP$16,2+DG$1,FALSE)&lt;&gt;0,(COUNTIF('Présences, Excuses, et Tx P G'!$P118:DK118,$C119)/VLOOKUP($D119,$J$9:$DP$16,2+DG$1,FALSE)),),)</f>
        <v>0</v>
      </c>
      <c r="DH119" s="141">
        <f>IF(AND($D119&lt;&gt;0,DH$1&lt;&gt;0),IF(VLOOKUP($D119,$J$9:$DP$16,2+DH$1,FALSE)&lt;&gt;0,(COUNTIF('Présences, Excuses, et Tx P G'!$P118:DL118,$C119)/VLOOKUP($D119,$J$9:$DP$16,2+DH$1,FALSE)),),)</f>
        <v>0</v>
      </c>
      <c r="DI119" s="141">
        <f>IF(AND($D119&lt;&gt;0,DI$1&lt;&gt;0),IF(VLOOKUP($D119,$J$9:$DP$16,2+DI$1,FALSE)&lt;&gt;0,(COUNTIF('Présences, Excuses, et Tx P G'!$P118:DM118,$C119)/VLOOKUP($D119,$J$9:$DP$16,2+DI$1,FALSE)),),)</f>
        <v>0</v>
      </c>
      <c r="DJ119" s="141">
        <f>IF(AND($D119&lt;&gt;0,DJ$1&lt;&gt;0),IF(VLOOKUP($D119,$J$9:$DP$16,2+DJ$1,FALSE)&lt;&gt;0,(COUNTIF('Présences, Excuses, et Tx P G'!$P118:DN118,$C119)/VLOOKUP($D119,$J$9:$DP$16,2+DJ$1,FALSE)),),)</f>
        <v>0</v>
      </c>
      <c r="DK119" s="141">
        <f>IF(AND($D119&lt;&gt;0,DK$1&lt;&gt;0),IF(VLOOKUP($D119,$J$9:$DP$16,2+DK$1,FALSE)&lt;&gt;0,(COUNTIF('Présences, Excuses, et Tx P G'!$P118:DO118,$C119)/VLOOKUP($D119,$J$9:$DP$16,2+DK$1,FALSE)),),)</f>
        <v>0</v>
      </c>
      <c r="DL119" s="141">
        <f>IF(AND($D119&lt;&gt;0,DL$1&lt;&gt;0),IF(VLOOKUP($D119,$J$9:$DP$16,2+DL$1,FALSE)&lt;&gt;0,(COUNTIF('Présences, Excuses, et Tx P G'!$P118:DP118,$C119)/VLOOKUP($D119,$J$9:$DP$16,2+DL$1,FALSE)),),)</f>
        <v>0</v>
      </c>
      <c r="DM119" s="141">
        <f>IF(AND($D119&lt;&gt;0,DM$1&lt;&gt;0),IF(VLOOKUP($D119,$J$9:$DP$16,2+DM$1,FALSE)&lt;&gt;0,(COUNTIF('Présences, Excuses, et Tx P G'!$P118:DQ118,$C119)/VLOOKUP($D119,$J$9:$DP$16,2+DM$1,FALSE)),),)</f>
        <v>0</v>
      </c>
      <c r="DN119" s="141">
        <f>IF(AND($D119&lt;&gt;0,DN$1&lt;&gt;0),IF(VLOOKUP($D119,$J$9:$DP$16,2+DN$1,FALSE)&lt;&gt;0,(COUNTIF('Présences, Excuses, et Tx P G'!$P118:DR118,$C119)/VLOOKUP($D119,$J$9:$DP$16,2+DN$1,FALSE)),),)</f>
        <v>0</v>
      </c>
      <c r="DO119" s="141">
        <f>IF(AND($D119&lt;&gt;0,DO$1&lt;&gt;0),IF(VLOOKUP($D119,$J$9:$DP$16,2+DO$1,FALSE)&lt;&gt;0,(COUNTIF('Présences, Excuses, et Tx P G'!$P118:DS118,$C119)/VLOOKUP($D119,$J$9:$DP$16,2+DO$1,FALSE)),),)</f>
        <v>0</v>
      </c>
      <c r="DP119" s="141">
        <f>IF(AND($D119&lt;&gt;0,DP$1&lt;&gt;0),IF(VLOOKUP($D119,$J$9:$DP$16,2+DP$1,FALSE)&lt;&gt;0,(COUNTIF('Présences, Excuses, et Tx P G'!$P118:DT118,$C119)/VLOOKUP($D119,$J$9:$DP$16,2+DP$1,FALSE)),),)</f>
        <v>0</v>
      </c>
      <c r="DR119" s="22">
        <f t="shared" si="39"/>
        <v>0</v>
      </c>
      <c r="DS119" s="26">
        <f t="shared" si="40"/>
        <v>0</v>
      </c>
      <c r="DT119" s="23">
        <f t="shared" si="41"/>
        <v>0</v>
      </c>
    </row>
    <row r="120" spans="1:124" ht="14.4" customHeight="1">
      <c r="A120" s="17">
        <v>103</v>
      </c>
      <c r="B120" s="158">
        <f>Choristes!B109</f>
        <v>0</v>
      </c>
      <c r="C120" s="26">
        <f>Choristes!C109</f>
        <v>0</v>
      </c>
      <c r="D120" s="26">
        <f>Choristes!G109</f>
        <v>0</v>
      </c>
      <c r="E120" s="26"/>
      <c r="F120" s="26"/>
      <c r="G120" s="15"/>
      <c r="H120" s="15"/>
      <c r="I120" s="23">
        <f t="shared" si="37"/>
        <v>0</v>
      </c>
      <c r="J120" s="23">
        <f t="shared" si="38"/>
        <v>0</v>
      </c>
      <c r="K120" s="61"/>
      <c r="L120" s="141">
        <f>IF(AND($D120&lt;&gt;0,L$1&lt;&gt;0),IF(VLOOKUP($D120,$J$9:$DP$16,2+L$1,FALSE)&lt;&gt;0,(COUNTIF('Présences, Excuses, et Tx P G'!$P119:P119,$C120)/VLOOKUP($D120,$J$9:$DP$16,2+L$1,FALSE)),),)</f>
        <v>0</v>
      </c>
      <c r="M120" s="141">
        <f>IF(AND($D120&lt;&gt;0,M$1&lt;&gt;0),IF(VLOOKUP($D120,$J$9:$DP$16,2+M$1,FALSE)&lt;&gt;0,(COUNTIF('Présences, Excuses, et Tx P G'!$P119:Q119,$C120)/VLOOKUP($D120,$J$9:$DP$16,2+M$1,FALSE)),),)</f>
        <v>0</v>
      </c>
      <c r="N120" s="141">
        <f>IF(AND($D120&lt;&gt;0,N$1&lt;&gt;0),IF(VLOOKUP($D120,$J$9:$DP$16,2+N$1,FALSE)&lt;&gt;0,(COUNTIF('Présences, Excuses, et Tx P G'!$P119:R119,$C120)/VLOOKUP($D120,$J$9:$DP$16,2+N$1,FALSE)),),)</f>
        <v>0</v>
      </c>
      <c r="O120" s="141">
        <f>IF(AND($D120&lt;&gt;0,O$1&lt;&gt;0),IF(VLOOKUP($D120,$J$9:$DP$16,2+O$1,FALSE)&lt;&gt;0,(COUNTIF('Présences, Excuses, et Tx P G'!$P119:S119,$C120)/VLOOKUP($D120,$J$9:$DP$16,2+O$1,FALSE)),),)</f>
        <v>0</v>
      </c>
      <c r="P120" s="141">
        <f>IF(AND($D120&lt;&gt;0,P$1&lt;&gt;0),IF(VLOOKUP($D120,$J$9:$DP$16,2+P$1,FALSE)&lt;&gt;0,(COUNTIF('Présences, Excuses, et Tx P G'!$P119:T119,$C120)/VLOOKUP($D120,$J$9:$DP$16,2+P$1,FALSE)),),)</f>
        <v>0</v>
      </c>
      <c r="Q120" s="141">
        <f>IF(AND($D120&lt;&gt;0,Q$1&lt;&gt;0),IF(VLOOKUP($D120,$J$9:$DP$16,2+Q$1,FALSE)&lt;&gt;0,(COUNTIF('Présences, Excuses, et Tx P G'!$P119:U119,$C120)/VLOOKUP($D120,$J$9:$DP$16,2+Q$1,FALSE)),),)</f>
        <v>0</v>
      </c>
      <c r="R120" s="141">
        <f>IF(AND($D120&lt;&gt;0,R$1&lt;&gt;0),IF(VLOOKUP($D120,$J$9:$DP$16,2+R$1,FALSE)&lt;&gt;0,(COUNTIF('Présences, Excuses, et Tx P G'!$P119:V119,$C120)/VLOOKUP($D120,$J$9:$DP$16,2+R$1,FALSE)),),)</f>
        <v>0</v>
      </c>
      <c r="S120" s="141">
        <f>IF(AND($D120&lt;&gt;0,S$1&lt;&gt;0),IF(VLOOKUP($D120,$J$9:$DP$16,2+S$1,FALSE)&lt;&gt;0,(COUNTIF('Présences, Excuses, et Tx P G'!$P119:W119,$C120)/VLOOKUP($D120,$J$9:$DP$16,2+S$1,FALSE)),),)</f>
        <v>0</v>
      </c>
      <c r="T120" s="141">
        <f>IF(AND($D120&lt;&gt;0,T$1&lt;&gt;0),IF(VLOOKUP($D120,$J$9:$DP$16,2+T$1,FALSE)&lt;&gt;0,(COUNTIF('Présences, Excuses, et Tx P G'!$P119:X119,$C120)/VLOOKUP($D120,$J$9:$DP$16,2+T$1,FALSE)),),)</f>
        <v>0</v>
      </c>
      <c r="U120" s="141">
        <f>IF(AND($D120&lt;&gt;0,U$1&lt;&gt;0),IF(VLOOKUP($D120,$J$9:$DP$16,2+U$1,FALSE)&lt;&gt;0,(COUNTIF('Présences, Excuses, et Tx P G'!$P119:Y119,$C120)/VLOOKUP($D120,$J$9:$DP$16,2+U$1,FALSE)),),)</f>
        <v>0</v>
      </c>
      <c r="V120" s="141">
        <f>IF(AND($D120&lt;&gt;0,V$1&lt;&gt;0),IF(VLOOKUP($D120,$J$9:$DP$16,2+V$1,FALSE)&lt;&gt;0,(COUNTIF('Présences, Excuses, et Tx P G'!$P119:Z119,$C120)/VLOOKUP($D120,$J$9:$DP$16,2+V$1,FALSE)),),)</f>
        <v>0</v>
      </c>
      <c r="W120" s="141">
        <f>IF(AND($D120&lt;&gt;0,W$1&lt;&gt;0),IF(VLOOKUP($D120,$J$9:$DP$16,2+W$1,FALSE)&lt;&gt;0,(COUNTIF('Présences, Excuses, et Tx P G'!$P119:AA119,$C120)/VLOOKUP($D120,$J$9:$DP$16,2+W$1,FALSE)),),)</f>
        <v>0</v>
      </c>
      <c r="X120" s="141">
        <f>IF(AND($D120&lt;&gt;0,X$1&lt;&gt;0),IF(VLOOKUP($D120,$J$9:$DP$16,2+X$1,FALSE)&lt;&gt;0,(COUNTIF('Présences, Excuses, et Tx P G'!$P119:AB119,$C120)/VLOOKUP($D120,$J$9:$DP$16,2+X$1,FALSE)),),)</f>
        <v>0</v>
      </c>
      <c r="Y120" s="141">
        <f>IF(AND($D120&lt;&gt;0,Y$1&lt;&gt;0),IF(VLOOKUP($D120,$J$9:$DP$16,2+Y$1,FALSE)&lt;&gt;0,(COUNTIF('Présences, Excuses, et Tx P G'!$P119:AC119,$C120)/VLOOKUP($D120,$J$9:$DP$16,2+Y$1,FALSE)),),)</f>
        <v>0</v>
      </c>
      <c r="Z120" s="141">
        <f>IF(AND($D120&lt;&gt;0,Z$1&lt;&gt;0),IF(VLOOKUP($D120,$J$9:$DP$16,2+Z$1,FALSE)&lt;&gt;0,(COUNTIF('Présences, Excuses, et Tx P G'!$P119:AD119,$C120)/VLOOKUP($D120,$J$9:$DP$16,2+Z$1,FALSE)),),)</f>
        <v>0</v>
      </c>
      <c r="AA120" s="141">
        <f>IF(AND($D120&lt;&gt;0,AA$1&lt;&gt;0),IF(VLOOKUP($D120,$J$9:$DP$16,2+AA$1,FALSE)&lt;&gt;0,(COUNTIF('Présences, Excuses, et Tx P G'!$P119:AE119,$C120)/VLOOKUP($D120,$J$9:$DP$16,2+AA$1,FALSE)),),)</f>
        <v>0</v>
      </c>
      <c r="AB120" s="141">
        <f>IF(AND($D120&lt;&gt;0,AB$1&lt;&gt;0),IF(VLOOKUP($D120,$J$9:$DP$16,2+AB$1,FALSE)&lt;&gt;0,(COUNTIF('Présences, Excuses, et Tx P G'!$P119:AF119,$C120)/VLOOKUP($D120,$J$9:$DP$16,2+AB$1,FALSE)),),)</f>
        <v>0</v>
      </c>
      <c r="AC120" s="141">
        <f>IF(AND($D120&lt;&gt;0,AC$1&lt;&gt;0),IF(VLOOKUP($D120,$J$9:$DP$16,2+AC$1,FALSE)&lt;&gt;0,(COUNTIF('Présences, Excuses, et Tx P G'!$P119:AG119,$C120)/VLOOKUP($D120,$J$9:$DP$16,2+AC$1,FALSE)),),)</f>
        <v>0</v>
      </c>
      <c r="AD120" s="141">
        <f>IF(AND($D120&lt;&gt;0,AD$1&lt;&gt;0),IF(VLOOKUP($D120,$J$9:$DP$16,2+AD$1,FALSE)&lt;&gt;0,(COUNTIF('Présences, Excuses, et Tx P G'!$P119:AH119,$C120)/VLOOKUP($D120,$J$9:$DP$16,2+AD$1,FALSE)),),)</f>
        <v>0</v>
      </c>
      <c r="AE120" s="141">
        <f>IF(AND($D120&lt;&gt;0,AE$1&lt;&gt;0),IF(VLOOKUP($D120,$J$9:$DP$16,2+AE$1,FALSE)&lt;&gt;0,(COUNTIF('Présences, Excuses, et Tx P G'!$P119:AI119,$C120)/VLOOKUP($D120,$J$9:$DP$16,2+AE$1,FALSE)),),)</f>
        <v>0</v>
      </c>
      <c r="AF120" s="141">
        <f>IF(AND($D120&lt;&gt;0,AF$1&lt;&gt;0),IF(VLOOKUP($D120,$J$9:$DP$16,2+AF$1,FALSE)&lt;&gt;0,(COUNTIF('Présences, Excuses, et Tx P G'!$P119:AJ119,$C120)/VLOOKUP($D120,$J$9:$DP$16,2+AF$1,FALSE)),),)</f>
        <v>0</v>
      </c>
      <c r="AG120" s="141">
        <f>IF(AND($D120&lt;&gt;0,AG$1&lt;&gt;0),IF(VLOOKUP($D120,$J$9:$DP$16,2+AG$1,FALSE)&lt;&gt;0,(COUNTIF('Présences, Excuses, et Tx P G'!$P119:AK119,$C120)/VLOOKUP($D120,$J$9:$DP$16,2+AG$1,FALSE)),),)</f>
        <v>0</v>
      </c>
      <c r="AH120" s="141">
        <f>IF(AND($D120&lt;&gt;0,AH$1&lt;&gt;0),IF(VLOOKUP($D120,$J$9:$DP$16,2+AH$1,FALSE)&lt;&gt;0,(COUNTIF('Présences, Excuses, et Tx P G'!$P119:AL119,$C120)/VLOOKUP($D120,$J$9:$DP$16,2+AH$1,FALSE)),),)</f>
        <v>0</v>
      </c>
      <c r="AI120" s="141">
        <f>IF(AND($D120&lt;&gt;0,AI$1&lt;&gt;0),IF(VLOOKUP($D120,$J$9:$DP$16,2+AI$1,FALSE)&lt;&gt;0,(COUNTIF('Présences, Excuses, et Tx P G'!$P119:AM119,$C120)/VLOOKUP($D120,$J$9:$DP$16,2+AI$1,FALSE)),),)</f>
        <v>0</v>
      </c>
      <c r="AJ120" s="141">
        <f>IF(AND($D120&lt;&gt;0,AJ$1&lt;&gt;0),IF(VLOOKUP($D120,$J$9:$DP$16,2+AJ$1,FALSE)&lt;&gt;0,(COUNTIF('Présences, Excuses, et Tx P G'!$P119:AN119,$C120)/VLOOKUP($D120,$J$9:$DP$16,2+AJ$1,FALSE)),),)</f>
        <v>0</v>
      </c>
      <c r="AK120" s="141">
        <f>IF(AND($D120&lt;&gt;0,AK$1&lt;&gt;0),IF(VLOOKUP($D120,$J$9:$DP$16,2+AK$1,FALSE)&lt;&gt;0,(COUNTIF('Présences, Excuses, et Tx P G'!$P119:AO119,$C120)/VLOOKUP($D120,$J$9:$DP$16,2+AK$1,FALSE)),),)</f>
        <v>0</v>
      </c>
      <c r="AL120" s="141">
        <f>IF(AND($D120&lt;&gt;0,AL$1&lt;&gt;0),IF(VLOOKUP($D120,$J$9:$DP$16,2+AL$1,FALSE)&lt;&gt;0,(COUNTIF('Présences, Excuses, et Tx P G'!$P119:AP119,$C120)/VLOOKUP($D120,$J$9:$DP$16,2+AL$1,FALSE)),),)</f>
        <v>0</v>
      </c>
      <c r="AM120" s="141">
        <f>IF(AND($D120&lt;&gt;0,AM$1&lt;&gt;0),IF(VLOOKUP($D120,$J$9:$DP$16,2+AM$1,FALSE)&lt;&gt;0,(COUNTIF('Présences, Excuses, et Tx P G'!$P119:AQ119,$C120)/VLOOKUP($D120,$J$9:$DP$16,2+AM$1,FALSE)),),)</f>
        <v>0</v>
      </c>
      <c r="AN120" s="141">
        <f>IF(AND($D120&lt;&gt;0,AN$1&lt;&gt;0),IF(VLOOKUP($D120,$J$9:$DP$16,2+AN$1,FALSE)&lt;&gt;0,(COUNTIF('Présences, Excuses, et Tx P G'!$P119:AR119,$C120)/VLOOKUP($D120,$J$9:$DP$16,2+AN$1,FALSE)),),)</f>
        <v>0</v>
      </c>
      <c r="AO120" s="141">
        <f>IF(AND($D120&lt;&gt;0,AO$1&lt;&gt;0),IF(VLOOKUP($D120,$J$9:$DP$16,2+AO$1,FALSE)&lt;&gt;0,(COUNTIF('Présences, Excuses, et Tx P G'!$P119:AS119,$C120)/VLOOKUP($D120,$J$9:$DP$16,2+AO$1,FALSE)),),)</f>
        <v>0</v>
      </c>
      <c r="AP120" s="141">
        <f>IF(AND($D120&lt;&gt;0,AP$1&lt;&gt;0),IF(VLOOKUP($D120,$J$9:$DP$16,2+AP$1,FALSE)&lt;&gt;0,(COUNTIF('Présences, Excuses, et Tx P G'!$P119:AT119,$C120)/VLOOKUP($D120,$J$9:$DP$16,2+AP$1,FALSE)),),)</f>
        <v>0</v>
      </c>
      <c r="AQ120" s="141">
        <f>IF(AND($D120&lt;&gt;0,AQ$1&lt;&gt;0),IF(VLOOKUP($D120,$J$9:$DP$16,2+AQ$1,FALSE)&lt;&gt;0,(COUNTIF('Présences, Excuses, et Tx P G'!$P119:AU119,$C120)/VLOOKUP($D120,$J$9:$DP$16,2+AQ$1,FALSE)),),)</f>
        <v>0</v>
      </c>
      <c r="AR120" s="141">
        <f>IF(AND($D120&lt;&gt;0,AR$1&lt;&gt;0),IF(VLOOKUP($D120,$J$9:$DP$16,2+AR$1,FALSE)&lt;&gt;0,(COUNTIF('Présences, Excuses, et Tx P G'!$P119:AV119,$C120)/VLOOKUP($D120,$J$9:$DP$16,2+AR$1,FALSE)),),)</f>
        <v>0</v>
      </c>
      <c r="AS120" s="141">
        <f>IF(AND($D120&lt;&gt;0,AS$1&lt;&gt;0),IF(VLOOKUP($D120,$J$9:$DP$16,2+AS$1,FALSE)&lt;&gt;0,(COUNTIF('Présences, Excuses, et Tx P G'!$P119:AW119,$C120)/VLOOKUP($D120,$J$9:$DP$16,2+AS$1,FALSE)),),)</f>
        <v>0</v>
      </c>
      <c r="AT120" s="141">
        <f>IF(AND($D120&lt;&gt;0,AT$1&lt;&gt;0),IF(VLOOKUP($D120,$J$9:$DP$16,2+AT$1,FALSE)&lt;&gt;0,(COUNTIF('Présences, Excuses, et Tx P G'!$P119:AX119,$C120)/VLOOKUP($D120,$J$9:$DP$16,2+AT$1,FALSE)),),)</f>
        <v>0</v>
      </c>
      <c r="AU120" s="141">
        <f>IF(AND($D120&lt;&gt;0,AU$1&lt;&gt;0),IF(VLOOKUP($D120,$J$9:$DP$16,2+AU$1,FALSE)&lt;&gt;0,(COUNTIF('Présences, Excuses, et Tx P G'!$P119:AY119,$C120)/VLOOKUP($D120,$J$9:$DP$16,2+AU$1,FALSE)),),)</f>
        <v>0</v>
      </c>
      <c r="AV120" s="141">
        <f>IF(AND($D120&lt;&gt;0,AV$1&lt;&gt;0),IF(VLOOKUP($D120,$J$9:$DP$16,2+AV$1,FALSE)&lt;&gt;0,(COUNTIF('Présences, Excuses, et Tx P G'!$P119:AZ119,$C120)/VLOOKUP($D120,$J$9:$DP$16,2+AV$1,FALSE)),),)</f>
        <v>0</v>
      </c>
      <c r="AW120" s="141">
        <f>IF(AND($D120&lt;&gt;0,AW$1&lt;&gt;0),IF(VLOOKUP($D120,$J$9:$DP$16,2+AW$1,FALSE)&lt;&gt;0,(COUNTIF('Présences, Excuses, et Tx P G'!$P119:BA119,$C120)/VLOOKUP($D120,$J$9:$DP$16,2+AW$1,FALSE)),),)</f>
        <v>0</v>
      </c>
      <c r="AX120" s="141">
        <f>IF(AND($D120&lt;&gt;0,AX$1&lt;&gt;0),IF(VLOOKUP($D120,$J$9:$DP$16,2+AX$1,FALSE)&lt;&gt;0,(COUNTIF('Présences, Excuses, et Tx P G'!$P119:BB119,$C120)/VLOOKUP($D120,$J$9:$DP$16,2+AX$1,FALSE)),),)</f>
        <v>0</v>
      </c>
      <c r="AY120" s="141">
        <f>IF(AND($D120&lt;&gt;0,AY$1&lt;&gt;0),IF(VLOOKUP($D120,$J$9:$DP$16,2+AY$1,FALSE)&lt;&gt;0,(COUNTIF('Présences, Excuses, et Tx P G'!$P119:BC119,$C120)/VLOOKUP($D120,$J$9:$DP$16,2+AY$1,FALSE)),),)</f>
        <v>0</v>
      </c>
      <c r="AZ120" s="141">
        <f>IF(AND($D120&lt;&gt;0,AZ$1&lt;&gt;0),IF(VLOOKUP($D120,$J$9:$DP$16,2+AZ$1,FALSE)&lt;&gt;0,(COUNTIF('Présences, Excuses, et Tx P G'!$P119:BD119,$C120)/VLOOKUP($D120,$J$9:$DP$16,2+AZ$1,FALSE)),),)</f>
        <v>0</v>
      </c>
      <c r="BA120" s="141">
        <f>IF(AND($D120&lt;&gt;0,BA$1&lt;&gt;0),IF(VLOOKUP($D120,$J$9:$DP$16,2+BA$1,FALSE)&lt;&gt;0,(COUNTIF('Présences, Excuses, et Tx P G'!$P119:BE119,$C120)/VLOOKUP($D120,$J$9:$DP$16,2+BA$1,FALSE)),),)</f>
        <v>0</v>
      </c>
      <c r="BB120" s="141">
        <f>IF(AND($D120&lt;&gt;0,BB$1&lt;&gt;0),IF(VLOOKUP($D120,$J$9:$DP$16,2+BB$1,FALSE)&lt;&gt;0,(COUNTIF('Présences, Excuses, et Tx P G'!$P119:BF119,$C120)/VLOOKUP($D120,$J$9:$DP$16,2+BB$1,FALSE)),),)</f>
        <v>0</v>
      </c>
      <c r="BC120" s="141">
        <f>IF(AND($D120&lt;&gt;0,BC$1&lt;&gt;0),IF(VLOOKUP($D120,$J$9:$DP$16,2+BC$1,FALSE)&lt;&gt;0,(COUNTIF('Présences, Excuses, et Tx P G'!$P119:BG119,$C120)/VLOOKUP($D120,$J$9:$DP$16,2+BC$1,FALSE)),),)</f>
        <v>0</v>
      </c>
      <c r="BD120" s="141">
        <f>IF(AND($D120&lt;&gt;0,BD$1&lt;&gt;0),IF(VLOOKUP($D120,$J$9:$DP$16,2+BD$1,FALSE)&lt;&gt;0,(COUNTIF('Présences, Excuses, et Tx P G'!$P119:BH119,$C120)/VLOOKUP($D120,$J$9:$DP$16,2+BD$1,FALSE)),),)</f>
        <v>0</v>
      </c>
      <c r="BE120" s="141">
        <f>IF(AND($D120&lt;&gt;0,BE$1&lt;&gt;0),IF(VLOOKUP($D120,$J$9:$DP$16,2+BE$1,FALSE)&lt;&gt;0,(COUNTIF('Présences, Excuses, et Tx P G'!$P119:BI119,$C120)/VLOOKUP($D120,$J$9:$DP$16,2+BE$1,FALSE)),),)</f>
        <v>0</v>
      </c>
      <c r="BF120" s="141">
        <f>IF(AND($D120&lt;&gt;0,BF$1&lt;&gt;0),IF(VLOOKUP($D120,$J$9:$DP$16,2+BF$1,FALSE)&lt;&gt;0,(COUNTIF('Présences, Excuses, et Tx P G'!$P119:BJ119,$C120)/VLOOKUP($D120,$J$9:$DP$16,2+BF$1,FALSE)),),)</f>
        <v>0</v>
      </c>
      <c r="BG120" s="141">
        <f>IF(AND($D120&lt;&gt;0,BG$1&lt;&gt;0),IF(VLOOKUP($D120,$J$9:$DP$16,2+BG$1,FALSE)&lt;&gt;0,(COUNTIF('Présences, Excuses, et Tx P G'!$P119:BK119,$C120)/VLOOKUP($D120,$J$9:$DP$16,2+BG$1,FALSE)),),)</f>
        <v>0</v>
      </c>
      <c r="BH120" s="141">
        <f>IF(AND($D120&lt;&gt;0,BH$1&lt;&gt;0),IF(VLOOKUP($D120,$J$9:$DP$16,2+BH$1,FALSE)&lt;&gt;0,(COUNTIF('Présences, Excuses, et Tx P G'!$P119:BL119,$C120)/VLOOKUP($D120,$J$9:$DP$16,2+BH$1,FALSE)),),)</f>
        <v>0</v>
      </c>
      <c r="BI120" s="141">
        <f>IF(AND($D120&lt;&gt;0,BI$1&lt;&gt;0),IF(VLOOKUP($D120,$J$9:$DP$16,2+BI$1,FALSE)&lt;&gt;0,(COUNTIF('Présences, Excuses, et Tx P G'!$P119:BM119,$C120)/VLOOKUP($D120,$J$9:$DP$16,2+BI$1,FALSE)),),)</f>
        <v>0</v>
      </c>
      <c r="BJ120" s="141">
        <f>IF(AND($D120&lt;&gt;0,BJ$1&lt;&gt;0),IF(VLOOKUP($D120,$J$9:$DP$16,2+BJ$1,FALSE)&lt;&gt;0,(COUNTIF('Présences, Excuses, et Tx P G'!$P119:BN119,$C120)/VLOOKUP($D120,$J$9:$DP$16,2+BJ$1,FALSE)),),)</f>
        <v>0</v>
      </c>
      <c r="BK120" s="141">
        <f>IF(AND($D120&lt;&gt;0,BK$1&lt;&gt;0),IF(VLOOKUP($D120,$J$9:$DP$16,2+BK$1,FALSE)&lt;&gt;0,(COUNTIF('Présences, Excuses, et Tx P G'!$P119:BO119,$C120)/VLOOKUP($D120,$J$9:$DP$16,2+BK$1,FALSE)),),)</f>
        <v>0</v>
      </c>
      <c r="BL120" s="141">
        <f>IF(AND($D120&lt;&gt;0,BL$1&lt;&gt;0),IF(VLOOKUP($D120,$J$9:$DP$16,2+BL$1,FALSE)&lt;&gt;0,(COUNTIF('Présences, Excuses, et Tx P G'!$P119:BP119,$C120)/VLOOKUP($D120,$J$9:$DP$16,2+BL$1,FALSE)),),)</f>
        <v>0</v>
      </c>
      <c r="BM120" s="141">
        <f>IF(AND($D120&lt;&gt;0,BM$1&lt;&gt;0),IF(VLOOKUP($D120,$J$9:$DP$16,2+BM$1,FALSE)&lt;&gt;0,(COUNTIF('Présences, Excuses, et Tx P G'!$P119:BQ119,$C120)/VLOOKUP($D120,$J$9:$DP$16,2+BM$1,FALSE)),),)</f>
        <v>0</v>
      </c>
      <c r="BN120" s="141">
        <f>IF(AND($D120&lt;&gt;0,BN$1&lt;&gt;0),IF(VLOOKUP($D120,$J$9:$DP$16,2+BN$1,FALSE)&lt;&gt;0,(COUNTIF('Présences, Excuses, et Tx P G'!$P119:BR119,$C120)/VLOOKUP($D120,$J$9:$DP$16,2+BN$1,FALSE)),),)</f>
        <v>0</v>
      </c>
      <c r="BO120" s="141">
        <f>IF(AND($D120&lt;&gt;0,BO$1&lt;&gt;0),IF(VLOOKUP($D120,$J$9:$DP$16,2+BO$1,FALSE)&lt;&gt;0,(COUNTIF('Présences, Excuses, et Tx P G'!$P119:BS119,$C120)/VLOOKUP($D120,$J$9:$DP$16,2+BO$1,FALSE)),),)</f>
        <v>0</v>
      </c>
      <c r="BP120" s="141">
        <f>IF(AND($D120&lt;&gt;0,BP$1&lt;&gt;0),IF(VLOOKUP($D120,$J$9:$DP$16,2+BP$1,FALSE)&lt;&gt;0,(COUNTIF('Présences, Excuses, et Tx P G'!$P119:BT119,$C120)/VLOOKUP($D120,$J$9:$DP$16,2+BP$1,FALSE)),),)</f>
        <v>0</v>
      </c>
      <c r="BQ120" s="141">
        <f>IF(AND($D120&lt;&gt;0,BQ$1&lt;&gt;0),IF(VLOOKUP($D120,$J$9:$DP$16,2+BQ$1,FALSE)&lt;&gt;0,(COUNTIF('Présences, Excuses, et Tx P G'!$P119:BU119,$C120)/VLOOKUP($D120,$J$9:$DP$16,2+BQ$1,FALSE)),),)</f>
        <v>0</v>
      </c>
      <c r="BR120" s="141">
        <f>IF(AND($D120&lt;&gt;0,BR$1&lt;&gt;0),IF(VLOOKUP($D120,$J$9:$DP$16,2+BR$1,FALSE)&lt;&gt;0,(COUNTIF('Présences, Excuses, et Tx P G'!$P119:BV119,$C120)/VLOOKUP($D120,$J$9:$DP$16,2+BR$1,FALSE)),),)</f>
        <v>0</v>
      </c>
      <c r="BS120" s="141">
        <f>IF(AND($D120&lt;&gt;0,BS$1&lt;&gt;0),IF(VLOOKUP($D120,$J$9:$DP$16,2+BS$1,FALSE)&lt;&gt;0,(COUNTIF('Présences, Excuses, et Tx P G'!$P119:BW119,$C120)/VLOOKUP($D120,$J$9:$DP$16,2+BS$1,FALSE)),),)</f>
        <v>0</v>
      </c>
      <c r="BT120" s="141">
        <f>IF(AND($D120&lt;&gt;0,BT$1&lt;&gt;0),IF(VLOOKUP($D120,$J$9:$DP$16,2+BT$1,FALSE)&lt;&gt;0,(COUNTIF('Présences, Excuses, et Tx P G'!$P119:BX119,$C120)/VLOOKUP($D120,$J$9:$DP$16,2+BT$1,FALSE)),),)</f>
        <v>0</v>
      </c>
      <c r="BU120" s="141">
        <f>IF(AND($D120&lt;&gt;0,BU$1&lt;&gt;0),IF(VLOOKUP($D120,$J$9:$DP$16,2+BU$1,FALSE)&lt;&gt;0,(COUNTIF('Présences, Excuses, et Tx P G'!$P119:BY119,$C120)/VLOOKUP($D120,$J$9:$DP$16,2+BU$1,FALSE)),),)</f>
        <v>0</v>
      </c>
      <c r="BV120" s="141">
        <f>IF(AND($D120&lt;&gt;0,BV$1&lt;&gt;0),IF(VLOOKUP($D120,$J$9:$DP$16,2+BV$1,FALSE)&lt;&gt;0,(COUNTIF('Présences, Excuses, et Tx P G'!$P119:BZ119,$C120)/VLOOKUP($D120,$J$9:$DP$16,2+BV$1,FALSE)),),)</f>
        <v>0</v>
      </c>
      <c r="BW120" s="141">
        <f>IF(AND($D120&lt;&gt;0,BW$1&lt;&gt;0),IF(VLOOKUP($D120,$J$9:$DP$16,2+BW$1,FALSE)&lt;&gt;0,(COUNTIF('Présences, Excuses, et Tx P G'!$P119:CA119,$C120)/VLOOKUP($D120,$J$9:$DP$16,2+BW$1,FALSE)),),)</f>
        <v>0</v>
      </c>
      <c r="BX120" s="141">
        <f>IF(AND($D120&lt;&gt;0,BX$1&lt;&gt;0),IF(VLOOKUP($D120,$J$9:$DP$16,2+BX$1,FALSE)&lt;&gt;0,(COUNTIF('Présences, Excuses, et Tx P G'!$P119:CB119,$C120)/VLOOKUP($D120,$J$9:$DP$16,2+BX$1,FALSE)),),)</f>
        <v>0</v>
      </c>
      <c r="BY120" s="141">
        <f>IF(AND($D120&lt;&gt;0,BY$1&lt;&gt;0),IF(VLOOKUP($D120,$J$9:$DP$16,2+BY$1,FALSE)&lt;&gt;0,(COUNTIF('Présences, Excuses, et Tx P G'!$P119:CC119,$C120)/VLOOKUP($D120,$J$9:$DP$16,2+BY$1,FALSE)),),)</f>
        <v>0</v>
      </c>
      <c r="BZ120" s="141">
        <f>IF(AND($D120&lt;&gt;0,BZ$1&lt;&gt;0),IF(VLOOKUP($D120,$J$9:$DP$16,2+BZ$1,FALSE)&lt;&gt;0,(COUNTIF('Présences, Excuses, et Tx P G'!$P119:CD119,$C120)/VLOOKUP($D120,$J$9:$DP$16,2+BZ$1,FALSE)),),)</f>
        <v>0</v>
      </c>
      <c r="CA120" s="141">
        <f>IF(AND($D120&lt;&gt;0,CA$1&lt;&gt;0),IF(VLOOKUP($D120,$J$9:$DP$16,2+CA$1,FALSE)&lt;&gt;0,(COUNTIF('Présences, Excuses, et Tx P G'!$P119:CE119,$C120)/VLOOKUP($D120,$J$9:$DP$16,2+CA$1,FALSE)),),)</f>
        <v>0</v>
      </c>
      <c r="CB120" s="141">
        <f>IF(AND($D120&lt;&gt;0,CB$1&lt;&gt;0),IF(VLOOKUP($D120,$J$9:$DP$16,2+CB$1,FALSE)&lt;&gt;0,(COUNTIF('Présences, Excuses, et Tx P G'!$P119:CF119,$C120)/VLOOKUP($D120,$J$9:$DP$16,2+CB$1,FALSE)),),)</f>
        <v>0</v>
      </c>
      <c r="CC120" s="141">
        <f>IF(AND($D120&lt;&gt;0,CC$1&lt;&gt;0),IF(VLOOKUP($D120,$J$9:$DP$16,2+CC$1,FALSE)&lt;&gt;0,(COUNTIF('Présences, Excuses, et Tx P G'!$P119:CG119,$C120)/VLOOKUP($D120,$J$9:$DP$16,2+CC$1,FALSE)),),)</f>
        <v>0</v>
      </c>
      <c r="CD120" s="141">
        <f>IF(AND($D120&lt;&gt;0,CD$1&lt;&gt;0),IF(VLOOKUP($D120,$J$9:$DP$16,2+CD$1,FALSE)&lt;&gt;0,(COUNTIF('Présences, Excuses, et Tx P G'!$P119:CH119,$C120)/VLOOKUP($D120,$J$9:$DP$16,2+CD$1,FALSE)),),)</f>
        <v>0</v>
      </c>
      <c r="CE120" s="141">
        <f>IF(AND($D120&lt;&gt;0,CE$1&lt;&gt;0),IF(VLOOKUP($D120,$J$9:$DP$16,2+CE$1,FALSE)&lt;&gt;0,(COUNTIF('Présences, Excuses, et Tx P G'!$P119:CI119,$C120)/VLOOKUP($D120,$J$9:$DP$16,2+CE$1,FALSE)),),)</f>
        <v>0</v>
      </c>
      <c r="CF120" s="141">
        <f>IF(AND($D120&lt;&gt;0,CF$1&lt;&gt;0),IF(VLOOKUP($D120,$J$9:$DP$16,2+CF$1,FALSE)&lt;&gt;0,(COUNTIF('Présences, Excuses, et Tx P G'!$P119:CJ119,$C120)/VLOOKUP($D120,$J$9:$DP$16,2+CF$1,FALSE)),),)</f>
        <v>0</v>
      </c>
      <c r="CG120" s="141">
        <f>IF(AND($D120&lt;&gt;0,CG$1&lt;&gt;0),IF(VLOOKUP($D120,$J$9:$DP$16,2+CG$1,FALSE)&lt;&gt;0,(COUNTIF('Présences, Excuses, et Tx P G'!$P119:CK119,$C120)/VLOOKUP($D120,$J$9:$DP$16,2+CG$1,FALSE)),),)</f>
        <v>0</v>
      </c>
      <c r="CH120" s="141">
        <f>IF(AND($D120&lt;&gt;0,CH$1&lt;&gt;0),IF(VLOOKUP($D120,$J$9:$DP$16,2+CH$1,FALSE)&lt;&gt;0,(COUNTIF('Présences, Excuses, et Tx P G'!$P119:CL119,$C120)/VLOOKUP($D120,$J$9:$DP$16,2+CH$1,FALSE)),),)</f>
        <v>0</v>
      </c>
      <c r="CI120" s="141">
        <f>IF(AND($D120&lt;&gt;0,CI$1&lt;&gt;0),IF(VLOOKUP($D120,$J$9:$DP$16,2+CI$1,FALSE)&lt;&gt;0,(COUNTIF('Présences, Excuses, et Tx P G'!$P119:CM119,$C120)/VLOOKUP($D120,$J$9:$DP$16,2+CI$1,FALSE)),),)</f>
        <v>0</v>
      </c>
      <c r="CJ120" s="141">
        <f>IF(AND($D120&lt;&gt;0,CJ$1&lt;&gt;0),IF(VLOOKUP($D120,$J$9:$DP$16,2+CJ$1,FALSE)&lt;&gt;0,(COUNTIF('Présences, Excuses, et Tx P G'!$P119:CO119,$C120)/VLOOKUP($D120,$J$9:$DP$16,2+CJ$1,FALSE)),),)</f>
        <v>0</v>
      </c>
      <c r="CK120" s="141">
        <f>IF(AND($D120&lt;&gt;0,CK$1&lt;&gt;0),IF(VLOOKUP($D120,$J$9:$DP$16,2+CK$1,FALSE)&lt;&gt;0,(COUNTIF('Présences, Excuses, et Tx P G'!$P119:CP119,$C120)/VLOOKUP($D120,$J$9:$DP$16,2+CK$1,FALSE)),),)</f>
        <v>0</v>
      </c>
      <c r="CL120" s="141">
        <f>IF(AND($D120&lt;&gt;0,CL$1&lt;&gt;0),IF(VLOOKUP($D120,$J$9:$DP$16,2+CL$1,FALSE)&lt;&gt;0,(COUNTIF('Présences, Excuses, et Tx P G'!$P119:CQ119,$C120)/VLOOKUP($D120,$J$9:$DP$16,2+CL$1,FALSE)),),)</f>
        <v>0</v>
      </c>
      <c r="CM120" s="141">
        <f>IF(AND($D120&lt;&gt;0,CM$1&lt;&gt;0),IF(VLOOKUP($D120,$J$9:$DP$16,2+CM$1,FALSE)&lt;&gt;0,(COUNTIF('Présences, Excuses, et Tx P G'!$P119:CR119,$C120)/VLOOKUP($D120,$J$9:$DP$16,2+CM$1,FALSE)),),)</f>
        <v>0</v>
      </c>
      <c r="CN120" s="141">
        <f>IF(AND($D120&lt;&gt;0,CN$1&lt;&gt;0),IF(VLOOKUP($D120,$J$9:$DP$16,2+CN$1,FALSE)&lt;&gt;0,(COUNTIF('Présences, Excuses, et Tx P G'!$P119:CS119,$C120)/VLOOKUP($D120,$J$9:$DP$16,2+CN$1,FALSE)),),)</f>
        <v>0</v>
      </c>
      <c r="CO120" s="141">
        <f>IF(AND($D120&lt;&gt;0,CO$1&lt;&gt;0),IF(VLOOKUP($D120,$J$9:$DP$16,2+CO$1,FALSE)&lt;&gt;0,(COUNTIF('Présences, Excuses, et Tx P G'!$P119:CT119,$C120)/VLOOKUP($D120,$J$9:$DP$16,2+CO$1,FALSE)),),)</f>
        <v>0</v>
      </c>
      <c r="CP120" s="141">
        <f>IF(AND($D120&lt;&gt;0,CP$1&lt;&gt;0),IF(VLOOKUP($D120,$J$9:$DP$16,2+CP$1,FALSE)&lt;&gt;0,(COUNTIF('Présences, Excuses, et Tx P G'!$P119:CU119,$C120)/VLOOKUP($D120,$J$9:$DP$16,2+CP$1,FALSE)),),)</f>
        <v>0</v>
      </c>
      <c r="CQ120" s="141">
        <f>IF(AND($D120&lt;&gt;0,CQ$1&lt;&gt;0),IF(VLOOKUP($D120,$J$9:$DP$16,2+CQ$1,FALSE)&lt;&gt;0,(COUNTIF('Présences, Excuses, et Tx P G'!$P119:CU119,$C120)/VLOOKUP($D120,$J$9:$DP$16,2+CQ$1,FALSE)),),)</f>
        <v>0</v>
      </c>
      <c r="CR120" s="141">
        <f>IF(AND($D120&lt;&gt;0,CR$1&lt;&gt;0),IF(VLOOKUP($D120,$J$9:$DP$16,2+CR$1,FALSE)&lt;&gt;0,(COUNTIF('Présences, Excuses, et Tx P G'!$P119:CV119,$C120)/VLOOKUP($D120,$J$9:$DP$16,2+CR$1,FALSE)),),)</f>
        <v>0</v>
      </c>
      <c r="CS120" s="141">
        <f>IF(AND($D120&lt;&gt;0,CS$1&lt;&gt;0),IF(VLOOKUP($D120,$J$9:$DP$16,2+CS$1,FALSE)&lt;&gt;0,(COUNTIF('Présences, Excuses, et Tx P G'!$P119:CW119,$C120)/VLOOKUP($D120,$J$9:$DP$16,2+CS$1,FALSE)),),)</f>
        <v>0</v>
      </c>
      <c r="CT120" s="141">
        <f>IF(AND($D120&lt;&gt;0,CT$1&lt;&gt;0),IF(VLOOKUP($D120,$J$9:$DP$16,2+CT$1,FALSE)&lt;&gt;0,(COUNTIF('Présences, Excuses, et Tx P G'!$P119:CX119,$C120)/VLOOKUP($D120,$J$9:$DP$16,2+CT$1,FALSE)),),)</f>
        <v>0</v>
      </c>
      <c r="CU120" s="141">
        <f>IF(AND($D120&lt;&gt;0,CU$1&lt;&gt;0),IF(VLOOKUP($D120,$J$9:$DP$16,2+CU$1,FALSE)&lt;&gt;0,(COUNTIF('Présences, Excuses, et Tx P G'!$P119:CY119,$C120)/VLOOKUP($D120,$J$9:$DP$16,2+CU$1,FALSE)),),)</f>
        <v>0</v>
      </c>
      <c r="CV120" s="141">
        <f>IF(AND($D120&lt;&gt;0,CV$1&lt;&gt;0),IF(VLOOKUP($D120,$J$9:$DP$16,2+CV$1,FALSE)&lt;&gt;0,(COUNTIF('Présences, Excuses, et Tx P G'!$P119:CZ119,$C120)/VLOOKUP($D120,$J$9:$DP$16,2+CV$1,FALSE)),),)</f>
        <v>0</v>
      </c>
      <c r="CW120" s="141">
        <f>IF(AND($D120&lt;&gt;0,CW$1&lt;&gt;0),IF(VLOOKUP($D120,$J$9:$DP$16,2+CW$1,FALSE)&lt;&gt;0,(COUNTIF('Présences, Excuses, et Tx P G'!$P119:DA119,$C120)/VLOOKUP($D120,$J$9:$DP$16,2+CW$1,FALSE)),),)</f>
        <v>0</v>
      </c>
      <c r="CX120" s="141">
        <f>IF(AND($D120&lt;&gt;0,CX$1&lt;&gt;0),IF(VLOOKUP($D120,$J$9:$DP$16,2+CX$1,FALSE)&lt;&gt;0,(COUNTIF('Présences, Excuses, et Tx P G'!$P119:DB119,$C120)/VLOOKUP($D120,$J$9:$DP$16,2+CX$1,FALSE)),),)</f>
        <v>0</v>
      </c>
      <c r="CY120" s="141">
        <f>IF(AND($D120&lt;&gt;0,CY$1&lt;&gt;0),IF(VLOOKUP($D120,$J$9:$DP$16,2+CY$1,FALSE)&lt;&gt;0,(COUNTIF('Présences, Excuses, et Tx P G'!$P119:DC119,$C120)/VLOOKUP($D120,$J$9:$DP$16,2+CY$1,FALSE)),),)</f>
        <v>0</v>
      </c>
      <c r="CZ120" s="141">
        <f>IF(AND($D120&lt;&gt;0,CZ$1&lt;&gt;0),IF(VLOOKUP($D120,$J$9:$DP$16,2+CZ$1,FALSE)&lt;&gt;0,(COUNTIF('Présences, Excuses, et Tx P G'!$P119:DD119,$C120)/VLOOKUP($D120,$J$9:$DP$16,2+CZ$1,FALSE)),),)</f>
        <v>0</v>
      </c>
      <c r="DA120" s="141">
        <f>IF(AND($D120&lt;&gt;0,DA$1&lt;&gt;0),IF(VLOOKUP($D120,$J$9:$DP$16,2+DA$1,FALSE)&lt;&gt;0,(COUNTIF('Présences, Excuses, et Tx P G'!$P119:DE119,$C120)/VLOOKUP($D120,$J$9:$DP$16,2+DA$1,FALSE)),),)</f>
        <v>0</v>
      </c>
      <c r="DB120" s="141">
        <f>IF(AND($D120&lt;&gt;0,DB$1&lt;&gt;0),IF(VLOOKUP($D120,$J$9:$DP$16,2+DB$1,FALSE)&lt;&gt;0,(COUNTIF('Présences, Excuses, et Tx P G'!$P119:DF119,$C120)/VLOOKUP($D120,$J$9:$DP$16,2+DB$1,FALSE)),),)</f>
        <v>0</v>
      </c>
      <c r="DC120" s="141">
        <f>IF(AND($D120&lt;&gt;0,DC$1&lt;&gt;0),IF(VLOOKUP($D120,$J$9:$DP$16,2+DC$1,FALSE)&lt;&gt;0,(COUNTIF('Présences, Excuses, et Tx P G'!$P119:DG119,$C120)/VLOOKUP($D120,$J$9:$DP$16,2+DC$1,FALSE)),),)</f>
        <v>0</v>
      </c>
      <c r="DD120" s="141">
        <f>IF(AND($D120&lt;&gt;0,DD$1&lt;&gt;0),IF(VLOOKUP($D120,$J$9:$DP$16,2+DD$1,FALSE)&lt;&gt;0,(COUNTIF('Présences, Excuses, et Tx P G'!$P119:DH119,$C120)/VLOOKUP($D120,$J$9:$DP$16,2+DD$1,FALSE)),),)</f>
        <v>0</v>
      </c>
      <c r="DE120" s="141">
        <f>IF(AND($D120&lt;&gt;0,DE$1&lt;&gt;0),IF(VLOOKUP($D120,$J$9:$DP$16,2+DE$1,FALSE)&lt;&gt;0,(COUNTIF('Présences, Excuses, et Tx P G'!$P119:DI119,$C120)/VLOOKUP($D120,$J$9:$DP$16,2+DE$1,FALSE)),),)</f>
        <v>0</v>
      </c>
      <c r="DF120" s="141">
        <f>IF(AND($D120&lt;&gt;0,DF$1&lt;&gt;0),IF(VLOOKUP($D120,$J$9:$DP$16,2+DF$1,FALSE)&lt;&gt;0,(COUNTIF('Présences, Excuses, et Tx P G'!$P119:DJ119,$C120)/VLOOKUP($D120,$J$9:$DP$16,2+DF$1,FALSE)),),)</f>
        <v>0</v>
      </c>
      <c r="DG120" s="141">
        <f>IF(AND($D120&lt;&gt;0,DG$1&lt;&gt;0),IF(VLOOKUP($D120,$J$9:$DP$16,2+DG$1,FALSE)&lt;&gt;0,(COUNTIF('Présences, Excuses, et Tx P G'!$P119:DK119,$C120)/VLOOKUP($D120,$J$9:$DP$16,2+DG$1,FALSE)),),)</f>
        <v>0</v>
      </c>
      <c r="DH120" s="141">
        <f>IF(AND($D120&lt;&gt;0,DH$1&lt;&gt;0),IF(VLOOKUP($D120,$J$9:$DP$16,2+DH$1,FALSE)&lt;&gt;0,(COUNTIF('Présences, Excuses, et Tx P G'!$P119:DL119,$C120)/VLOOKUP($D120,$J$9:$DP$16,2+DH$1,FALSE)),),)</f>
        <v>0</v>
      </c>
      <c r="DI120" s="141">
        <f>IF(AND($D120&lt;&gt;0,DI$1&lt;&gt;0),IF(VLOOKUP($D120,$J$9:$DP$16,2+DI$1,FALSE)&lt;&gt;0,(COUNTIF('Présences, Excuses, et Tx P G'!$P119:DM119,$C120)/VLOOKUP($D120,$J$9:$DP$16,2+DI$1,FALSE)),),)</f>
        <v>0</v>
      </c>
      <c r="DJ120" s="141">
        <f>IF(AND($D120&lt;&gt;0,DJ$1&lt;&gt;0),IF(VLOOKUP($D120,$J$9:$DP$16,2+DJ$1,FALSE)&lt;&gt;0,(COUNTIF('Présences, Excuses, et Tx P G'!$P119:DN119,$C120)/VLOOKUP($D120,$J$9:$DP$16,2+DJ$1,FALSE)),),)</f>
        <v>0</v>
      </c>
      <c r="DK120" s="141">
        <f>IF(AND($D120&lt;&gt;0,DK$1&lt;&gt;0),IF(VLOOKUP($D120,$J$9:$DP$16,2+DK$1,FALSE)&lt;&gt;0,(COUNTIF('Présences, Excuses, et Tx P G'!$P119:DO119,$C120)/VLOOKUP($D120,$J$9:$DP$16,2+DK$1,FALSE)),),)</f>
        <v>0</v>
      </c>
      <c r="DL120" s="141">
        <f>IF(AND($D120&lt;&gt;0,DL$1&lt;&gt;0),IF(VLOOKUP($D120,$J$9:$DP$16,2+DL$1,FALSE)&lt;&gt;0,(COUNTIF('Présences, Excuses, et Tx P G'!$P119:DP119,$C120)/VLOOKUP($D120,$J$9:$DP$16,2+DL$1,FALSE)),),)</f>
        <v>0</v>
      </c>
      <c r="DM120" s="141">
        <f>IF(AND($D120&lt;&gt;0,DM$1&lt;&gt;0),IF(VLOOKUP($D120,$J$9:$DP$16,2+DM$1,FALSE)&lt;&gt;0,(COUNTIF('Présences, Excuses, et Tx P G'!$P119:DQ119,$C120)/VLOOKUP($D120,$J$9:$DP$16,2+DM$1,FALSE)),),)</f>
        <v>0</v>
      </c>
      <c r="DN120" s="141">
        <f>IF(AND($D120&lt;&gt;0,DN$1&lt;&gt;0),IF(VLOOKUP($D120,$J$9:$DP$16,2+DN$1,FALSE)&lt;&gt;0,(COUNTIF('Présences, Excuses, et Tx P G'!$P119:DR119,$C120)/VLOOKUP($D120,$J$9:$DP$16,2+DN$1,FALSE)),),)</f>
        <v>0</v>
      </c>
      <c r="DO120" s="141">
        <f>IF(AND($D120&lt;&gt;0,DO$1&lt;&gt;0),IF(VLOOKUP($D120,$J$9:$DP$16,2+DO$1,FALSE)&lt;&gt;0,(COUNTIF('Présences, Excuses, et Tx P G'!$P119:DS119,$C120)/VLOOKUP($D120,$J$9:$DP$16,2+DO$1,FALSE)),),)</f>
        <v>0</v>
      </c>
      <c r="DP120" s="141">
        <f>IF(AND($D120&lt;&gt;0,DP$1&lt;&gt;0),IF(VLOOKUP($D120,$J$9:$DP$16,2+DP$1,FALSE)&lt;&gt;0,(COUNTIF('Présences, Excuses, et Tx P G'!$P119:DT119,$C120)/VLOOKUP($D120,$J$9:$DP$16,2+DP$1,FALSE)),),)</f>
        <v>0</v>
      </c>
      <c r="DR120" s="22">
        <f t="shared" si="39"/>
        <v>0</v>
      </c>
      <c r="DS120" s="26">
        <f t="shared" si="40"/>
        <v>0</v>
      </c>
      <c r="DT120" s="23">
        <f t="shared" si="41"/>
        <v>0</v>
      </c>
    </row>
    <row r="121" spans="1:124" ht="14.4" customHeight="1">
      <c r="A121" s="17">
        <v>104</v>
      </c>
      <c r="B121" s="158">
        <f>Choristes!B110</f>
        <v>0</v>
      </c>
      <c r="C121" s="26">
        <f>Choristes!C110</f>
        <v>0</v>
      </c>
      <c r="D121" s="26">
        <f>Choristes!G110</f>
        <v>0</v>
      </c>
      <c r="E121" s="26"/>
      <c r="F121" s="26"/>
      <c r="G121" s="15"/>
      <c r="H121" s="15"/>
      <c r="I121" s="23">
        <f t="shared" si="37"/>
        <v>0</v>
      </c>
      <c r="J121" s="23">
        <f t="shared" si="38"/>
        <v>0</v>
      </c>
      <c r="K121" s="61"/>
      <c r="L121" s="141">
        <f>IF(AND($D121&lt;&gt;0,L$1&lt;&gt;0),IF(VLOOKUP($D121,$J$9:$DP$16,2+L$1,FALSE)&lt;&gt;0,(COUNTIF('Présences, Excuses, et Tx P G'!$P120:P120,$C121)/VLOOKUP($D121,$J$9:$DP$16,2+L$1,FALSE)),),)</f>
        <v>0</v>
      </c>
      <c r="M121" s="141">
        <f>IF(AND($D121&lt;&gt;0,M$1&lt;&gt;0),IF(VLOOKUP($D121,$J$9:$DP$16,2+M$1,FALSE)&lt;&gt;0,(COUNTIF('Présences, Excuses, et Tx P G'!$P120:Q120,$C121)/VLOOKUP($D121,$J$9:$DP$16,2+M$1,FALSE)),),)</f>
        <v>0</v>
      </c>
      <c r="N121" s="141">
        <f>IF(AND($D121&lt;&gt;0,N$1&lt;&gt;0),IF(VLOOKUP($D121,$J$9:$DP$16,2+N$1,FALSE)&lt;&gt;0,(COUNTIF('Présences, Excuses, et Tx P G'!$P120:R120,$C121)/VLOOKUP($D121,$J$9:$DP$16,2+N$1,FALSE)),),)</f>
        <v>0</v>
      </c>
      <c r="O121" s="141">
        <f>IF(AND($D121&lt;&gt;0,O$1&lt;&gt;0),IF(VLOOKUP($D121,$J$9:$DP$16,2+O$1,FALSE)&lt;&gt;0,(COUNTIF('Présences, Excuses, et Tx P G'!$P120:S120,$C121)/VLOOKUP($D121,$J$9:$DP$16,2+O$1,FALSE)),),)</f>
        <v>0</v>
      </c>
      <c r="P121" s="141">
        <f>IF(AND($D121&lt;&gt;0,P$1&lt;&gt;0),IF(VLOOKUP($D121,$J$9:$DP$16,2+P$1,FALSE)&lt;&gt;0,(COUNTIF('Présences, Excuses, et Tx P G'!$P120:T120,$C121)/VLOOKUP($D121,$J$9:$DP$16,2+P$1,FALSE)),),)</f>
        <v>0</v>
      </c>
      <c r="Q121" s="141">
        <f>IF(AND($D121&lt;&gt;0,Q$1&lt;&gt;0),IF(VLOOKUP($D121,$J$9:$DP$16,2+Q$1,FALSE)&lt;&gt;0,(COUNTIF('Présences, Excuses, et Tx P G'!$P120:U120,$C121)/VLOOKUP($D121,$J$9:$DP$16,2+Q$1,FALSE)),),)</f>
        <v>0</v>
      </c>
      <c r="R121" s="141">
        <f>IF(AND($D121&lt;&gt;0,R$1&lt;&gt;0),IF(VLOOKUP($D121,$J$9:$DP$16,2+R$1,FALSE)&lt;&gt;0,(COUNTIF('Présences, Excuses, et Tx P G'!$P120:V120,$C121)/VLOOKUP($D121,$J$9:$DP$16,2+R$1,FALSE)),),)</f>
        <v>0</v>
      </c>
      <c r="S121" s="141">
        <f>IF(AND($D121&lt;&gt;0,S$1&lt;&gt;0),IF(VLOOKUP($D121,$J$9:$DP$16,2+S$1,FALSE)&lt;&gt;0,(COUNTIF('Présences, Excuses, et Tx P G'!$P120:W120,$C121)/VLOOKUP($D121,$J$9:$DP$16,2+S$1,FALSE)),),)</f>
        <v>0</v>
      </c>
      <c r="T121" s="141">
        <f>IF(AND($D121&lt;&gt;0,T$1&lt;&gt;0),IF(VLOOKUP($D121,$J$9:$DP$16,2+T$1,FALSE)&lt;&gt;0,(COUNTIF('Présences, Excuses, et Tx P G'!$P120:X120,$C121)/VLOOKUP($D121,$J$9:$DP$16,2+T$1,FALSE)),),)</f>
        <v>0</v>
      </c>
      <c r="U121" s="141">
        <f>IF(AND($D121&lt;&gt;0,U$1&lt;&gt;0),IF(VLOOKUP($D121,$J$9:$DP$16,2+U$1,FALSE)&lt;&gt;0,(COUNTIF('Présences, Excuses, et Tx P G'!$P120:Y120,$C121)/VLOOKUP($D121,$J$9:$DP$16,2+U$1,FALSE)),),)</f>
        <v>0</v>
      </c>
      <c r="V121" s="141">
        <f>IF(AND($D121&lt;&gt;0,V$1&lt;&gt;0),IF(VLOOKUP($D121,$J$9:$DP$16,2+V$1,FALSE)&lt;&gt;0,(COUNTIF('Présences, Excuses, et Tx P G'!$P120:Z120,$C121)/VLOOKUP($D121,$J$9:$DP$16,2+V$1,FALSE)),),)</f>
        <v>0</v>
      </c>
      <c r="W121" s="141">
        <f>IF(AND($D121&lt;&gt;0,W$1&lt;&gt;0),IF(VLOOKUP($D121,$J$9:$DP$16,2+W$1,FALSE)&lt;&gt;0,(COUNTIF('Présences, Excuses, et Tx P G'!$P120:AA120,$C121)/VLOOKUP($D121,$J$9:$DP$16,2+W$1,FALSE)),),)</f>
        <v>0</v>
      </c>
      <c r="X121" s="141">
        <f>IF(AND($D121&lt;&gt;0,X$1&lt;&gt;0),IF(VLOOKUP($D121,$J$9:$DP$16,2+X$1,FALSE)&lt;&gt;0,(COUNTIF('Présences, Excuses, et Tx P G'!$P120:AB120,$C121)/VLOOKUP($D121,$J$9:$DP$16,2+X$1,FALSE)),),)</f>
        <v>0</v>
      </c>
      <c r="Y121" s="141">
        <f>IF(AND($D121&lt;&gt;0,Y$1&lt;&gt;0),IF(VLOOKUP($D121,$J$9:$DP$16,2+Y$1,FALSE)&lt;&gt;0,(COUNTIF('Présences, Excuses, et Tx P G'!$P120:AC120,$C121)/VLOOKUP($D121,$J$9:$DP$16,2+Y$1,FALSE)),),)</f>
        <v>0</v>
      </c>
      <c r="Z121" s="141">
        <f>IF(AND($D121&lt;&gt;0,Z$1&lt;&gt;0),IF(VLOOKUP($D121,$J$9:$DP$16,2+Z$1,FALSE)&lt;&gt;0,(COUNTIF('Présences, Excuses, et Tx P G'!$P120:AD120,$C121)/VLOOKUP($D121,$J$9:$DP$16,2+Z$1,FALSE)),),)</f>
        <v>0</v>
      </c>
      <c r="AA121" s="141">
        <f>IF(AND($D121&lt;&gt;0,AA$1&lt;&gt;0),IF(VLOOKUP($D121,$J$9:$DP$16,2+AA$1,FALSE)&lt;&gt;0,(COUNTIF('Présences, Excuses, et Tx P G'!$P120:AE120,$C121)/VLOOKUP($D121,$J$9:$DP$16,2+AA$1,FALSE)),),)</f>
        <v>0</v>
      </c>
      <c r="AB121" s="141">
        <f>IF(AND($D121&lt;&gt;0,AB$1&lt;&gt;0),IF(VLOOKUP($D121,$J$9:$DP$16,2+AB$1,FALSE)&lt;&gt;0,(COUNTIF('Présences, Excuses, et Tx P G'!$P120:AF120,$C121)/VLOOKUP($D121,$J$9:$DP$16,2+AB$1,FALSE)),),)</f>
        <v>0</v>
      </c>
      <c r="AC121" s="141">
        <f>IF(AND($D121&lt;&gt;0,AC$1&lt;&gt;0),IF(VLOOKUP($D121,$J$9:$DP$16,2+AC$1,FALSE)&lt;&gt;0,(COUNTIF('Présences, Excuses, et Tx P G'!$P120:AG120,$C121)/VLOOKUP($D121,$J$9:$DP$16,2+AC$1,FALSE)),),)</f>
        <v>0</v>
      </c>
      <c r="AD121" s="141">
        <f>IF(AND($D121&lt;&gt;0,AD$1&lt;&gt;0),IF(VLOOKUP($D121,$J$9:$DP$16,2+AD$1,FALSE)&lt;&gt;0,(COUNTIF('Présences, Excuses, et Tx P G'!$P120:AH120,$C121)/VLOOKUP($D121,$J$9:$DP$16,2+AD$1,FALSE)),),)</f>
        <v>0</v>
      </c>
      <c r="AE121" s="141">
        <f>IF(AND($D121&lt;&gt;0,AE$1&lt;&gt;0),IF(VLOOKUP($D121,$J$9:$DP$16,2+AE$1,FALSE)&lt;&gt;0,(COUNTIF('Présences, Excuses, et Tx P G'!$P120:AI120,$C121)/VLOOKUP($D121,$J$9:$DP$16,2+AE$1,FALSE)),),)</f>
        <v>0</v>
      </c>
      <c r="AF121" s="141">
        <f>IF(AND($D121&lt;&gt;0,AF$1&lt;&gt;0),IF(VLOOKUP($D121,$J$9:$DP$16,2+AF$1,FALSE)&lt;&gt;0,(COUNTIF('Présences, Excuses, et Tx P G'!$P120:AJ120,$C121)/VLOOKUP($D121,$J$9:$DP$16,2+AF$1,FALSE)),),)</f>
        <v>0</v>
      </c>
      <c r="AG121" s="141">
        <f>IF(AND($D121&lt;&gt;0,AG$1&lt;&gt;0),IF(VLOOKUP($D121,$J$9:$DP$16,2+AG$1,FALSE)&lt;&gt;0,(COUNTIF('Présences, Excuses, et Tx P G'!$P120:AK120,$C121)/VLOOKUP($D121,$J$9:$DP$16,2+AG$1,FALSE)),),)</f>
        <v>0</v>
      </c>
      <c r="AH121" s="141">
        <f>IF(AND($D121&lt;&gt;0,AH$1&lt;&gt;0),IF(VLOOKUP($D121,$J$9:$DP$16,2+AH$1,FALSE)&lt;&gt;0,(COUNTIF('Présences, Excuses, et Tx P G'!$P120:AL120,$C121)/VLOOKUP($D121,$J$9:$DP$16,2+AH$1,FALSE)),),)</f>
        <v>0</v>
      </c>
      <c r="AI121" s="141">
        <f>IF(AND($D121&lt;&gt;0,AI$1&lt;&gt;0),IF(VLOOKUP($D121,$J$9:$DP$16,2+AI$1,FALSE)&lt;&gt;0,(COUNTIF('Présences, Excuses, et Tx P G'!$P120:AM120,$C121)/VLOOKUP($D121,$J$9:$DP$16,2+AI$1,FALSE)),),)</f>
        <v>0</v>
      </c>
      <c r="AJ121" s="141">
        <f>IF(AND($D121&lt;&gt;0,AJ$1&lt;&gt;0),IF(VLOOKUP($D121,$J$9:$DP$16,2+AJ$1,FALSE)&lt;&gt;0,(COUNTIF('Présences, Excuses, et Tx P G'!$P120:AN120,$C121)/VLOOKUP($D121,$J$9:$DP$16,2+AJ$1,FALSE)),),)</f>
        <v>0</v>
      </c>
      <c r="AK121" s="141">
        <f>IF(AND($D121&lt;&gt;0,AK$1&lt;&gt;0),IF(VLOOKUP($D121,$J$9:$DP$16,2+AK$1,FALSE)&lt;&gt;0,(COUNTIF('Présences, Excuses, et Tx P G'!$P120:AO120,$C121)/VLOOKUP($D121,$J$9:$DP$16,2+AK$1,FALSE)),),)</f>
        <v>0</v>
      </c>
      <c r="AL121" s="141">
        <f>IF(AND($D121&lt;&gt;0,AL$1&lt;&gt;0),IF(VLOOKUP($D121,$J$9:$DP$16,2+AL$1,FALSE)&lt;&gt;0,(COUNTIF('Présences, Excuses, et Tx P G'!$P120:AP120,$C121)/VLOOKUP($D121,$J$9:$DP$16,2+AL$1,FALSE)),),)</f>
        <v>0</v>
      </c>
      <c r="AM121" s="141">
        <f>IF(AND($D121&lt;&gt;0,AM$1&lt;&gt;0),IF(VLOOKUP($D121,$J$9:$DP$16,2+AM$1,FALSE)&lt;&gt;0,(COUNTIF('Présences, Excuses, et Tx P G'!$P120:AQ120,$C121)/VLOOKUP($D121,$J$9:$DP$16,2+AM$1,FALSE)),),)</f>
        <v>0</v>
      </c>
      <c r="AN121" s="141">
        <f>IF(AND($D121&lt;&gt;0,AN$1&lt;&gt;0),IF(VLOOKUP($D121,$J$9:$DP$16,2+AN$1,FALSE)&lt;&gt;0,(COUNTIF('Présences, Excuses, et Tx P G'!$P120:AR120,$C121)/VLOOKUP($D121,$J$9:$DP$16,2+AN$1,FALSE)),),)</f>
        <v>0</v>
      </c>
      <c r="AO121" s="141">
        <f>IF(AND($D121&lt;&gt;0,AO$1&lt;&gt;0),IF(VLOOKUP($D121,$J$9:$DP$16,2+AO$1,FALSE)&lt;&gt;0,(COUNTIF('Présences, Excuses, et Tx P G'!$P120:AS120,$C121)/VLOOKUP($D121,$J$9:$DP$16,2+AO$1,FALSE)),),)</f>
        <v>0</v>
      </c>
      <c r="AP121" s="141">
        <f>IF(AND($D121&lt;&gt;0,AP$1&lt;&gt;0),IF(VLOOKUP($D121,$J$9:$DP$16,2+AP$1,FALSE)&lt;&gt;0,(COUNTIF('Présences, Excuses, et Tx P G'!$P120:AT120,$C121)/VLOOKUP($D121,$J$9:$DP$16,2+AP$1,FALSE)),),)</f>
        <v>0</v>
      </c>
      <c r="AQ121" s="141">
        <f>IF(AND($D121&lt;&gt;0,AQ$1&lt;&gt;0),IF(VLOOKUP($D121,$J$9:$DP$16,2+AQ$1,FALSE)&lt;&gt;0,(COUNTIF('Présences, Excuses, et Tx P G'!$P120:AU120,$C121)/VLOOKUP($D121,$J$9:$DP$16,2+AQ$1,FALSE)),),)</f>
        <v>0</v>
      </c>
      <c r="AR121" s="141">
        <f>IF(AND($D121&lt;&gt;0,AR$1&lt;&gt;0),IF(VLOOKUP($D121,$J$9:$DP$16,2+AR$1,FALSE)&lt;&gt;0,(COUNTIF('Présences, Excuses, et Tx P G'!$P120:AV120,$C121)/VLOOKUP($D121,$J$9:$DP$16,2+AR$1,FALSE)),),)</f>
        <v>0</v>
      </c>
      <c r="AS121" s="141">
        <f>IF(AND($D121&lt;&gt;0,AS$1&lt;&gt;0),IF(VLOOKUP($D121,$J$9:$DP$16,2+AS$1,FALSE)&lt;&gt;0,(COUNTIF('Présences, Excuses, et Tx P G'!$P120:AW120,$C121)/VLOOKUP($D121,$J$9:$DP$16,2+AS$1,FALSE)),),)</f>
        <v>0</v>
      </c>
      <c r="AT121" s="141">
        <f>IF(AND($D121&lt;&gt;0,AT$1&lt;&gt;0),IF(VLOOKUP($D121,$J$9:$DP$16,2+AT$1,FALSE)&lt;&gt;0,(COUNTIF('Présences, Excuses, et Tx P G'!$P120:AX120,$C121)/VLOOKUP($D121,$J$9:$DP$16,2+AT$1,FALSE)),),)</f>
        <v>0</v>
      </c>
      <c r="AU121" s="141">
        <f>IF(AND($D121&lt;&gt;0,AU$1&lt;&gt;0),IF(VLOOKUP($D121,$J$9:$DP$16,2+AU$1,FALSE)&lt;&gt;0,(COUNTIF('Présences, Excuses, et Tx P G'!$P120:AY120,$C121)/VLOOKUP($D121,$J$9:$DP$16,2+AU$1,FALSE)),),)</f>
        <v>0</v>
      </c>
      <c r="AV121" s="141">
        <f>IF(AND($D121&lt;&gt;0,AV$1&lt;&gt;0),IF(VLOOKUP($D121,$J$9:$DP$16,2+AV$1,FALSE)&lt;&gt;0,(COUNTIF('Présences, Excuses, et Tx P G'!$P120:AZ120,$C121)/VLOOKUP($D121,$J$9:$DP$16,2+AV$1,FALSE)),),)</f>
        <v>0</v>
      </c>
      <c r="AW121" s="141">
        <f>IF(AND($D121&lt;&gt;0,AW$1&lt;&gt;0),IF(VLOOKUP($D121,$J$9:$DP$16,2+AW$1,FALSE)&lt;&gt;0,(COUNTIF('Présences, Excuses, et Tx P G'!$P120:BA120,$C121)/VLOOKUP($D121,$J$9:$DP$16,2+AW$1,FALSE)),),)</f>
        <v>0</v>
      </c>
      <c r="AX121" s="141">
        <f>IF(AND($D121&lt;&gt;0,AX$1&lt;&gt;0),IF(VLOOKUP($D121,$J$9:$DP$16,2+AX$1,FALSE)&lt;&gt;0,(COUNTIF('Présences, Excuses, et Tx P G'!$P120:BB120,$C121)/VLOOKUP($D121,$J$9:$DP$16,2+AX$1,FALSE)),),)</f>
        <v>0</v>
      </c>
      <c r="AY121" s="141">
        <f>IF(AND($D121&lt;&gt;0,AY$1&lt;&gt;0),IF(VLOOKUP($D121,$J$9:$DP$16,2+AY$1,FALSE)&lt;&gt;0,(COUNTIF('Présences, Excuses, et Tx P G'!$P120:BC120,$C121)/VLOOKUP($D121,$J$9:$DP$16,2+AY$1,FALSE)),),)</f>
        <v>0</v>
      </c>
      <c r="AZ121" s="141">
        <f>IF(AND($D121&lt;&gt;0,AZ$1&lt;&gt;0),IF(VLOOKUP($D121,$J$9:$DP$16,2+AZ$1,FALSE)&lt;&gt;0,(COUNTIF('Présences, Excuses, et Tx P G'!$P120:BD120,$C121)/VLOOKUP($D121,$J$9:$DP$16,2+AZ$1,FALSE)),),)</f>
        <v>0</v>
      </c>
      <c r="BA121" s="141">
        <f>IF(AND($D121&lt;&gt;0,BA$1&lt;&gt;0),IF(VLOOKUP($D121,$J$9:$DP$16,2+BA$1,FALSE)&lt;&gt;0,(COUNTIF('Présences, Excuses, et Tx P G'!$P120:BE120,$C121)/VLOOKUP($D121,$J$9:$DP$16,2+BA$1,FALSE)),),)</f>
        <v>0</v>
      </c>
      <c r="BB121" s="141">
        <f>IF(AND($D121&lt;&gt;0,BB$1&lt;&gt;0),IF(VLOOKUP($D121,$J$9:$DP$16,2+BB$1,FALSE)&lt;&gt;0,(COUNTIF('Présences, Excuses, et Tx P G'!$P120:BF120,$C121)/VLOOKUP($D121,$J$9:$DP$16,2+BB$1,FALSE)),),)</f>
        <v>0</v>
      </c>
      <c r="BC121" s="141">
        <f>IF(AND($D121&lt;&gt;0,BC$1&lt;&gt;0),IF(VLOOKUP($D121,$J$9:$DP$16,2+BC$1,FALSE)&lt;&gt;0,(COUNTIF('Présences, Excuses, et Tx P G'!$P120:BG120,$C121)/VLOOKUP($D121,$J$9:$DP$16,2+BC$1,FALSE)),),)</f>
        <v>0</v>
      </c>
      <c r="BD121" s="141">
        <f>IF(AND($D121&lt;&gt;0,BD$1&lt;&gt;0),IF(VLOOKUP($D121,$J$9:$DP$16,2+BD$1,FALSE)&lt;&gt;0,(COUNTIF('Présences, Excuses, et Tx P G'!$P120:BH120,$C121)/VLOOKUP($D121,$J$9:$DP$16,2+BD$1,FALSE)),),)</f>
        <v>0</v>
      </c>
      <c r="BE121" s="141">
        <f>IF(AND($D121&lt;&gt;0,BE$1&lt;&gt;0),IF(VLOOKUP($D121,$J$9:$DP$16,2+BE$1,FALSE)&lt;&gt;0,(COUNTIF('Présences, Excuses, et Tx P G'!$P120:BI120,$C121)/VLOOKUP($D121,$J$9:$DP$16,2+BE$1,FALSE)),),)</f>
        <v>0</v>
      </c>
      <c r="BF121" s="141">
        <f>IF(AND($D121&lt;&gt;0,BF$1&lt;&gt;0),IF(VLOOKUP($D121,$J$9:$DP$16,2+BF$1,FALSE)&lt;&gt;0,(COUNTIF('Présences, Excuses, et Tx P G'!$P120:BJ120,$C121)/VLOOKUP($D121,$J$9:$DP$16,2+BF$1,FALSE)),),)</f>
        <v>0</v>
      </c>
      <c r="BG121" s="141">
        <f>IF(AND($D121&lt;&gt;0,BG$1&lt;&gt;0),IF(VLOOKUP($D121,$J$9:$DP$16,2+BG$1,FALSE)&lt;&gt;0,(COUNTIF('Présences, Excuses, et Tx P G'!$P120:BK120,$C121)/VLOOKUP($D121,$J$9:$DP$16,2+BG$1,FALSE)),),)</f>
        <v>0</v>
      </c>
      <c r="BH121" s="141">
        <f>IF(AND($D121&lt;&gt;0,BH$1&lt;&gt;0),IF(VLOOKUP($D121,$J$9:$DP$16,2+BH$1,FALSE)&lt;&gt;0,(COUNTIF('Présences, Excuses, et Tx P G'!$P120:BL120,$C121)/VLOOKUP($D121,$J$9:$DP$16,2+BH$1,FALSE)),),)</f>
        <v>0</v>
      </c>
      <c r="BI121" s="141">
        <f>IF(AND($D121&lt;&gt;0,BI$1&lt;&gt;0),IF(VLOOKUP($D121,$J$9:$DP$16,2+BI$1,FALSE)&lt;&gt;0,(COUNTIF('Présences, Excuses, et Tx P G'!$P120:BM120,$C121)/VLOOKUP($D121,$J$9:$DP$16,2+BI$1,FALSE)),),)</f>
        <v>0</v>
      </c>
      <c r="BJ121" s="141">
        <f>IF(AND($D121&lt;&gt;0,BJ$1&lt;&gt;0),IF(VLOOKUP($D121,$J$9:$DP$16,2+BJ$1,FALSE)&lt;&gt;0,(COUNTIF('Présences, Excuses, et Tx P G'!$P120:BN120,$C121)/VLOOKUP($D121,$J$9:$DP$16,2+BJ$1,FALSE)),),)</f>
        <v>0</v>
      </c>
      <c r="BK121" s="141">
        <f>IF(AND($D121&lt;&gt;0,BK$1&lt;&gt;0),IF(VLOOKUP($D121,$J$9:$DP$16,2+BK$1,FALSE)&lt;&gt;0,(COUNTIF('Présences, Excuses, et Tx P G'!$P120:BO120,$C121)/VLOOKUP($D121,$J$9:$DP$16,2+BK$1,FALSE)),),)</f>
        <v>0</v>
      </c>
      <c r="BL121" s="141">
        <f>IF(AND($D121&lt;&gt;0,BL$1&lt;&gt;0),IF(VLOOKUP($D121,$J$9:$DP$16,2+BL$1,FALSE)&lt;&gt;0,(COUNTIF('Présences, Excuses, et Tx P G'!$P120:BP120,$C121)/VLOOKUP($D121,$J$9:$DP$16,2+BL$1,FALSE)),),)</f>
        <v>0</v>
      </c>
      <c r="BM121" s="141">
        <f>IF(AND($D121&lt;&gt;0,BM$1&lt;&gt;0),IF(VLOOKUP($D121,$J$9:$DP$16,2+BM$1,FALSE)&lt;&gt;0,(COUNTIF('Présences, Excuses, et Tx P G'!$P120:BQ120,$C121)/VLOOKUP($D121,$J$9:$DP$16,2+BM$1,FALSE)),),)</f>
        <v>0</v>
      </c>
      <c r="BN121" s="141">
        <f>IF(AND($D121&lt;&gt;0,BN$1&lt;&gt;0),IF(VLOOKUP($D121,$J$9:$DP$16,2+BN$1,FALSE)&lt;&gt;0,(COUNTIF('Présences, Excuses, et Tx P G'!$P120:BR120,$C121)/VLOOKUP($D121,$J$9:$DP$16,2+BN$1,FALSE)),),)</f>
        <v>0</v>
      </c>
      <c r="BO121" s="141">
        <f>IF(AND($D121&lt;&gt;0,BO$1&lt;&gt;0),IF(VLOOKUP($D121,$J$9:$DP$16,2+BO$1,FALSE)&lt;&gt;0,(COUNTIF('Présences, Excuses, et Tx P G'!$P120:BS120,$C121)/VLOOKUP($D121,$J$9:$DP$16,2+BO$1,FALSE)),),)</f>
        <v>0</v>
      </c>
      <c r="BP121" s="141">
        <f>IF(AND($D121&lt;&gt;0,BP$1&lt;&gt;0),IF(VLOOKUP($D121,$J$9:$DP$16,2+BP$1,FALSE)&lt;&gt;0,(COUNTIF('Présences, Excuses, et Tx P G'!$P120:BT120,$C121)/VLOOKUP($D121,$J$9:$DP$16,2+BP$1,FALSE)),),)</f>
        <v>0</v>
      </c>
      <c r="BQ121" s="141">
        <f>IF(AND($D121&lt;&gt;0,BQ$1&lt;&gt;0),IF(VLOOKUP($D121,$J$9:$DP$16,2+BQ$1,FALSE)&lt;&gt;0,(COUNTIF('Présences, Excuses, et Tx P G'!$P120:BU120,$C121)/VLOOKUP($D121,$J$9:$DP$16,2+BQ$1,FALSE)),),)</f>
        <v>0</v>
      </c>
      <c r="BR121" s="141">
        <f>IF(AND($D121&lt;&gt;0,BR$1&lt;&gt;0),IF(VLOOKUP($D121,$J$9:$DP$16,2+BR$1,FALSE)&lt;&gt;0,(COUNTIF('Présences, Excuses, et Tx P G'!$P120:BV120,$C121)/VLOOKUP($D121,$J$9:$DP$16,2+BR$1,FALSE)),),)</f>
        <v>0</v>
      </c>
      <c r="BS121" s="141">
        <f>IF(AND($D121&lt;&gt;0,BS$1&lt;&gt;0),IF(VLOOKUP($D121,$J$9:$DP$16,2+BS$1,FALSE)&lt;&gt;0,(COUNTIF('Présences, Excuses, et Tx P G'!$P120:BW120,$C121)/VLOOKUP($D121,$J$9:$DP$16,2+BS$1,FALSE)),),)</f>
        <v>0</v>
      </c>
      <c r="BT121" s="141">
        <f>IF(AND($D121&lt;&gt;0,BT$1&lt;&gt;0),IF(VLOOKUP($D121,$J$9:$DP$16,2+BT$1,FALSE)&lt;&gt;0,(COUNTIF('Présences, Excuses, et Tx P G'!$P120:BX120,$C121)/VLOOKUP($D121,$J$9:$DP$16,2+BT$1,FALSE)),),)</f>
        <v>0</v>
      </c>
      <c r="BU121" s="141">
        <f>IF(AND($D121&lt;&gt;0,BU$1&lt;&gt;0),IF(VLOOKUP($D121,$J$9:$DP$16,2+BU$1,FALSE)&lt;&gt;0,(COUNTIF('Présences, Excuses, et Tx P G'!$P120:BY120,$C121)/VLOOKUP($D121,$J$9:$DP$16,2+BU$1,FALSE)),),)</f>
        <v>0</v>
      </c>
      <c r="BV121" s="141">
        <f>IF(AND($D121&lt;&gt;0,BV$1&lt;&gt;0),IF(VLOOKUP($D121,$J$9:$DP$16,2+BV$1,FALSE)&lt;&gt;0,(COUNTIF('Présences, Excuses, et Tx P G'!$P120:BZ120,$C121)/VLOOKUP($D121,$J$9:$DP$16,2+BV$1,FALSE)),),)</f>
        <v>0</v>
      </c>
      <c r="BW121" s="141">
        <f>IF(AND($D121&lt;&gt;0,BW$1&lt;&gt;0),IF(VLOOKUP($D121,$J$9:$DP$16,2+BW$1,FALSE)&lt;&gt;0,(COUNTIF('Présences, Excuses, et Tx P G'!$P120:CA120,$C121)/VLOOKUP($D121,$J$9:$DP$16,2+BW$1,FALSE)),),)</f>
        <v>0</v>
      </c>
      <c r="BX121" s="141">
        <f>IF(AND($D121&lt;&gt;0,BX$1&lt;&gt;0),IF(VLOOKUP($D121,$J$9:$DP$16,2+BX$1,FALSE)&lt;&gt;0,(COUNTIF('Présences, Excuses, et Tx P G'!$P120:CB120,$C121)/VLOOKUP($D121,$J$9:$DP$16,2+BX$1,FALSE)),),)</f>
        <v>0</v>
      </c>
      <c r="BY121" s="141">
        <f>IF(AND($D121&lt;&gt;0,BY$1&lt;&gt;0),IF(VLOOKUP($D121,$J$9:$DP$16,2+BY$1,FALSE)&lt;&gt;0,(COUNTIF('Présences, Excuses, et Tx P G'!$P120:CC120,$C121)/VLOOKUP($D121,$J$9:$DP$16,2+BY$1,FALSE)),),)</f>
        <v>0</v>
      </c>
      <c r="BZ121" s="141">
        <f>IF(AND($D121&lt;&gt;0,BZ$1&lt;&gt;0),IF(VLOOKUP($D121,$J$9:$DP$16,2+BZ$1,FALSE)&lt;&gt;0,(COUNTIF('Présences, Excuses, et Tx P G'!$P120:CD120,$C121)/VLOOKUP($D121,$J$9:$DP$16,2+BZ$1,FALSE)),),)</f>
        <v>0</v>
      </c>
      <c r="CA121" s="141">
        <f>IF(AND($D121&lt;&gt;0,CA$1&lt;&gt;0),IF(VLOOKUP($D121,$J$9:$DP$16,2+CA$1,FALSE)&lt;&gt;0,(COUNTIF('Présences, Excuses, et Tx P G'!$P120:CE120,$C121)/VLOOKUP($D121,$J$9:$DP$16,2+CA$1,FALSE)),),)</f>
        <v>0</v>
      </c>
      <c r="CB121" s="141">
        <f>IF(AND($D121&lt;&gt;0,CB$1&lt;&gt;0),IF(VLOOKUP($D121,$J$9:$DP$16,2+CB$1,FALSE)&lt;&gt;0,(COUNTIF('Présences, Excuses, et Tx P G'!$P120:CF120,$C121)/VLOOKUP($D121,$J$9:$DP$16,2+CB$1,FALSE)),),)</f>
        <v>0</v>
      </c>
      <c r="CC121" s="141">
        <f>IF(AND($D121&lt;&gt;0,CC$1&lt;&gt;0),IF(VLOOKUP($D121,$J$9:$DP$16,2+CC$1,FALSE)&lt;&gt;0,(COUNTIF('Présences, Excuses, et Tx P G'!$P120:CG120,$C121)/VLOOKUP($D121,$J$9:$DP$16,2+CC$1,FALSE)),),)</f>
        <v>0</v>
      </c>
      <c r="CD121" s="141">
        <f>IF(AND($D121&lt;&gt;0,CD$1&lt;&gt;0),IF(VLOOKUP($D121,$J$9:$DP$16,2+CD$1,FALSE)&lt;&gt;0,(COUNTIF('Présences, Excuses, et Tx P G'!$P120:CH120,$C121)/VLOOKUP($D121,$J$9:$DP$16,2+CD$1,FALSE)),),)</f>
        <v>0</v>
      </c>
      <c r="CE121" s="141">
        <f>IF(AND($D121&lt;&gt;0,CE$1&lt;&gt;0),IF(VLOOKUP($D121,$J$9:$DP$16,2+CE$1,FALSE)&lt;&gt;0,(COUNTIF('Présences, Excuses, et Tx P G'!$P120:CI120,$C121)/VLOOKUP($D121,$J$9:$DP$16,2+CE$1,FALSE)),),)</f>
        <v>0</v>
      </c>
      <c r="CF121" s="141">
        <f>IF(AND($D121&lt;&gt;0,CF$1&lt;&gt;0),IF(VLOOKUP($D121,$J$9:$DP$16,2+CF$1,FALSE)&lt;&gt;0,(COUNTIF('Présences, Excuses, et Tx P G'!$P120:CJ120,$C121)/VLOOKUP($D121,$J$9:$DP$16,2+CF$1,FALSE)),),)</f>
        <v>0</v>
      </c>
      <c r="CG121" s="141">
        <f>IF(AND($D121&lt;&gt;0,CG$1&lt;&gt;0),IF(VLOOKUP($D121,$J$9:$DP$16,2+CG$1,FALSE)&lt;&gt;0,(COUNTIF('Présences, Excuses, et Tx P G'!$P120:CK120,$C121)/VLOOKUP($D121,$J$9:$DP$16,2+CG$1,FALSE)),),)</f>
        <v>0</v>
      </c>
      <c r="CH121" s="141">
        <f>IF(AND($D121&lt;&gt;0,CH$1&lt;&gt;0),IF(VLOOKUP($D121,$J$9:$DP$16,2+CH$1,FALSE)&lt;&gt;0,(COUNTIF('Présences, Excuses, et Tx P G'!$P120:CL120,$C121)/VLOOKUP($D121,$J$9:$DP$16,2+CH$1,FALSE)),),)</f>
        <v>0</v>
      </c>
      <c r="CI121" s="141">
        <f>IF(AND($D121&lt;&gt;0,CI$1&lt;&gt;0),IF(VLOOKUP($D121,$J$9:$DP$16,2+CI$1,FALSE)&lt;&gt;0,(COUNTIF('Présences, Excuses, et Tx P G'!$P120:CM120,$C121)/VLOOKUP($D121,$J$9:$DP$16,2+CI$1,FALSE)),),)</f>
        <v>0</v>
      </c>
      <c r="CJ121" s="141">
        <f>IF(AND($D121&lt;&gt;0,CJ$1&lt;&gt;0),IF(VLOOKUP($D121,$J$9:$DP$16,2+CJ$1,FALSE)&lt;&gt;0,(COUNTIF('Présences, Excuses, et Tx P G'!$P120:CO120,$C121)/VLOOKUP($D121,$J$9:$DP$16,2+CJ$1,FALSE)),),)</f>
        <v>0</v>
      </c>
      <c r="CK121" s="141">
        <f>IF(AND($D121&lt;&gt;0,CK$1&lt;&gt;0),IF(VLOOKUP($D121,$J$9:$DP$16,2+CK$1,FALSE)&lt;&gt;0,(COUNTIF('Présences, Excuses, et Tx P G'!$P120:CP120,$C121)/VLOOKUP($D121,$J$9:$DP$16,2+CK$1,FALSE)),),)</f>
        <v>0</v>
      </c>
      <c r="CL121" s="141">
        <f>IF(AND($D121&lt;&gt;0,CL$1&lt;&gt;0),IF(VLOOKUP($D121,$J$9:$DP$16,2+CL$1,FALSE)&lt;&gt;0,(COUNTIF('Présences, Excuses, et Tx P G'!$P120:CQ120,$C121)/VLOOKUP($D121,$J$9:$DP$16,2+CL$1,FALSE)),),)</f>
        <v>0</v>
      </c>
      <c r="CM121" s="141">
        <f>IF(AND($D121&lt;&gt;0,CM$1&lt;&gt;0),IF(VLOOKUP($D121,$J$9:$DP$16,2+CM$1,FALSE)&lt;&gt;0,(COUNTIF('Présences, Excuses, et Tx P G'!$P120:CR120,$C121)/VLOOKUP($D121,$J$9:$DP$16,2+CM$1,FALSE)),),)</f>
        <v>0</v>
      </c>
      <c r="CN121" s="141">
        <f>IF(AND($D121&lt;&gt;0,CN$1&lt;&gt;0),IF(VLOOKUP($D121,$J$9:$DP$16,2+CN$1,FALSE)&lt;&gt;0,(COUNTIF('Présences, Excuses, et Tx P G'!$P120:CS120,$C121)/VLOOKUP($D121,$J$9:$DP$16,2+CN$1,FALSE)),),)</f>
        <v>0</v>
      </c>
      <c r="CO121" s="141">
        <f>IF(AND($D121&lt;&gt;0,CO$1&lt;&gt;0),IF(VLOOKUP($D121,$J$9:$DP$16,2+CO$1,FALSE)&lt;&gt;0,(COUNTIF('Présences, Excuses, et Tx P G'!$P120:CT120,$C121)/VLOOKUP($D121,$J$9:$DP$16,2+CO$1,FALSE)),),)</f>
        <v>0</v>
      </c>
      <c r="CP121" s="141">
        <f>IF(AND($D121&lt;&gt;0,CP$1&lt;&gt;0),IF(VLOOKUP($D121,$J$9:$DP$16,2+CP$1,FALSE)&lt;&gt;0,(COUNTIF('Présences, Excuses, et Tx P G'!$P120:CU120,$C121)/VLOOKUP($D121,$J$9:$DP$16,2+CP$1,FALSE)),),)</f>
        <v>0</v>
      </c>
      <c r="CQ121" s="141">
        <f>IF(AND($D121&lt;&gt;0,CQ$1&lt;&gt;0),IF(VLOOKUP($D121,$J$9:$DP$16,2+CQ$1,FALSE)&lt;&gt;0,(COUNTIF('Présences, Excuses, et Tx P G'!$P120:CU120,$C121)/VLOOKUP($D121,$J$9:$DP$16,2+CQ$1,FALSE)),),)</f>
        <v>0</v>
      </c>
      <c r="CR121" s="141">
        <f>IF(AND($D121&lt;&gt;0,CR$1&lt;&gt;0),IF(VLOOKUP($D121,$J$9:$DP$16,2+CR$1,FALSE)&lt;&gt;0,(COUNTIF('Présences, Excuses, et Tx P G'!$P120:CV120,$C121)/VLOOKUP($D121,$J$9:$DP$16,2+CR$1,FALSE)),),)</f>
        <v>0</v>
      </c>
      <c r="CS121" s="141">
        <f>IF(AND($D121&lt;&gt;0,CS$1&lt;&gt;0),IF(VLOOKUP($D121,$J$9:$DP$16,2+CS$1,FALSE)&lt;&gt;0,(COUNTIF('Présences, Excuses, et Tx P G'!$P120:CW120,$C121)/VLOOKUP($D121,$J$9:$DP$16,2+CS$1,FALSE)),),)</f>
        <v>0</v>
      </c>
      <c r="CT121" s="141">
        <f>IF(AND($D121&lt;&gt;0,CT$1&lt;&gt;0),IF(VLOOKUP($D121,$J$9:$DP$16,2+CT$1,FALSE)&lt;&gt;0,(COUNTIF('Présences, Excuses, et Tx P G'!$P120:CX120,$C121)/VLOOKUP($D121,$J$9:$DP$16,2+CT$1,FALSE)),),)</f>
        <v>0</v>
      </c>
      <c r="CU121" s="141">
        <f>IF(AND($D121&lt;&gt;0,CU$1&lt;&gt;0),IF(VLOOKUP($D121,$J$9:$DP$16,2+CU$1,FALSE)&lt;&gt;0,(COUNTIF('Présences, Excuses, et Tx P G'!$P120:CY120,$C121)/VLOOKUP($D121,$J$9:$DP$16,2+CU$1,FALSE)),),)</f>
        <v>0</v>
      </c>
      <c r="CV121" s="141">
        <f>IF(AND($D121&lt;&gt;0,CV$1&lt;&gt;0),IF(VLOOKUP($D121,$J$9:$DP$16,2+CV$1,FALSE)&lt;&gt;0,(COUNTIF('Présences, Excuses, et Tx P G'!$P120:CZ120,$C121)/VLOOKUP($D121,$J$9:$DP$16,2+CV$1,FALSE)),),)</f>
        <v>0</v>
      </c>
      <c r="CW121" s="141">
        <f>IF(AND($D121&lt;&gt;0,CW$1&lt;&gt;0),IF(VLOOKUP($D121,$J$9:$DP$16,2+CW$1,FALSE)&lt;&gt;0,(COUNTIF('Présences, Excuses, et Tx P G'!$P120:DA120,$C121)/VLOOKUP($D121,$J$9:$DP$16,2+CW$1,FALSE)),),)</f>
        <v>0</v>
      </c>
      <c r="CX121" s="141">
        <f>IF(AND($D121&lt;&gt;0,CX$1&lt;&gt;0),IF(VLOOKUP($D121,$J$9:$DP$16,2+CX$1,FALSE)&lt;&gt;0,(COUNTIF('Présences, Excuses, et Tx P G'!$P120:DB120,$C121)/VLOOKUP($D121,$J$9:$DP$16,2+CX$1,FALSE)),),)</f>
        <v>0</v>
      </c>
      <c r="CY121" s="141">
        <f>IF(AND($D121&lt;&gt;0,CY$1&lt;&gt;0),IF(VLOOKUP($D121,$J$9:$DP$16,2+CY$1,FALSE)&lt;&gt;0,(COUNTIF('Présences, Excuses, et Tx P G'!$P120:DC120,$C121)/VLOOKUP($D121,$J$9:$DP$16,2+CY$1,FALSE)),),)</f>
        <v>0</v>
      </c>
      <c r="CZ121" s="141">
        <f>IF(AND($D121&lt;&gt;0,CZ$1&lt;&gt;0),IF(VLOOKUP($D121,$J$9:$DP$16,2+CZ$1,FALSE)&lt;&gt;0,(COUNTIF('Présences, Excuses, et Tx P G'!$P120:DD120,$C121)/VLOOKUP($D121,$J$9:$DP$16,2+CZ$1,FALSE)),),)</f>
        <v>0</v>
      </c>
      <c r="DA121" s="141">
        <f>IF(AND($D121&lt;&gt;0,DA$1&lt;&gt;0),IF(VLOOKUP($D121,$J$9:$DP$16,2+DA$1,FALSE)&lt;&gt;0,(COUNTIF('Présences, Excuses, et Tx P G'!$P120:DE120,$C121)/VLOOKUP($D121,$J$9:$DP$16,2+DA$1,FALSE)),),)</f>
        <v>0</v>
      </c>
      <c r="DB121" s="141">
        <f>IF(AND($D121&lt;&gt;0,DB$1&lt;&gt;0),IF(VLOOKUP($D121,$J$9:$DP$16,2+DB$1,FALSE)&lt;&gt;0,(COUNTIF('Présences, Excuses, et Tx P G'!$P120:DF120,$C121)/VLOOKUP($D121,$J$9:$DP$16,2+DB$1,FALSE)),),)</f>
        <v>0</v>
      </c>
      <c r="DC121" s="141">
        <f>IF(AND($D121&lt;&gt;0,DC$1&lt;&gt;0),IF(VLOOKUP($D121,$J$9:$DP$16,2+DC$1,FALSE)&lt;&gt;0,(COUNTIF('Présences, Excuses, et Tx P G'!$P120:DG120,$C121)/VLOOKUP($D121,$J$9:$DP$16,2+DC$1,FALSE)),),)</f>
        <v>0</v>
      </c>
      <c r="DD121" s="141">
        <f>IF(AND($D121&lt;&gt;0,DD$1&lt;&gt;0),IF(VLOOKUP($D121,$J$9:$DP$16,2+DD$1,FALSE)&lt;&gt;0,(COUNTIF('Présences, Excuses, et Tx P G'!$P120:DH120,$C121)/VLOOKUP($D121,$J$9:$DP$16,2+DD$1,FALSE)),),)</f>
        <v>0</v>
      </c>
      <c r="DE121" s="141">
        <f>IF(AND($D121&lt;&gt;0,DE$1&lt;&gt;0),IF(VLOOKUP($D121,$J$9:$DP$16,2+DE$1,FALSE)&lt;&gt;0,(COUNTIF('Présences, Excuses, et Tx P G'!$P120:DI120,$C121)/VLOOKUP($D121,$J$9:$DP$16,2+DE$1,FALSE)),),)</f>
        <v>0</v>
      </c>
      <c r="DF121" s="141">
        <f>IF(AND($D121&lt;&gt;0,DF$1&lt;&gt;0),IF(VLOOKUP($D121,$J$9:$DP$16,2+DF$1,FALSE)&lt;&gt;0,(COUNTIF('Présences, Excuses, et Tx P G'!$P120:DJ120,$C121)/VLOOKUP($D121,$J$9:$DP$16,2+DF$1,FALSE)),),)</f>
        <v>0</v>
      </c>
      <c r="DG121" s="141">
        <f>IF(AND($D121&lt;&gt;0,DG$1&lt;&gt;0),IF(VLOOKUP($D121,$J$9:$DP$16,2+DG$1,FALSE)&lt;&gt;0,(COUNTIF('Présences, Excuses, et Tx P G'!$P120:DK120,$C121)/VLOOKUP($D121,$J$9:$DP$16,2+DG$1,FALSE)),),)</f>
        <v>0</v>
      </c>
      <c r="DH121" s="141">
        <f>IF(AND($D121&lt;&gt;0,DH$1&lt;&gt;0),IF(VLOOKUP($D121,$J$9:$DP$16,2+DH$1,FALSE)&lt;&gt;0,(COUNTIF('Présences, Excuses, et Tx P G'!$P120:DL120,$C121)/VLOOKUP($D121,$J$9:$DP$16,2+DH$1,FALSE)),),)</f>
        <v>0</v>
      </c>
      <c r="DI121" s="141">
        <f>IF(AND($D121&lt;&gt;0,DI$1&lt;&gt;0),IF(VLOOKUP($D121,$J$9:$DP$16,2+DI$1,FALSE)&lt;&gt;0,(COUNTIF('Présences, Excuses, et Tx P G'!$P120:DM120,$C121)/VLOOKUP($D121,$J$9:$DP$16,2+DI$1,FALSE)),),)</f>
        <v>0</v>
      </c>
      <c r="DJ121" s="141">
        <f>IF(AND($D121&lt;&gt;0,DJ$1&lt;&gt;0),IF(VLOOKUP($D121,$J$9:$DP$16,2+DJ$1,FALSE)&lt;&gt;0,(COUNTIF('Présences, Excuses, et Tx P G'!$P120:DN120,$C121)/VLOOKUP($D121,$J$9:$DP$16,2+DJ$1,FALSE)),),)</f>
        <v>0</v>
      </c>
      <c r="DK121" s="141">
        <f>IF(AND($D121&lt;&gt;0,DK$1&lt;&gt;0),IF(VLOOKUP($D121,$J$9:$DP$16,2+DK$1,FALSE)&lt;&gt;0,(COUNTIF('Présences, Excuses, et Tx P G'!$P120:DO120,$C121)/VLOOKUP($D121,$J$9:$DP$16,2+DK$1,FALSE)),),)</f>
        <v>0</v>
      </c>
      <c r="DL121" s="141">
        <f>IF(AND($D121&lt;&gt;0,DL$1&lt;&gt;0),IF(VLOOKUP($D121,$J$9:$DP$16,2+DL$1,FALSE)&lt;&gt;0,(COUNTIF('Présences, Excuses, et Tx P G'!$P120:DP120,$C121)/VLOOKUP($D121,$J$9:$DP$16,2+DL$1,FALSE)),),)</f>
        <v>0</v>
      </c>
      <c r="DM121" s="141">
        <f>IF(AND($D121&lt;&gt;0,DM$1&lt;&gt;0),IF(VLOOKUP($D121,$J$9:$DP$16,2+DM$1,FALSE)&lt;&gt;0,(COUNTIF('Présences, Excuses, et Tx P G'!$P120:DQ120,$C121)/VLOOKUP($D121,$J$9:$DP$16,2+DM$1,FALSE)),),)</f>
        <v>0</v>
      </c>
      <c r="DN121" s="141">
        <f>IF(AND($D121&lt;&gt;0,DN$1&lt;&gt;0),IF(VLOOKUP($D121,$J$9:$DP$16,2+DN$1,FALSE)&lt;&gt;0,(COUNTIF('Présences, Excuses, et Tx P G'!$P120:DR120,$C121)/VLOOKUP($D121,$J$9:$DP$16,2+DN$1,FALSE)),),)</f>
        <v>0</v>
      </c>
      <c r="DO121" s="141">
        <f>IF(AND($D121&lt;&gt;0,DO$1&lt;&gt;0),IF(VLOOKUP($D121,$J$9:$DP$16,2+DO$1,FALSE)&lt;&gt;0,(COUNTIF('Présences, Excuses, et Tx P G'!$P120:DS120,$C121)/VLOOKUP($D121,$J$9:$DP$16,2+DO$1,FALSE)),),)</f>
        <v>0</v>
      </c>
      <c r="DP121" s="141">
        <f>IF(AND($D121&lt;&gt;0,DP$1&lt;&gt;0),IF(VLOOKUP($D121,$J$9:$DP$16,2+DP$1,FALSE)&lt;&gt;0,(COUNTIF('Présences, Excuses, et Tx P G'!$P120:DT120,$C121)/VLOOKUP($D121,$J$9:$DP$16,2+DP$1,FALSE)),),)</f>
        <v>0</v>
      </c>
      <c r="DR121" s="22">
        <f t="shared" si="39"/>
        <v>0</v>
      </c>
      <c r="DS121" s="26">
        <f t="shared" si="40"/>
        <v>0</v>
      </c>
      <c r="DT121" s="23">
        <f t="shared" si="41"/>
        <v>0</v>
      </c>
    </row>
    <row r="122" spans="1:124" ht="14.4" customHeight="1">
      <c r="A122" s="17">
        <v>105</v>
      </c>
      <c r="B122" s="158">
        <f>Choristes!B111</f>
        <v>0</v>
      </c>
      <c r="C122" s="26">
        <f>Choristes!C111</f>
        <v>0</v>
      </c>
      <c r="D122" s="26">
        <f>Choristes!G111</f>
        <v>0</v>
      </c>
      <c r="E122" s="26"/>
      <c r="F122" s="26"/>
      <c r="G122" s="15"/>
      <c r="H122" s="15"/>
      <c r="I122" s="23">
        <f t="shared" si="37"/>
        <v>0</v>
      </c>
      <c r="J122" s="23">
        <f t="shared" si="38"/>
        <v>0</v>
      </c>
      <c r="K122" s="61"/>
      <c r="L122" s="141">
        <f>IF(AND($D122&lt;&gt;0,L$1&lt;&gt;0),IF(VLOOKUP($D122,$J$9:$DP$16,2+L$1,FALSE)&lt;&gt;0,(COUNTIF('Présences, Excuses, et Tx P G'!$P121:P121,$C122)/VLOOKUP($D122,$J$9:$DP$16,2+L$1,FALSE)),),)</f>
        <v>0</v>
      </c>
      <c r="M122" s="141">
        <f>IF(AND($D122&lt;&gt;0,M$1&lt;&gt;0),IF(VLOOKUP($D122,$J$9:$DP$16,2+M$1,FALSE)&lt;&gt;0,(COUNTIF('Présences, Excuses, et Tx P G'!$P121:Q121,$C122)/VLOOKUP($D122,$J$9:$DP$16,2+M$1,FALSE)),),)</f>
        <v>0</v>
      </c>
      <c r="N122" s="141">
        <f>IF(AND($D122&lt;&gt;0,N$1&lt;&gt;0),IF(VLOOKUP($D122,$J$9:$DP$16,2+N$1,FALSE)&lt;&gt;0,(COUNTIF('Présences, Excuses, et Tx P G'!$P121:R121,$C122)/VLOOKUP($D122,$J$9:$DP$16,2+N$1,FALSE)),),)</f>
        <v>0</v>
      </c>
      <c r="O122" s="141">
        <f>IF(AND($D122&lt;&gt;0,O$1&lt;&gt;0),IF(VLOOKUP($D122,$J$9:$DP$16,2+O$1,FALSE)&lt;&gt;0,(COUNTIF('Présences, Excuses, et Tx P G'!$P121:S121,$C122)/VLOOKUP($D122,$J$9:$DP$16,2+O$1,FALSE)),),)</f>
        <v>0</v>
      </c>
      <c r="P122" s="141">
        <f>IF(AND($D122&lt;&gt;0,P$1&lt;&gt;0),IF(VLOOKUP($D122,$J$9:$DP$16,2+P$1,FALSE)&lt;&gt;0,(COUNTIF('Présences, Excuses, et Tx P G'!$P121:T121,$C122)/VLOOKUP($D122,$J$9:$DP$16,2+P$1,FALSE)),),)</f>
        <v>0</v>
      </c>
      <c r="Q122" s="141">
        <f>IF(AND($D122&lt;&gt;0,Q$1&lt;&gt;0),IF(VLOOKUP($D122,$J$9:$DP$16,2+Q$1,FALSE)&lt;&gt;0,(COUNTIF('Présences, Excuses, et Tx P G'!$P121:U121,$C122)/VLOOKUP($D122,$J$9:$DP$16,2+Q$1,FALSE)),),)</f>
        <v>0</v>
      </c>
      <c r="R122" s="141">
        <f>IF(AND($D122&lt;&gt;0,R$1&lt;&gt;0),IF(VLOOKUP($D122,$J$9:$DP$16,2+R$1,FALSE)&lt;&gt;0,(COUNTIF('Présences, Excuses, et Tx P G'!$P121:V121,$C122)/VLOOKUP($D122,$J$9:$DP$16,2+R$1,FALSE)),),)</f>
        <v>0</v>
      </c>
      <c r="S122" s="141">
        <f>IF(AND($D122&lt;&gt;0,S$1&lt;&gt;0),IF(VLOOKUP($D122,$J$9:$DP$16,2+S$1,FALSE)&lt;&gt;0,(COUNTIF('Présences, Excuses, et Tx P G'!$P121:W121,$C122)/VLOOKUP($D122,$J$9:$DP$16,2+S$1,FALSE)),),)</f>
        <v>0</v>
      </c>
      <c r="T122" s="141">
        <f>IF(AND($D122&lt;&gt;0,T$1&lt;&gt;0),IF(VLOOKUP($D122,$J$9:$DP$16,2+T$1,FALSE)&lt;&gt;0,(COUNTIF('Présences, Excuses, et Tx P G'!$P121:X121,$C122)/VLOOKUP($D122,$J$9:$DP$16,2+T$1,FALSE)),),)</f>
        <v>0</v>
      </c>
      <c r="U122" s="141">
        <f>IF(AND($D122&lt;&gt;0,U$1&lt;&gt;0),IF(VLOOKUP($D122,$J$9:$DP$16,2+U$1,FALSE)&lt;&gt;0,(COUNTIF('Présences, Excuses, et Tx P G'!$P121:Y121,$C122)/VLOOKUP($D122,$J$9:$DP$16,2+U$1,FALSE)),),)</f>
        <v>0</v>
      </c>
      <c r="V122" s="141">
        <f>IF(AND($D122&lt;&gt;0,V$1&lt;&gt;0),IF(VLOOKUP($D122,$J$9:$DP$16,2+V$1,FALSE)&lt;&gt;0,(COUNTIF('Présences, Excuses, et Tx P G'!$P121:Z121,$C122)/VLOOKUP($D122,$J$9:$DP$16,2+V$1,FALSE)),),)</f>
        <v>0</v>
      </c>
      <c r="W122" s="141">
        <f>IF(AND($D122&lt;&gt;0,W$1&lt;&gt;0),IF(VLOOKUP($D122,$J$9:$DP$16,2+W$1,FALSE)&lt;&gt;0,(COUNTIF('Présences, Excuses, et Tx P G'!$P121:AA121,$C122)/VLOOKUP($D122,$J$9:$DP$16,2+W$1,FALSE)),),)</f>
        <v>0</v>
      </c>
      <c r="X122" s="141">
        <f>IF(AND($D122&lt;&gt;0,X$1&lt;&gt;0),IF(VLOOKUP($D122,$J$9:$DP$16,2+X$1,FALSE)&lt;&gt;0,(COUNTIF('Présences, Excuses, et Tx P G'!$P121:AB121,$C122)/VLOOKUP($D122,$J$9:$DP$16,2+X$1,FALSE)),),)</f>
        <v>0</v>
      </c>
      <c r="Y122" s="141">
        <f>IF(AND($D122&lt;&gt;0,Y$1&lt;&gt;0),IF(VLOOKUP($D122,$J$9:$DP$16,2+Y$1,FALSE)&lt;&gt;0,(COUNTIF('Présences, Excuses, et Tx P G'!$P121:AC121,$C122)/VLOOKUP($D122,$J$9:$DP$16,2+Y$1,FALSE)),),)</f>
        <v>0</v>
      </c>
      <c r="Z122" s="141">
        <f>IF(AND($D122&lt;&gt;0,Z$1&lt;&gt;0),IF(VLOOKUP($D122,$J$9:$DP$16,2+Z$1,FALSE)&lt;&gt;0,(COUNTIF('Présences, Excuses, et Tx P G'!$P121:AD121,$C122)/VLOOKUP($D122,$J$9:$DP$16,2+Z$1,FALSE)),),)</f>
        <v>0</v>
      </c>
      <c r="AA122" s="141">
        <f>IF(AND($D122&lt;&gt;0,AA$1&lt;&gt;0),IF(VLOOKUP($D122,$J$9:$DP$16,2+AA$1,FALSE)&lt;&gt;0,(COUNTIF('Présences, Excuses, et Tx P G'!$P121:AE121,$C122)/VLOOKUP($D122,$J$9:$DP$16,2+AA$1,FALSE)),),)</f>
        <v>0</v>
      </c>
      <c r="AB122" s="141">
        <f>IF(AND($D122&lt;&gt;0,AB$1&lt;&gt;0),IF(VLOOKUP($D122,$J$9:$DP$16,2+AB$1,FALSE)&lt;&gt;0,(COUNTIF('Présences, Excuses, et Tx P G'!$P121:AF121,$C122)/VLOOKUP($D122,$J$9:$DP$16,2+AB$1,FALSE)),),)</f>
        <v>0</v>
      </c>
      <c r="AC122" s="141">
        <f>IF(AND($D122&lt;&gt;0,AC$1&lt;&gt;0),IF(VLOOKUP($D122,$J$9:$DP$16,2+AC$1,FALSE)&lt;&gt;0,(COUNTIF('Présences, Excuses, et Tx P G'!$P121:AG121,$C122)/VLOOKUP($D122,$J$9:$DP$16,2+AC$1,FALSE)),),)</f>
        <v>0</v>
      </c>
      <c r="AD122" s="141">
        <f>IF(AND($D122&lt;&gt;0,AD$1&lt;&gt;0),IF(VLOOKUP($D122,$J$9:$DP$16,2+AD$1,FALSE)&lt;&gt;0,(COUNTIF('Présences, Excuses, et Tx P G'!$P121:AH121,$C122)/VLOOKUP($D122,$J$9:$DP$16,2+AD$1,FALSE)),),)</f>
        <v>0</v>
      </c>
      <c r="AE122" s="141">
        <f>IF(AND($D122&lt;&gt;0,AE$1&lt;&gt;0),IF(VLOOKUP($D122,$J$9:$DP$16,2+AE$1,FALSE)&lt;&gt;0,(COUNTIF('Présences, Excuses, et Tx P G'!$P121:AI121,$C122)/VLOOKUP($D122,$J$9:$DP$16,2+AE$1,FALSE)),),)</f>
        <v>0</v>
      </c>
      <c r="AF122" s="141">
        <f>IF(AND($D122&lt;&gt;0,AF$1&lt;&gt;0),IF(VLOOKUP($D122,$J$9:$DP$16,2+AF$1,FALSE)&lt;&gt;0,(COUNTIF('Présences, Excuses, et Tx P G'!$P121:AJ121,$C122)/VLOOKUP($D122,$J$9:$DP$16,2+AF$1,FALSE)),),)</f>
        <v>0</v>
      </c>
      <c r="AG122" s="141">
        <f>IF(AND($D122&lt;&gt;0,AG$1&lt;&gt;0),IF(VLOOKUP($D122,$J$9:$DP$16,2+AG$1,FALSE)&lt;&gt;0,(COUNTIF('Présences, Excuses, et Tx P G'!$P121:AK121,$C122)/VLOOKUP($D122,$J$9:$DP$16,2+AG$1,FALSE)),),)</f>
        <v>0</v>
      </c>
      <c r="AH122" s="141">
        <f>IF(AND($D122&lt;&gt;0,AH$1&lt;&gt;0),IF(VLOOKUP($D122,$J$9:$DP$16,2+AH$1,FALSE)&lt;&gt;0,(COUNTIF('Présences, Excuses, et Tx P G'!$P121:AL121,$C122)/VLOOKUP($D122,$J$9:$DP$16,2+AH$1,FALSE)),),)</f>
        <v>0</v>
      </c>
      <c r="AI122" s="141">
        <f>IF(AND($D122&lt;&gt;0,AI$1&lt;&gt;0),IF(VLOOKUP($D122,$J$9:$DP$16,2+AI$1,FALSE)&lt;&gt;0,(COUNTIF('Présences, Excuses, et Tx P G'!$P121:AM121,$C122)/VLOOKUP($D122,$J$9:$DP$16,2+AI$1,FALSE)),),)</f>
        <v>0</v>
      </c>
      <c r="AJ122" s="141">
        <f>IF(AND($D122&lt;&gt;0,AJ$1&lt;&gt;0),IF(VLOOKUP($D122,$J$9:$DP$16,2+AJ$1,FALSE)&lt;&gt;0,(COUNTIF('Présences, Excuses, et Tx P G'!$P121:AN121,$C122)/VLOOKUP($D122,$J$9:$DP$16,2+AJ$1,FALSE)),),)</f>
        <v>0</v>
      </c>
      <c r="AK122" s="141">
        <f>IF(AND($D122&lt;&gt;0,AK$1&lt;&gt;0),IF(VLOOKUP($D122,$J$9:$DP$16,2+AK$1,FALSE)&lt;&gt;0,(COUNTIF('Présences, Excuses, et Tx P G'!$P121:AO121,$C122)/VLOOKUP($D122,$J$9:$DP$16,2+AK$1,FALSE)),),)</f>
        <v>0</v>
      </c>
      <c r="AL122" s="141">
        <f>IF(AND($D122&lt;&gt;0,AL$1&lt;&gt;0),IF(VLOOKUP($D122,$J$9:$DP$16,2+AL$1,FALSE)&lt;&gt;0,(COUNTIF('Présences, Excuses, et Tx P G'!$P121:AP121,$C122)/VLOOKUP($D122,$J$9:$DP$16,2+AL$1,FALSE)),),)</f>
        <v>0</v>
      </c>
      <c r="AM122" s="141">
        <f>IF(AND($D122&lt;&gt;0,AM$1&lt;&gt;0),IF(VLOOKUP($D122,$J$9:$DP$16,2+AM$1,FALSE)&lt;&gt;0,(COUNTIF('Présences, Excuses, et Tx P G'!$P121:AQ121,$C122)/VLOOKUP($D122,$J$9:$DP$16,2+AM$1,FALSE)),),)</f>
        <v>0</v>
      </c>
      <c r="AN122" s="141">
        <f>IF(AND($D122&lt;&gt;0,AN$1&lt;&gt;0),IF(VLOOKUP($D122,$J$9:$DP$16,2+AN$1,FALSE)&lt;&gt;0,(COUNTIF('Présences, Excuses, et Tx P G'!$P121:AR121,$C122)/VLOOKUP($D122,$J$9:$DP$16,2+AN$1,FALSE)),),)</f>
        <v>0</v>
      </c>
      <c r="AO122" s="141">
        <f>IF(AND($D122&lt;&gt;0,AO$1&lt;&gt;0),IF(VLOOKUP($D122,$J$9:$DP$16,2+AO$1,FALSE)&lt;&gt;0,(COUNTIF('Présences, Excuses, et Tx P G'!$P121:AS121,$C122)/VLOOKUP($D122,$J$9:$DP$16,2+AO$1,FALSE)),),)</f>
        <v>0</v>
      </c>
      <c r="AP122" s="141">
        <f>IF(AND($D122&lt;&gt;0,AP$1&lt;&gt;0),IF(VLOOKUP($D122,$J$9:$DP$16,2+AP$1,FALSE)&lt;&gt;0,(COUNTIF('Présences, Excuses, et Tx P G'!$P121:AT121,$C122)/VLOOKUP($D122,$J$9:$DP$16,2+AP$1,FALSE)),),)</f>
        <v>0</v>
      </c>
      <c r="AQ122" s="141">
        <f>IF(AND($D122&lt;&gt;0,AQ$1&lt;&gt;0),IF(VLOOKUP($D122,$J$9:$DP$16,2+AQ$1,FALSE)&lt;&gt;0,(COUNTIF('Présences, Excuses, et Tx P G'!$P121:AU121,$C122)/VLOOKUP($D122,$J$9:$DP$16,2+AQ$1,FALSE)),),)</f>
        <v>0</v>
      </c>
      <c r="AR122" s="141">
        <f>IF(AND($D122&lt;&gt;0,AR$1&lt;&gt;0),IF(VLOOKUP($D122,$J$9:$DP$16,2+AR$1,FALSE)&lt;&gt;0,(COUNTIF('Présences, Excuses, et Tx P G'!$P121:AV121,$C122)/VLOOKUP($D122,$J$9:$DP$16,2+AR$1,FALSE)),),)</f>
        <v>0</v>
      </c>
      <c r="AS122" s="141">
        <f>IF(AND($D122&lt;&gt;0,AS$1&lt;&gt;0),IF(VLOOKUP($D122,$J$9:$DP$16,2+AS$1,FALSE)&lt;&gt;0,(COUNTIF('Présences, Excuses, et Tx P G'!$P121:AW121,$C122)/VLOOKUP($D122,$J$9:$DP$16,2+AS$1,FALSE)),),)</f>
        <v>0</v>
      </c>
      <c r="AT122" s="141">
        <f>IF(AND($D122&lt;&gt;0,AT$1&lt;&gt;0),IF(VLOOKUP($D122,$J$9:$DP$16,2+AT$1,FALSE)&lt;&gt;0,(COUNTIF('Présences, Excuses, et Tx P G'!$P121:AX121,$C122)/VLOOKUP($D122,$J$9:$DP$16,2+AT$1,FALSE)),),)</f>
        <v>0</v>
      </c>
      <c r="AU122" s="141">
        <f>IF(AND($D122&lt;&gt;0,AU$1&lt;&gt;0),IF(VLOOKUP($D122,$J$9:$DP$16,2+AU$1,FALSE)&lt;&gt;0,(COUNTIF('Présences, Excuses, et Tx P G'!$P121:AY121,$C122)/VLOOKUP($D122,$J$9:$DP$16,2+AU$1,FALSE)),),)</f>
        <v>0</v>
      </c>
      <c r="AV122" s="141">
        <f>IF(AND($D122&lt;&gt;0,AV$1&lt;&gt;0),IF(VLOOKUP($D122,$J$9:$DP$16,2+AV$1,FALSE)&lt;&gt;0,(COUNTIF('Présences, Excuses, et Tx P G'!$P121:AZ121,$C122)/VLOOKUP($D122,$J$9:$DP$16,2+AV$1,FALSE)),),)</f>
        <v>0</v>
      </c>
      <c r="AW122" s="141">
        <f>IF(AND($D122&lt;&gt;0,AW$1&lt;&gt;0),IF(VLOOKUP($D122,$J$9:$DP$16,2+AW$1,FALSE)&lt;&gt;0,(COUNTIF('Présences, Excuses, et Tx P G'!$P121:BA121,$C122)/VLOOKUP($D122,$J$9:$DP$16,2+AW$1,FALSE)),),)</f>
        <v>0</v>
      </c>
      <c r="AX122" s="141">
        <f>IF(AND($D122&lt;&gt;0,AX$1&lt;&gt;0),IF(VLOOKUP($D122,$J$9:$DP$16,2+AX$1,FALSE)&lt;&gt;0,(COUNTIF('Présences, Excuses, et Tx P G'!$P121:BB121,$C122)/VLOOKUP($D122,$J$9:$DP$16,2+AX$1,FALSE)),),)</f>
        <v>0</v>
      </c>
      <c r="AY122" s="141">
        <f>IF(AND($D122&lt;&gt;0,AY$1&lt;&gt;0),IF(VLOOKUP($D122,$J$9:$DP$16,2+AY$1,FALSE)&lt;&gt;0,(COUNTIF('Présences, Excuses, et Tx P G'!$P121:BC121,$C122)/VLOOKUP($D122,$J$9:$DP$16,2+AY$1,FALSE)),),)</f>
        <v>0</v>
      </c>
      <c r="AZ122" s="141">
        <f>IF(AND($D122&lt;&gt;0,AZ$1&lt;&gt;0),IF(VLOOKUP($D122,$J$9:$DP$16,2+AZ$1,FALSE)&lt;&gt;0,(COUNTIF('Présences, Excuses, et Tx P G'!$P121:BD121,$C122)/VLOOKUP($D122,$J$9:$DP$16,2+AZ$1,FALSE)),),)</f>
        <v>0</v>
      </c>
      <c r="BA122" s="141">
        <f>IF(AND($D122&lt;&gt;0,BA$1&lt;&gt;0),IF(VLOOKUP($D122,$J$9:$DP$16,2+BA$1,FALSE)&lt;&gt;0,(COUNTIF('Présences, Excuses, et Tx P G'!$P121:BE121,$C122)/VLOOKUP($D122,$J$9:$DP$16,2+BA$1,FALSE)),),)</f>
        <v>0</v>
      </c>
      <c r="BB122" s="141">
        <f>IF(AND($D122&lt;&gt;0,BB$1&lt;&gt;0),IF(VLOOKUP($D122,$J$9:$DP$16,2+BB$1,FALSE)&lt;&gt;0,(COUNTIF('Présences, Excuses, et Tx P G'!$P121:BF121,$C122)/VLOOKUP($D122,$J$9:$DP$16,2+BB$1,FALSE)),),)</f>
        <v>0</v>
      </c>
      <c r="BC122" s="141">
        <f>IF(AND($D122&lt;&gt;0,BC$1&lt;&gt;0),IF(VLOOKUP($D122,$J$9:$DP$16,2+BC$1,FALSE)&lt;&gt;0,(COUNTIF('Présences, Excuses, et Tx P G'!$P121:BG121,$C122)/VLOOKUP($D122,$J$9:$DP$16,2+BC$1,FALSE)),),)</f>
        <v>0</v>
      </c>
      <c r="BD122" s="141">
        <f>IF(AND($D122&lt;&gt;0,BD$1&lt;&gt;0),IF(VLOOKUP($D122,$J$9:$DP$16,2+BD$1,FALSE)&lt;&gt;0,(COUNTIF('Présences, Excuses, et Tx P G'!$P121:BH121,$C122)/VLOOKUP($D122,$J$9:$DP$16,2+BD$1,FALSE)),),)</f>
        <v>0</v>
      </c>
      <c r="BE122" s="141">
        <f>IF(AND($D122&lt;&gt;0,BE$1&lt;&gt;0),IF(VLOOKUP($D122,$J$9:$DP$16,2+BE$1,FALSE)&lt;&gt;0,(COUNTIF('Présences, Excuses, et Tx P G'!$P121:BI121,$C122)/VLOOKUP($D122,$J$9:$DP$16,2+BE$1,FALSE)),),)</f>
        <v>0</v>
      </c>
      <c r="BF122" s="141">
        <f>IF(AND($D122&lt;&gt;0,BF$1&lt;&gt;0),IF(VLOOKUP($D122,$J$9:$DP$16,2+BF$1,FALSE)&lt;&gt;0,(COUNTIF('Présences, Excuses, et Tx P G'!$P121:BJ121,$C122)/VLOOKUP($D122,$J$9:$DP$16,2+BF$1,FALSE)),),)</f>
        <v>0</v>
      </c>
      <c r="BG122" s="141">
        <f>IF(AND($D122&lt;&gt;0,BG$1&lt;&gt;0),IF(VLOOKUP($D122,$J$9:$DP$16,2+BG$1,FALSE)&lt;&gt;0,(COUNTIF('Présences, Excuses, et Tx P G'!$P121:BK121,$C122)/VLOOKUP($D122,$J$9:$DP$16,2+BG$1,FALSE)),),)</f>
        <v>0</v>
      </c>
      <c r="BH122" s="141">
        <f>IF(AND($D122&lt;&gt;0,BH$1&lt;&gt;0),IF(VLOOKUP($D122,$J$9:$DP$16,2+BH$1,FALSE)&lt;&gt;0,(COUNTIF('Présences, Excuses, et Tx P G'!$P121:BL121,$C122)/VLOOKUP($D122,$J$9:$DP$16,2+BH$1,FALSE)),),)</f>
        <v>0</v>
      </c>
      <c r="BI122" s="141">
        <f>IF(AND($D122&lt;&gt;0,BI$1&lt;&gt;0),IF(VLOOKUP($D122,$J$9:$DP$16,2+BI$1,FALSE)&lt;&gt;0,(COUNTIF('Présences, Excuses, et Tx P G'!$P121:BM121,$C122)/VLOOKUP($D122,$J$9:$DP$16,2+BI$1,FALSE)),),)</f>
        <v>0</v>
      </c>
      <c r="BJ122" s="141">
        <f>IF(AND($D122&lt;&gt;0,BJ$1&lt;&gt;0),IF(VLOOKUP($D122,$J$9:$DP$16,2+BJ$1,FALSE)&lt;&gt;0,(COUNTIF('Présences, Excuses, et Tx P G'!$P121:BN121,$C122)/VLOOKUP($D122,$J$9:$DP$16,2+BJ$1,FALSE)),),)</f>
        <v>0</v>
      </c>
      <c r="BK122" s="141">
        <f>IF(AND($D122&lt;&gt;0,BK$1&lt;&gt;0),IF(VLOOKUP($D122,$J$9:$DP$16,2+BK$1,FALSE)&lt;&gt;0,(COUNTIF('Présences, Excuses, et Tx P G'!$P121:BO121,$C122)/VLOOKUP($D122,$J$9:$DP$16,2+BK$1,FALSE)),),)</f>
        <v>0</v>
      </c>
      <c r="BL122" s="141">
        <f>IF(AND($D122&lt;&gt;0,BL$1&lt;&gt;0),IF(VLOOKUP($D122,$J$9:$DP$16,2+BL$1,FALSE)&lt;&gt;0,(COUNTIF('Présences, Excuses, et Tx P G'!$P121:BP121,$C122)/VLOOKUP($D122,$J$9:$DP$16,2+BL$1,FALSE)),),)</f>
        <v>0</v>
      </c>
      <c r="BM122" s="141">
        <f>IF(AND($D122&lt;&gt;0,BM$1&lt;&gt;0),IF(VLOOKUP($D122,$J$9:$DP$16,2+BM$1,FALSE)&lt;&gt;0,(COUNTIF('Présences, Excuses, et Tx P G'!$P121:BQ121,$C122)/VLOOKUP($D122,$J$9:$DP$16,2+BM$1,FALSE)),),)</f>
        <v>0</v>
      </c>
      <c r="BN122" s="141">
        <f>IF(AND($D122&lt;&gt;0,BN$1&lt;&gt;0),IF(VLOOKUP($D122,$J$9:$DP$16,2+BN$1,FALSE)&lt;&gt;0,(COUNTIF('Présences, Excuses, et Tx P G'!$P121:BR121,$C122)/VLOOKUP($D122,$J$9:$DP$16,2+BN$1,FALSE)),),)</f>
        <v>0</v>
      </c>
      <c r="BO122" s="141">
        <f>IF(AND($D122&lt;&gt;0,BO$1&lt;&gt;0),IF(VLOOKUP($D122,$J$9:$DP$16,2+BO$1,FALSE)&lt;&gt;0,(COUNTIF('Présences, Excuses, et Tx P G'!$P121:BS121,$C122)/VLOOKUP($D122,$J$9:$DP$16,2+BO$1,FALSE)),),)</f>
        <v>0</v>
      </c>
      <c r="BP122" s="141">
        <f>IF(AND($D122&lt;&gt;0,BP$1&lt;&gt;0),IF(VLOOKUP($D122,$J$9:$DP$16,2+BP$1,FALSE)&lt;&gt;0,(COUNTIF('Présences, Excuses, et Tx P G'!$P121:BT121,$C122)/VLOOKUP($D122,$J$9:$DP$16,2+BP$1,FALSE)),),)</f>
        <v>0</v>
      </c>
      <c r="BQ122" s="141">
        <f>IF(AND($D122&lt;&gt;0,BQ$1&lt;&gt;0),IF(VLOOKUP($D122,$J$9:$DP$16,2+BQ$1,FALSE)&lt;&gt;0,(COUNTIF('Présences, Excuses, et Tx P G'!$P121:BU121,$C122)/VLOOKUP($D122,$J$9:$DP$16,2+BQ$1,FALSE)),),)</f>
        <v>0</v>
      </c>
      <c r="BR122" s="141">
        <f>IF(AND($D122&lt;&gt;0,BR$1&lt;&gt;0),IF(VLOOKUP($D122,$J$9:$DP$16,2+BR$1,FALSE)&lt;&gt;0,(COUNTIF('Présences, Excuses, et Tx P G'!$P121:BV121,$C122)/VLOOKUP($D122,$J$9:$DP$16,2+BR$1,FALSE)),),)</f>
        <v>0</v>
      </c>
      <c r="BS122" s="141">
        <f>IF(AND($D122&lt;&gt;0,BS$1&lt;&gt;0),IF(VLOOKUP($D122,$J$9:$DP$16,2+BS$1,FALSE)&lt;&gt;0,(COUNTIF('Présences, Excuses, et Tx P G'!$P121:BW121,$C122)/VLOOKUP($D122,$J$9:$DP$16,2+BS$1,FALSE)),),)</f>
        <v>0</v>
      </c>
      <c r="BT122" s="141">
        <f>IF(AND($D122&lt;&gt;0,BT$1&lt;&gt;0),IF(VLOOKUP($D122,$J$9:$DP$16,2+BT$1,FALSE)&lt;&gt;0,(COUNTIF('Présences, Excuses, et Tx P G'!$P121:BX121,$C122)/VLOOKUP($D122,$J$9:$DP$16,2+BT$1,FALSE)),),)</f>
        <v>0</v>
      </c>
      <c r="BU122" s="141">
        <f>IF(AND($D122&lt;&gt;0,BU$1&lt;&gt;0),IF(VLOOKUP($D122,$J$9:$DP$16,2+BU$1,FALSE)&lt;&gt;0,(COUNTIF('Présences, Excuses, et Tx P G'!$P121:BY121,$C122)/VLOOKUP($D122,$J$9:$DP$16,2+BU$1,FALSE)),),)</f>
        <v>0</v>
      </c>
      <c r="BV122" s="141">
        <f>IF(AND($D122&lt;&gt;0,BV$1&lt;&gt;0),IF(VLOOKUP($D122,$J$9:$DP$16,2+BV$1,FALSE)&lt;&gt;0,(COUNTIF('Présences, Excuses, et Tx P G'!$P121:BZ121,$C122)/VLOOKUP($D122,$J$9:$DP$16,2+BV$1,FALSE)),),)</f>
        <v>0</v>
      </c>
      <c r="BW122" s="141">
        <f>IF(AND($D122&lt;&gt;0,BW$1&lt;&gt;0),IF(VLOOKUP($D122,$J$9:$DP$16,2+BW$1,FALSE)&lt;&gt;0,(COUNTIF('Présences, Excuses, et Tx P G'!$P121:CA121,$C122)/VLOOKUP($D122,$J$9:$DP$16,2+BW$1,FALSE)),),)</f>
        <v>0</v>
      </c>
      <c r="BX122" s="141">
        <f>IF(AND($D122&lt;&gt;0,BX$1&lt;&gt;0),IF(VLOOKUP($D122,$J$9:$DP$16,2+BX$1,FALSE)&lt;&gt;0,(COUNTIF('Présences, Excuses, et Tx P G'!$P121:CB121,$C122)/VLOOKUP($D122,$J$9:$DP$16,2+BX$1,FALSE)),),)</f>
        <v>0</v>
      </c>
      <c r="BY122" s="141">
        <f>IF(AND($D122&lt;&gt;0,BY$1&lt;&gt;0),IF(VLOOKUP($D122,$J$9:$DP$16,2+BY$1,FALSE)&lt;&gt;0,(COUNTIF('Présences, Excuses, et Tx P G'!$P121:CC121,$C122)/VLOOKUP($D122,$J$9:$DP$16,2+BY$1,FALSE)),),)</f>
        <v>0</v>
      </c>
      <c r="BZ122" s="141">
        <f>IF(AND($D122&lt;&gt;0,BZ$1&lt;&gt;0),IF(VLOOKUP($D122,$J$9:$DP$16,2+BZ$1,FALSE)&lt;&gt;0,(COUNTIF('Présences, Excuses, et Tx P G'!$P121:CD121,$C122)/VLOOKUP($D122,$J$9:$DP$16,2+BZ$1,FALSE)),),)</f>
        <v>0</v>
      </c>
      <c r="CA122" s="141">
        <f>IF(AND($D122&lt;&gt;0,CA$1&lt;&gt;0),IF(VLOOKUP($D122,$J$9:$DP$16,2+CA$1,FALSE)&lt;&gt;0,(COUNTIF('Présences, Excuses, et Tx P G'!$P121:CE121,$C122)/VLOOKUP($D122,$J$9:$DP$16,2+CA$1,FALSE)),),)</f>
        <v>0</v>
      </c>
      <c r="CB122" s="141">
        <f>IF(AND($D122&lt;&gt;0,CB$1&lt;&gt;0),IF(VLOOKUP($D122,$J$9:$DP$16,2+CB$1,FALSE)&lt;&gt;0,(COUNTIF('Présences, Excuses, et Tx P G'!$P121:CF121,$C122)/VLOOKUP($D122,$J$9:$DP$16,2+CB$1,FALSE)),),)</f>
        <v>0</v>
      </c>
      <c r="CC122" s="141">
        <f>IF(AND($D122&lt;&gt;0,CC$1&lt;&gt;0),IF(VLOOKUP($D122,$J$9:$DP$16,2+CC$1,FALSE)&lt;&gt;0,(COUNTIF('Présences, Excuses, et Tx P G'!$P121:CG121,$C122)/VLOOKUP($D122,$J$9:$DP$16,2+CC$1,FALSE)),),)</f>
        <v>0</v>
      </c>
      <c r="CD122" s="141">
        <f>IF(AND($D122&lt;&gt;0,CD$1&lt;&gt;0),IF(VLOOKUP($D122,$J$9:$DP$16,2+CD$1,FALSE)&lt;&gt;0,(COUNTIF('Présences, Excuses, et Tx P G'!$P121:CH121,$C122)/VLOOKUP($D122,$J$9:$DP$16,2+CD$1,FALSE)),),)</f>
        <v>0</v>
      </c>
      <c r="CE122" s="141">
        <f>IF(AND($D122&lt;&gt;0,CE$1&lt;&gt;0),IF(VLOOKUP($D122,$J$9:$DP$16,2+CE$1,FALSE)&lt;&gt;0,(COUNTIF('Présences, Excuses, et Tx P G'!$P121:CI121,$C122)/VLOOKUP($D122,$J$9:$DP$16,2+CE$1,FALSE)),),)</f>
        <v>0</v>
      </c>
      <c r="CF122" s="141">
        <f>IF(AND($D122&lt;&gt;0,CF$1&lt;&gt;0),IF(VLOOKUP($D122,$J$9:$DP$16,2+CF$1,FALSE)&lt;&gt;0,(COUNTIF('Présences, Excuses, et Tx P G'!$P121:CJ121,$C122)/VLOOKUP($D122,$J$9:$DP$16,2+CF$1,FALSE)),),)</f>
        <v>0</v>
      </c>
      <c r="CG122" s="141">
        <f>IF(AND($D122&lt;&gt;0,CG$1&lt;&gt;0),IF(VLOOKUP($D122,$J$9:$DP$16,2+CG$1,FALSE)&lt;&gt;0,(COUNTIF('Présences, Excuses, et Tx P G'!$P121:CK121,$C122)/VLOOKUP($D122,$J$9:$DP$16,2+CG$1,FALSE)),),)</f>
        <v>0</v>
      </c>
      <c r="CH122" s="141">
        <f>IF(AND($D122&lt;&gt;0,CH$1&lt;&gt;0),IF(VLOOKUP($D122,$J$9:$DP$16,2+CH$1,FALSE)&lt;&gt;0,(COUNTIF('Présences, Excuses, et Tx P G'!$P121:CL121,$C122)/VLOOKUP($D122,$J$9:$DP$16,2+CH$1,FALSE)),),)</f>
        <v>0</v>
      </c>
      <c r="CI122" s="141">
        <f>IF(AND($D122&lt;&gt;0,CI$1&lt;&gt;0),IF(VLOOKUP($D122,$J$9:$DP$16,2+CI$1,FALSE)&lt;&gt;0,(COUNTIF('Présences, Excuses, et Tx P G'!$P121:CM121,$C122)/VLOOKUP($D122,$J$9:$DP$16,2+CI$1,FALSE)),),)</f>
        <v>0</v>
      </c>
      <c r="CJ122" s="141">
        <f>IF(AND($D122&lt;&gt;0,CJ$1&lt;&gt;0),IF(VLOOKUP($D122,$J$9:$DP$16,2+CJ$1,FALSE)&lt;&gt;0,(COUNTIF('Présences, Excuses, et Tx P G'!$P121:CO121,$C122)/VLOOKUP($D122,$J$9:$DP$16,2+CJ$1,FALSE)),),)</f>
        <v>0</v>
      </c>
      <c r="CK122" s="141">
        <f>IF(AND($D122&lt;&gt;0,CK$1&lt;&gt;0),IF(VLOOKUP($D122,$J$9:$DP$16,2+CK$1,FALSE)&lt;&gt;0,(COUNTIF('Présences, Excuses, et Tx P G'!$P121:CP121,$C122)/VLOOKUP($D122,$J$9:$DP$16,2+CK$1,FALSE)),),)</f>
        <v>0</v>
      </c>
      <c r="CL122" s="141">
        <f>IF(AND($D122&lt;&gt;0,CL$1&lt;&gt;0),IF(VLOOKUP($D122,$J$9:$DP$16,2+CL$1,FALSE)&lt;&gt;0,(COUNTIF('Présences, Excuses, et Tx P G'!$P121:CQ121,$C122)/VLOOKUP($D122,$J$9:$DP$16,2+CL$1,FALSE)),),)</f>
        <v>0</v>
      </c>
      <c r="CM122" s="141">
        <f>IF(AND($D122&lt;&gt;0,CM$1&lt;&gt;0),IF(VLOOKUP($D122,$J$9:$DP$16,2+CM$1,FALSE)&lt;&gt;0,(COUNTIF('Présences, Excuses, et Tx P G'!$P121:CR121,$C122)/VLOOKUP($D122,$J$9:$DP$16,2+CM$1,FALSE)),),)</f>
        <v>0</v>
      </c>
      <c r="CN122" s="141">
        <f>IF(AND($D122&lt;&gt;0,CN$1&lt;&gt;0),IF(VLOOKUP($D122,$J$9:$DP$16,2+CN$1,FALSE)&lt;&gt;0,(COUNTIF('Présences, Excuses, et Tx P G'!$P121:CS121,$C122)/VLOOKUP($D122,$J$9:$DP$16,2+CN$1,FALSE)),),)</f>
        <v>0</v>
      </c>
      <c r="CO122" s="141">
        <f>IF(AND($D122&lt;&gt;0,CO$1&lt;&gt;0),IF(VLOOKUP($D122,$J$9:$DP$16,2+CO$1,FALSE)&lt;&gt;0,(COUNTIF('Présences, Excuses, et Tx P G'!$P121:CT121,$C122)/VLOOKUP($D122,$J$9:$DP$16,2+CO$1,FALSE)),),)</f>
        <v>0</v>
      </c>
      <c r="CP122" s="141">
        <f>IF(AND($D122&lt;&gt;0,CP$1&lt;&gt;0),IF(VLOOKUP($D122,$J$9:$DP$16,2+CP$1,FALSE)&lt;&gt;0,(COUNTIF('Présences, Excuses, et Tx P G'!$P121:CU121,$C122)/VLOOKUP($D122,$J$9:$DP$16,2+CP$1,FALSE)),),)</f>
        <v>0</v>
      </c>
      <c r="CQ122" s="141">
        <f>IF(AND($D122&lt;&gt;0,CQ$1&lt;&gt;0),IF(VLOOKUP($D122,$J$9:$DP$16,2+CQ$1,FALSE)&lt;&gt;0,(COUNTIF('Présences, Excuses, et Tx P G'!$P121:CU121,$C122)/VLOOKUP($D122,$J$9:$DP$16,2+CQ$1,FALSE)),),)</f>
        <v>0</v>
      </c>
      <c r="CR122" s="141">
        <f>IF(AND($D122&lt;&gt;0,CR$1&lt;&gt;0),IF(VLOOKUP($D122,$J$9:$DP$16,2+CR$1,FALSE)&lt;&gt;0,(COUNTIF('Présences, Excuses, et Tx P G'!$P121:CV121,$C122)/VLOOKUP($D122,$J$9:$DP$16,2+CR$1,FALSE)),),)</f>
        <v>0</v>
      </c>
      <c r="CS122" s="141">
        <f>IF(AND($D122&lt;&gt;0,CS$1&lt;&gt;0),IF(VLOOKUP($D122,$J$9:$DP$16,2+CS$1,FALSE)&lt;&gt;0,(COUNTIF('Présences, Excuses, et Tx P G'!$P121:CW121,$C122)/VLOOKUP($D122,$J$9:$DP$16,2+CS$1,FALSE)),),)</f>
        <v>0</v>
      </c>
      <c r="CT122" s="141">
        <f>IF(AND($D122&lt;&gt;0,CT$1&lt;&gt;0),IF(VLOOKUP($D122,$J$9:$DP$16,2+CT$1,FALSE)&lt;&gt;0,(COUNTIF('Présences, Excuses, et Tx P G'!$P121:CX121,$C122)/VLOOKUP($D122,$J$9:$DP$16,2+CT$1,FALSE)),),)</f>
        <v>0</v>
      </c>
      <c r="CU122" s="141">
        <f>IF(AND($D122&lt;&gt;0,CU$1&lt;&gt;0),IF(VLOOKUP($D122,$J$9:$DP$16,2+CU$1,FALSE)&lt;&gt;0,(COUNTIF('Présences, Excuses, et Tx P G'!$P121:CY121,$C122)/VLOOKUP($D122,$J$9:$DP$16,2+CU$1,FALSE)),),)</f>
        <v>0</v>
      </c>
      <c r="CV122" s="141">
        <f>IF(AND($D122&lt;&gt;0,CV$1&lt;&gt;0),IF(VLOOKUP($D122,$J$9:$DP$16,2+CV$1,FALSE)&lt;&gt;0,(COUNTIF('Présences, Excuses, et Tx P G'!$P121:CZ121,$C122)/VLOOKUP($D122,$J$9:$DP$16,2+CV$1,FALSE)),),)</f>
        <v>0</v>
      </c>
      <c r="CW122" s="141">
        <f>IF(AND($D122&lt;&gt;0,CW$1&lt;&gt;0),IF(VLOOKUP($D122,$J$9:$DP$16,2+CW$1,FALSE)&lt;&gt;0,(COUNTIF('Présences, Excuses, et Tx P G'!$P121:DA121,$C122)/VLOOKUP($D122,$J$9:$DP$16,2+CW$1,FALSE)),),)</f>
        <v>0</v>
      </c>
      <c r="CX122" s="141">
        <f>IF(AND($D122&lt;&gt;0,CX$1&lt;&gt;0),IF(VLOOKUP($D122,$J$9:$DP$16,2+CX$1,FALSE)&lt;&gt;0,(COUNTIF('Présences, Excuses, et Tx P G'!$P121:DB121,$C122)/VLOOKUP($D122,$J$9:$DP$16,2+CX$1,FALSE)),),)</f>
        <v>0</v>
      </c>
      <c r="CY122" s="141">
        <f>IF(AND($D122&lt;&gt;0,CY$1&lt;&gt;0),IF(VLOOKUP($D122,$J$9:$DP$16,2+CY$1,FALSE)&lt;&gt;0,(COUNTIF('Présences, Excuses, et Tx P G'!$P121:DC121,$C122)/VLOOKUP($D122,$J$9:$DP$16,2+CY$1,FALSE)),),)</f>
        <v>0</v>
      </c>
      <c r="CZ122" s="141">
        <f>IF(AND($D122&lt;&gt;0,CZ$1&lt;&gt;0),IF(VLOOKUP($D122,$J$9:$DP$16,2+CZ$1,FALSE)&lt;&gt;0,(COUNTIF('Présences, Excuses, et Tx P G'!$P121:DD121,$C122)/VLOOKUP($D122,$J$9:$DP$16,2+CZ$1,FALSE)),),)</f>
        <v>0</v>
      </c>
      <c r="DA122" s="141">
        <f>IF(AND($D122&lt;&gt;0,DA$1&lt;&gt;0),IF(VLOOKUP($D122,$J$9:$DP$16,2+DA$1,FALSE)&lt;&gt;0,(COUNTIF('Présences, Excuses, et Tx P G'!$P121:DE121,$C122)/VLOOKUP($D122,$J$9:$DP$16,2+DA$1,FALSE)),),)</f>
        <v>0</v>
      </c>
      <c r="DB122" s="141">
        <f>IF(AND($D122&lt;&gt;0,DB$1&lt;&gt;0),IF(VLOOKUP($D122,$J$9:$DP$16,2+DB$1,FALSE)&lt;&gt;0,(COUNTIF('Présences, Excuses, et Tx P G'!$P121:DF121,$C122)/VLOOKUP($D122,$J$9:$DP$16,2+DB$1,FALSE)),),)</f>
        <v>0</v>
      </c>
      <c r="DC122" s="141">
        <f>IF(AND($D122&lt;&gt;0,DC$1&lt;&gt;0),IF(VLOOKUP($D122,$J$9:$DP$16,2+DC$1,FALSE)&lt;&gt;0,(COUNTIF('Présences, Excuses, et Tx P G'!$P121:DG121,$C122)/VLOOKUP($D122,$J$9:$DP$16,2+DC$1,FALSE)),),)</f>
        <v>0</v>
      </c>
      <c r="DD122" s="141">
        <f>IF(AND($D122&lt;&gt;0,DD$1&lt;&gt;0),IF(VLOOKUP($D122,$J$9:$DP$16,2+DD$1,FALSE)&lt;&gt;0,(COUNTIF('Présences, Excuses, et Tx P G'!$P121:DH121,$C122)/VLOOKUP($D122,$J$9:$DP$16,2+DD$1,FALSE)),),)</f>
        <v>0</v>
      </c>
      <c r="DE122" s="141">
        <f>IF(AND($D122&lt;&gt;0,DE$1&lt;&gt;0),IF(VLOOKUP($D122,$J$9:$DP$16,2+DE$1,FALSE)&lt;&gt;0,(COUNTIF('Présences, Excuses, et Tx P G'!$P121:DI121,$C122)/VLOOKUP($D122,$J$9:$DP$16,2+DE$1,FALSE)),),)</f>
        <v>0</v>
      </c>
      <c r="DF122" s="141">
        <f>IF(AND($D122&lt;&gt;0,DF$1&lt;&gt;0),IF(VLOOKUP($D122,$J$9:$DP$16,2+DF$1,FALSE)&lt;&gt;0,(COUNTIF('Présences, Excuses, et Tx P G'!$P121:DJ121,$C122)/VLOOKUP($D122,$J$9:$DP$16,2+DF$1,FALSE)),),)</f>
        <v>0</v>
      </c>
      <c r="DG122" s="141">
        <f>IF(AND($D122&lt;&gt;0,DG$1&lt;&gt;0),IF(VLOOKUP($D122,$J$9:$DP$16,2+DG$1,FALSE)&lt;&gt;0,(COUNTIF('Présences, Excuses, et Tx P G'!$P121:DK121,$C122)/VLOOKUP($D122,$J$9:$DP$16,2+DG$1,FALSE)),),)</f>
        <v>0</v>
      </c>
      <c r="DH122" s="141">
        <f>IF(AND($D122&lt;&gt;0,DH$1&lt;&gt;0),IF(VLOOKUP($D122,$J$9:$DP$16,2+DH$1,FALSE)&lt;&gt;0,(COUNTIF('Présences, Excuses, et Tx P G'!$P121:DL121,$C122)/VLOOKUP($D122,$J$9:$DP$16,2+DH$1,FALSE)),),)</f>
        <v>0</v>
      </c>
      <c r="DI122" s="141">
        <f>IF(AND($D122&lt;&gt;0,DI$1&lt;&gt;0),IF(VLOOKUP($D122,$J$9:$DP$16,2+DI$1,FALSE)&lt;&gt;0,(COUNTIF('Présences, Excuses, et Tx P G'!$P121:DM121,$C122)/VLOOKUP($D122,$J$9:$DP$16,2+DI$1,FALSE)),),)</f>
        <v>0</v>
      </c>
      <c r="DJ122" s="141">
        <f>IF(AND($D122&lt;&gt;0,DJ$1&lt;&gt;0),IF(VLOOKUP($D122,$J$9:$DP$16,2+DJ$1,FALSE)&lt;&gt;0,(COUNTIF('Présences, Excuses, et Tx P G'!$P121:DN121,$C122)/VLOOKUP($D122,$J$9:$DP$16,2+DJ$1,FALSE)),),)</f>
        <v>0</v>
      </c>
      <c r="DK122" s="141">
        <f>IF(AND($D122&lt;&gt;0,DK$1&lt;&gt;0),IF(VLOOKUP($D122,$J$9:$DP$16,2+DK$1,FALSE)&lt;&gt;0,(COUNTIF('Présences, Excuses, et Tx P G'!$P121:DO121,$C122)/VLOOKUP($D122,$J$9:$DP$16,2+DK$1,FALSE)),),)</f>
        <v>0</v>
      </c>
      <c r="DL122" s="141">
        <f>IF(AND($D122&lt;&gt;0,DL$1&lt;&gt;0),IF(VLOOKUP($D122,$J$9:$DP$16,2+DL$1,FALSE)&lt;&gt;0,(COUNTIF('Présences, Excuses, et Tx P G'!$P121:DP121,$C122)/VLOOKUP($D122,$J$9:$DP$16,2+DL$1,FALSE)),),)</f>
        <v>0</v>
      </c>
      <c r="DM122" s="141">
        <f>IF(AND($D122&lt;&gt;0,DM$1&lt;&gt;0),IF(VLOOKUP($D122,$J$9:$DP$16,2+DM$1,FALSE)&lt;&gt;0,(COUNTIF('Présences, Excuses, et Tx P G'!$P121:DQ121,$C122)/VLOOKUP($D122,$J$9:$DP$16,2+DM$1,FALSE)),),)</f>
        <v>0</v>
      </c>
      <c r="DN122" s="141">
        <f>IF(AND($D122&lt;&gt;0,DN$1&lt;&gt;0),IF(VLOOKUP($D122,$J$9:$DP$16,2+DN$1,FALSE)&lt;&gt;0,(COUNTIF('Présences, Excuses, et Tx P G'!$P121:DR121,$C122)/VLOOKUP($D122,$J$9:$DP$16,2+DN$1,FALSE)),),)</f>
        <v>0</v>
      </c>
      <c r="DO122" s="141">
        <f>IF(AND($D122&lt;&gt;0,DO$1&lt;&gt;0),IF(VLOOKUP($D122,$J$9:$DP$16,2+DO$1,FALSE)&lt;&gt;0,(COUNTIF('Présences, Excuses, et Tx P G'!$P121:DS121,$C122)/VLOOKUP($D122,$J$9:$DP$16,2+DO$1,FALSE)),),)</f>
        <v>0</v>
      </c>
      <c r="DP122" s="141">
        <f>IF(AND($D122&lt;&gt;0,DP$1&lt;&gt;0),IF(VLOOKUP($D122,$J$9:$DP$16,2+DP$1,FALSE)&lt;&gt;0,(COUNTIF('Présences, Excuses, et Tx P G'!$P121:DT121,$C122)/VLOOKUP($D122,$J$9:$DP$16,2+DP$1,FALSE)),),)</f>
        <v>0</v>
      </c>
      <c r="DR122" s="22">
        <f t="shared" si="39"/>
        <v>0</v>
      </c>
      <c r="DS122" s="26">
        <f t="shared" si="40"/>
        <v>0</v>
      </c>
      <c r="DT122" s="23">
        <f t="shared" si="41"/>
        <v>0</v>
      </c>
    </row>
    <row r="123" spans="1:124" ht="14.4" customHeight="1">
      <c r="A123" s="17">
        <v>106</v>
      </c>
      <c r="B123" s="158">
        <f>Choristes!B112</f>
        <v>0</v>
      </c>
      <c r="C123" s="26">
        <f>Choristes!C112</f>
        <v>0</v>
      </c>
      <c r="D123" s="26">
        <f>Choristes!G112</f>
        <v>0</v>
      </c>
      <c r="E123" s="26"/>
      <c r="F123" s="26"/>
      <c r="G123" s="15"/>
      <c r="H123" s="15"/>
      <c r="I123" s="23">
        <f t="shared" si="37"/>
        <v>0</v>
      </c>
      <c r="J123" s="23">
        <f t="shared" si="38"/>
        <v>0</v>
      </c>
      <c r="K123" s="61"/>
      <c r="L123" s="141">
        <f>IF(AND($D123&lt;&gt;0,L$1&lt;&gt;0),IF(VLOOKUP($D123,$J$9:$DP$16,2+L$1,FALSE)&lt;&gt;0,(COUNTIF('Présences, Excuses, et Tx P G'!$P122:P122,$C123)/VLOOKUP($D123,$J$9:$DP$16,2+L$1,FALSE)),),)</f>
        <v>0</v>
      </c>
      <c r="M123" s="141">
        <f>IF(AND($D123&lt;&gt;0,M$1&lt;&gt;0),IF(VLOOKUP($D123,$J$9:$DP$16,2+M$1,FALSE)&lt;&gt;0,(COUNTIF('Présences, Excuses, et Tx P G'!$P122:Q122,$C123)/VLOOKUP($D123,$J$9:$DP$16,2+M$1,FALSE)),),)</f>
        <v>0</v>
      </c>
      <c r="N123" s="141">
        <f>IF(AND($D123&lt;&gt;0,N$1&lt;&gt;0),IF(VLOOKUP($D123,$J$9:$DP$16,2+N$1,FALSE)&lt;&gt;0,(COUNTIF('Présences, Excuses, et Tx P G'!$P122:R122,$C123)/VLOOKUP($D123,$J$9:$DP$16,2+N$1,FALSE)),),)</f>
        <v>0</v>
      </c>
      <c r="O123" s="141">
        <f>IF(AND($D123&lt;&gt;0,O$1&lt;&gt;0),IF(VLOOKUP($D123,$J$9:$DP$16,2+O$1,FALSE)&lt;&gt;0,(COUNTIF('Présences, Excuses, et Tx P G'!$P122:S122,$C123)/VLOOKUP($D123,$J$9:$DP$16,2+O$1,FALSE)),),)</f>
        <v>0</v>
      </c>
      <c r="P123" s="141">
        <f>IF(AND($D123&lt;&gt;0,P$1&lt;&gt;0),IF(VLOOKUP($D123,$J$9:$DP$16,2+P$1,FALSE)&lt;&gt;0,(COUNTIF('Présences, Excuses, et Tx P G'!$P122:T122,$C123)/VLOOKUP($D123,$J$9:$DP$16,2+P$1,FALSE)),),)</f>
        <v>0</v>
      </c>
      <c r="Q123" s="141">
        <f>IF(AND($D123&lt;&gt;0,Q$1&lt;&gt;0),IF(VLOOKUP($D123,$J$9:$DP$16,2+Q$1,FALSE)&lt;&gt;0,(COUNTIF('Présences, Excuses, et Tx P G'!$P122:U122,$C123)/VLOOKUP($D123,$J$9:$DP$16,2+Q$1,FALSE)),),)</f>
        <v>0</v>
      </c>
      <c r="R123" s="141">
        <f>IF(AND($D123&lt;&gt;0,R$1&lt;&gt;0),IF(VLOOKUP($D123,$J$9:$DP$16,2+R$1,FALSE)&lt;&gt;0,(COUNTIF('Présences, Excuses, et Tx P G'!$P122:V122,$C123)/VLOOKUP($D123,$J$9:$DP$16,2+R$1,FALSE)),),)</f>
        <v>0</v>
      </c>
      <c r="S123" s="141">
        <f>IF(AND($D123&lt;&gt;0,S$1&lt;&gt;0),IF(VLOOKUP($D123,$J$9:$DP$16,2+S$1,FALSE)&lt;&gt;0,(COUNTIF('Présences, Excuses, et Tx P G'!$P122:W122,$C123)/VLOOKUP($D123,$J$9:$DP$16,2+S$1,FALSE)),),)</f>
        <v>0</v>
      </c>
      <c r="T123" s="141">
        <f>IF(AND($D123&lt;&gt;0,T$1&lt;&gt;0),IF(VLOOKUP($D123,$J$9:$DP$16,2+T$1,FALSE)&lt;&gt;0,(COUNTIF('Présences, Excuses, et Tx P G'!$P122:X122,$C123)/VLOOKUP($D123,$J$9:$DP$16,2+T$1,FALSE)),),)</f>
        <v>0</v>
      </c>
      <c r="U123" s="141">
        <f>IF(AND($D123&lt;&gt;0,U$1&lt;&gt;0),IF(VLOOKUP($D123,$J$9:$DP$16,2+U$1,FALSE)&lt;&gt;0,(COUNTIF('Présences, Excuses, et Tx P G'!$P122:Y122,$C123)/VLOOKUP($D123,$J$9:$DP$16,2+U$1,FALSE)),),)</f>
        <v>0</v>
      </c>
      <c r="V123" s="141">
        <f>IF(AND($D123&lt;&gt;0,V$1&lt;&gt;0),IF(VLOOKUP($D123,$J$9:$DP$16,2+V$1,FALSE)&lt;&gt;0,(COUNTIF('Présences, Excuses, et Tx P G'!$P122:Z122,$C123)/VLOOKUP($D123,$J$9:$DP$16,2+V$1,FALSE)),),)</f>
        <v>0</v>
      </c>
      <c r="W123" s="141">
        <f>IF(AND($D123&lt;&gt;0,W$1&lt;&gt;0),IF(VLOOKUP($D123,$J$9:$DP$16,2+W$1,FALSE)&lt;&gt;0,(COUNTIF('Présences, Excuses, et Tx P G'!$P122:AA122,$C123)/VLOOKUP($D123,$J$9:$DP$16,2+W$1,FALSE)),),)</f>
        <v>0</v>
      </c>
      <c r="X123" s="141">
        <f>IF(AND($D123&lt;&gt;0,X$1&lt;&gt;0),IF(VLOOKUP($D123,$J$9:$DP$16,2+X$1,FALSE)&lt;&gt;0,(COUNTIF('Présences, Excuses, et Tx P G'!$P122:AB122,$C123)/VLOOKUP($D123,$J$9:$DP$16,2+X$1,FALSE)),),)</f>
        <v>0</v>
      </c>
      <c r="Y123" s="141">
        <f>IF(AND($D123&lt;&gt;0,Y$1&lt;&gt;0),IF(VLOOKUP($D123,$J$9:$DP$16,2+Y$1,FALSE)&lt;&gt;0,(COUNTIF('Présences, Excuses, et Tx P G'!$P122:AC122,$C123)/VLOOKUP($D123,$J$9:$DP$16,2+Y$1,FALSE)),),)</f>
        <v>0</v>
      </c>
      <c r="Z123" s="141">
        <f>IF(AND($D123&lt;&gt;0,Z$1&lt;&gt;0),IF(VLOOKUP($D123,$J$9:$DP$16,2+Z$1,FALSE)&lt;&gt;0,(COUNTIF('Présences, Excuses, et Tx P G'!$P122:AD122,$C123)/VLOOKUP($D123,$J$9:$DP$16,2+Z$1,FALSE)),),)</f>
        <v>0</v>
      </c>
      <c r="AA123" s="141">
        <f>IF(AND($D123&lt;&gt;0,AA$1&lt;&gt;0),IF(VLOOKUP($D123,$J$9:$DP$16,2+AA$1,FALSE)&lt;&gt;0,(COUNTIF('Présences, Excuses, et Tx P G'!$P122:AE122,$C123)/VLOOKUP($D123,$J$9:$DP$16,2+AA$1,FALSE)),),)</f>
        <v>0</v>
      </c>
      <c r="AB123" s="141">
        <f>IF(AND($D123&lt;&gt;0,AB$1&lt;&gt;0),IF(VLOOKUP($D123,$J$9:$DP$16,2+AB$1,FALSE)&lt;&gt;0,(COUNTIF('Présences, Excuses, et Tx P G'!$P122:AF122,$C123)/VLOOKUP($D123,$J$9:$DP$16,2+AB$1,FALSE)),),)</f>
        <v>0</v>
      </c>
      <c r="AC123" s="141">
        <f>IF(AND($D123&lt;&gt;0,AC$1&lt;&gt;0),IF(VLOOKUP($D123,$J$9:$DP$16,2+AC$1,FALSE)&lt;&gt;0,(COUNTIF('Présences, Excuses, et Tx P G'!$P122:AG122,$C123)/VLOOKUP($D123,$J$9:$DP$16,2+AC$1,FALSE)),),)</f>
        <v>0</v>
      </c>
      <c r="AD123" s="141">
        <f>IF(AND($D123&lt;&gt;0,AD$1&lt;&gt;0),IF(VLOOKUP($D123,$J$9:$DP$16,2+AD$1,FALSE)&lt;&gt;0,(COUNTIF('Présences, Excuses, et Tx P G'!$P122:AH122,$C123)/VLOOKUP($D123,$J$9:$DP$16,2+AD$1,FALSE)),),)</f>
        <v>0</v>
      </c>
      <c r="AE123" s="141">
        <f>IF(AND($D123&lt;&gt;0,AE$1&lt;&gt;0),IF(VLOOKUP($D123,$J$9:$DP$16,2+AE$1,FALSE)&lt;&gt;0,(COUNTIF('Présences, Excuses, et Tx P G'!$P122:AI122,$C123)/VLOOKUP($D123,$J$9:$DP$16,2+AE$1,FALSE)),),)</f>
        <v>0</v>
      </c>
      <c r="AF123" s="141">
        <f>IF(AND($D123&lt;&gt;0,AF$1&lt;&gt;0),IF(VLOOKUP($D123,$J$9:$DP$16,2+AF$1,FALSE)&lt;&gt;0,(COUNTIF('Présences, Excuses, et Tx P G'!$P122:AJ122,$C123)/VLOOKUP($D123,$J$9:$DP$16,2+AF$1,FALSE)),),)</f>
        <v>0</v>
      </c>
      <c r="AG123" s="141">
        <f>IF(AND($D123&lt;&gt;0,AG$1&lt;&gt;0),IF(VLOOKUP($D123,$J$9:$DP$16,2+AG$1,FALSE)&lt;&gt;0,(COUNTIF('Présences, Excuses, et Tx P G'!$P122:AK122,$C123)/VLOOKUP($D123,$J$9:$DP$16,2+AG$1,FALSE)),),)</f>
        <v>0</v>
      </c>
      <c r="AH123" s="141">
        <f>IF(AND($D123&lt;&gt;0,AH$1&lt;&gt;0),IF(VLOOKUP($D123,$J$9:$DP$16,2+AH$1,FALSE)&lt;&gt;0,(COUNTIF('Présences, Excuses, et Tx P G'!$P122:AL122,$C123)/VLOOKUP($D123,$J$9:$DP$16,2+AH$1,FALSE)),),)</f>
        <v>0</v>
      </c>
      <c r="AI123" s="141">
        <f>IF(AND($D123&lt;&gt;0,AI$1&lt;&gt;0),IF(VLOOKUP($D123,$J$9:$DP$16,2+AI$1,FALSE)&lt;&gt;0,(COUNTIF('Présences, Excuses, et Tx P G'!$P122:AM122,$C123)/VLOOKUP($D123,$J$9:$DP$16,2+AI$1,FALSE)),),)</f>
        <v>0</v>
      </c>
      <c r="AJ123" s="141">
        <f>IF(AND($D123&lt;&gt;0,AJ$1&lt;&gt;0),IF(VLOOKUP($D123,$J$9:$DP$16,2+AJ$1,FALSE)&lt;&gt;0,(COUNTIF('Présences, Excuses, et Tx P G'!$P122:AN122,$C123)/VLOOKUP($D123,$J$9:$DP$16,2+AJ$1,FALSE)),),)</f>
        <v>0</v>
      </c>
      <c r="AK123" s="141">
        <f>IF(AND($D123&lt;&gt;0,AK$1&lt;&gt;0),IF(VLOOKUP($D123,$J$9:$DP$16,2+AK$1,FALSE)&lt;&gt;0,(COUNTIF('Présences, Excuses, et Tx P G'!$P122:AO122,$C123)/VLOOKUP($D123,$J$9:$DP$16,2+AK$1,FALSE)),),)</f>
        <v>0</v>
      </c>
      <c r="AL123" s="141">
        <f>IF(AND($D123&lt;&gt;0,AL$1&lt;&gt;0),IF(VLOOKUP($D123,$J$9:$DP$16,2+AL$1,FALSE)&lt;&gt;0,(COUNTIF('Présences, Excuses, et Tx P G'!$P122:AP122,$C123)/VLOOKUP($D123,$J$9:$DP$16,2+AL$1,FALSE)),),)</f>
        <v>0</v>
      </c>
      <c r="AM123" s="141">
        <f>IF(AND($D123&lt;&gt;0,AM$1&lt;&gt;0),IF(VLOOKUP($D123,$J$9:$DP$16,2+AM$1,FALSE)&lt;&gt;0,(COUNTIF('Présences, Excuses, et Tx P G'!$P122:AQ122,$C123)/VLOOKUP($D123,$J$9:$DP$16,2+AM$1,FALSE)),),)</f>
        <v>0</v>
      </c>
      <c r="AN123" s="141">
        <f>IF(AND($D123&lt;&gt;0,AN$1&lt;&gt;0),IF(VLOOKUP($D123,$J$9:$DP$16,2+AN$1,FALSE)&lt;&gt;0,(COUNTIF('Présences, Excuses, et Tx P G'!$P122:AR122,$C123)/VLOOKUP($D123,$J$9:$DP$16,2+AN$1,FALSE)),),)</f>
        <v>0</v>
      </c>
      <c r="AO123" s="141">
        <f>IF(AND($D123&lt;&gt;0,AO$1&lt;&gt;0),IF(VLOOKUP($D123,$J$9:$DP$16,2+AO$1,FALSE)&lt;&gt;0,(COUNTIF('Présences, Excuses, et Tx P G'!$P122:AS122,$C123)/VLOOKUP($D123,$J$9:$DP$16,2+AO$1,FALSE)),),)</f>
        <v>0</v>
      </c>
      <c r="AP123" s="141">
        <f>IF(AND($D123&lt;&gt;0,AP$1&lt;&gt;0),IF(VLOOKUP($D123,$J$9:$DP$16,2+AP$1,FALSE)&lt;&gt;0,(COUNTIF('Présences, Excuses, et Tx P G'!$P122:AT122,$C123)/VLOOKUP($D123,$J$9:$DP$16,2+AP$1,FALSE)),),)</f>
        <v>0</v>
      </c>
      <c r="AQ123" s="141">
        <f>IF(AND($D123&lt;&gt;0,AQ$1&lt;&gt;0),IF(VLOOKUP($D123,$J$9:$DP$16,2+AQ$1,FALSE)&lt;&gt;0,(COUNTIF('Présences, Excuses, et Tx P G'!$P122:AU122,$C123)/VLOOKUP($D123,$J$9:$DP$16,2+AQ$1,FALSE)),),)</f>
        <v>0</v>
      </c>
      <c r="AR123" s="141">
        <f>IF(AND($D123&lt;&gt;0,AR$1&lt;&gt;0),IF(VLOOKUP($D123,$J$9:$DP$16,2+AR$1,FALSE)&lt;&gt;0,(COUNTIF('Présences, Excuses, et Tx P G'!$P122:AV122,$C123)/VLOOKUP($D123,$J$9:$DP$16,2+AR$1,FALSE)),),)</f>
        <v>0</v>
      </c>
      <c r="AS123" s="141">
        <f>IF(AND($D123&lt;&gt;0,AS$1&lt;&gt;0),IF(VLOOKUP($D123,$J$9:$DP$16,2+AS$1,FALSE)&lt;&gt;0,(COUNTIF('Présences, Excuses, et Tx P G'!$P122:AW122,$C123)/VLOOKUP($D123,$J$9:$DP$16,2+AS$1,FALSE)),),)</f>
        <v>0</v>
      </c>
      <c r="AT123" s="141">
        <f>IF(AND($D123&lt;&gt;0,AT$1&lt;&gt;0),IF(VLOOKUP($D123,$J$9:$DP$16,2+AT$1,FALSE)&lt;&gt;0,(COUNTIF('Présences, Excuses, et Tx P G'!$P122:AX122,$C123)/VLOOKUP($D123,$J$9:$DP$16,2+AT$1,FALSE)),),)</f>
        <v>0</v>
      </c>
      <c r="AU123" s="141">
        <f>IF(AND($D123&lt;&gt;0,AU$1&lt;&gt;0),IF(VLOOKUP($D123,$J$9:$DP$16,2+AU$1,FALSE)&lt;&gt;0,(COUNTIF('Présences, Excuses, et Tx P G'!$P122:AY122,$C123)/VLOOKUP($D123,$J$9:$DP$16,2+AU$1,FALSE)),),)</f>
        <v>0</v>
      </c>
      <c r="AV123" s="141">
        <f>IF(AND($D123&lt;&gt;0,AV$1&lt;&gt;0),IF(VLOOKUP($D123,$J$9:$DP$16,2+AV$1,FALSE)&lt;&gt;0,(COUNTIF('Présences, Excuses, et Tx P G'!$P122:AZ122,$C123)/VLOOKUP($D123,$J$9:$DP$16,2+AV$1,FALSE)),),)</f>
        <v>0</v>
      </c>
      <c r="AW123" s="141">
        <f>IF(AND($D123&lt;&gt;0,AW$1&lt;&gt;0),IF(VLOOKUP($D123,$J$9:$DP$16,2+AW$1,FALSE)&lt;&gt;0,(COUNTIF('Présences, Excuses, et Tx P G'!$P122:BA122,$C123)/VLOOKUP($D123,$J$9:$DP$16,2+AW$1,FALSE)),),)</f>
        <v>0</v>
      </c>
      <c r="AX123" s="141">
        <f>IF(AND($D123&lt;&gt;0,AX$1&lt;&gt;0),IF(VLOOKUP($D123,$J$9:$DP$16,2+AX$1,FALSE)&lt;&gt;0,(COUNTIF('Présences, Excuses, et Tx P G'!$P122:BB122,$C123)/VLOOKUP($D123,$J$9:$DP$16,2+AX$1,FALSE)),),)</f>
        <v>0</v>
      </c>
      <c r="AY123" s="141">
        <f>IF(AND($D123&lt;&gt;0,AY$1&lt;&gt;0),IF(VLOOKUP($D123,$J$9:$DP$16,2+AY$1,FALSE)&lt;&gt;0,(COUNTIF('Présences, Excuses, et Tx P G'!$P122:BC122,$C123)/VLOOKUP($D123,$J$9:$DP$16,2+AY$1,FALSE)),),)</f>
        <v>0</v>
      </c>
      <c r="AZ123" s="141">
        <f>IF(AND($D123&lt;&gt;0,AZ$1&lt;&gt;0),IF(VLOOKUP($D123,$J$9:$DP$16,2+AZ$1,FALSE)&lt;&gt;0,(COUNTIF('Présences, Excuses, et Tx P G'!$P122:BD122,$C123)/VLOOKUP($D123,$J$9:$DP$16,2+AZ$1,FALSE)),),)</f>
        <v>0</v>
      </c>
      <c r="BA123" s="141">
        <f>IF(AND($D123&lt;&gt;0,BA$1&lt;&gt;0),IF(VLOOKUP($D123,$J$9:$DP$16,2+BA$1,FALSE)&lt;&gt;0,(COUNTIF('Présences, Excuses, et Tx P G'!$P122:BE122,$C123)/VLOOKUP($D123,$J$9:$DP$16,2+BA$1,FALSE)),),)</f>
        <v>0</v>
      </c>
      <c r="BB123" s="141">
        <f>IF(AND($D123&lt;&gt;0,BB$1&lt;&gt;0),IF(VLOOKUP($D123,$J$9:$DP$16,2+BB$1,FALSE)&lt;&gt;0,(COUNTIF('Présences, Excuses, et Tx P G'!$P122:BF122,$C123)/VLOOKUP($D123,$J$9:$DP$16,2+BB$1,FALSE)),),)</f>
        <v>0</v>
      </c>
      <c r="BC123" s="141">
        <f>IF(AND($D123&lt;&gt;0,BC$1&lt;&gt;0),IF(VLOOKUP($D123,$J$9:$DP$16,2+BC$1,FALSE)&lt;&gt;0,(COUNTIF('Présences, Excuses, et Tx P G'!$P122:BG122,$C123)/VLOOKUP($D123,$J$9:$DP$16,2+BC$1,FALSE)),),)</f>
        <v>0</v>
      </c>
      <c r="BD123" s="141">
        <f>IF(AND($D123&lt;&gt;0,BD$1&lt;&gt;0),IF(VLOOKUP($D123,$J$9:$DP$16,2+BD$1,FALSE)&lt;&gt;0,(COUNTIF('Présences, Excuses, et Tx P G'!$P122:BH122,$C123)/VLOOKUP($D123,$J$9:$DP$16,2+BD$1,FALSE)),),)</f>
        <v>0</v>
      </c>
      <c r="BE123" s="141">
        <f>IF(AND($D123&lt;&gt;0,BE$1&lt;&gt;0),IF(VLOOKUP($D123,$J$9:$DP$16,2+BE$1,FALSE)&lt;&gt;0,(COUNTIF('Présences, Excuses, et Tx P G'!$P122:BI122,$C123)/VLOOKUP($D123,$J$9:$DP$16,2+BE$1,FALSE)),),)</f>
        <v>0</v>
      </c>
      <c r="BF123" s="141">
        <f>IF(AND($D123&lt;&gt;0,BF$1&lt;&gt;0),IF(VLOOKUP($D123,$J$9:$DP$16,2+BF$1,FALSE)&lt;&gt;0,(COUNTIF('Présences, Excuses, et Tx P G'!$P122:BJ122,$C123)/VLOOKUP($D123,$J$9:$DP$16,2+BF$1,FALSE)),),)</f>
        <v>0</v>
      </c>
      <c r="BG123" s="141">
        <f>IF(AND($D123&lt;&gt;0,BG$1&lt;&gt;0),IF(VLOOKUP($D123,$J$9:$DP$16,2+BG$1,FALSE)&lt;&gt;0,(COUNTIF('Présences, Excuses, et Tx P G'!$P122:BK122,$C123)/VLOOKUP($D123,$J$9:$DP$16,2+BG$1,FALSE)),),)</f>
        <v>0</v>
      </c>
      <c r="BH123" s="141">
        <f>IF(AND($D123&lt;&gt;0,BH$1&lt;&gt;0),IF(VLOOKUP($D123,$J$9:$DP$16,2+BH$1,FALSE)&lt;&gt;0,(COUNTIF('Présences, Excuses, et Tx P G'!$P122:BL122,$C123)/VLOOKUP($D123,$J$9:$DP$16,2+BH$1,FALSE)),),)</f>
        <v>0</v>
      </c>
      <c r="BI123" s="141">
        <f>IF(AND($D123&lt;&gt;0,BI$1&lt;&gt;0),IF(VLOOKUP($D123,$J$9:$DP$16,2+BI$1,FALSE)&lt;&gt;0,(COUNTIF('Présences, Excuses, et Tx P G'!$P122:BM122,$C123)/VLOOKUP($D123,$J$9:$DP$16,2+BI$1,FALSE)),),)</f>
        <v>0</v>
      </c>
      <c r="BJ123" s="141">
        <f>IF(AND($D123&lt;&gt;0,BJ$1&lt;&gt;0),IF(VLOOKUP($D123,$J$9:$DP$16,2+BJ$1,FALSE)&lt;&gt;0,(COUNTIF('Présences, Excuses, et Tx P G'!$P122:BN122,$C123)/VLOOKUP($D123,$J$9:$DP$16,2+BJ$1,FALSE)),),)</f>
        <v>0</v>
      </c>
      <c r="BK123" s="141">
        <f>IF(AND($D123&lt;&gt;0,BK$1&lt;&gt;0),IF(VLOOKUP($D123,$J$9:$DP$16,2+BK$1,FALSE)&lt;&gt;0,(COUNTIF('Présences, Excuses, et Tx P G'!$P122:BO122,$C123)/VLOOKUP($D123,$J$9:$DP$16,2+BK$1,FALSE)),),)</f>
        <v>0</v>
      </c>
      <c r="BL123" s="141">
        <f>IF(AND($D123&lt;&gt;0,BL$1&lt;&gt;0),IF(VLOOKUP($D123,$J$9:$DP$16,2+BL$1,FALSE)&lt;&gt;0,(COUNTIF('Présences, Excuses, et Tx P G'!$P122:BP122,$C123)/VLOOKUP($D123,$J$9:$DP$16,2+BL$1,FALSE)),),)</f>
        <v>0</v>
      </c>
      <c r="BM123" s="141">
        <f>IF(AND($D123&lt;&gt;0,BM$1&lt;&gt;0),IF(VLOOKUP($D123,$J$9:$DP$16,2+BM$1,FALSE)&lt;&gt;0,(COUNTIF('Présences, Excuses, et Tx P G'!$P122:BQ122,$C123)/VLOOKUP($D123,$J$9:$DP$16,2+BM$1,FALSE)),),)</f>
        <v>0</v>
      </c>
      <c r="BN123" s="141">
        <f>IF(AND($D123&lt;&gt;0,BN$1&lt;&gt;0),IF(VLOOKUP($D123,$J$9:$DP$16,2+BN$1,FALSE)&lt;&gt;0,(COUNTIF('Présences, Excuses, et Tx P G'!$P122:BR122,$C123)/VLOOKUP($D123,$J$9:$DP$16,2+BN$1,FALSE)),),)</f>
        <v>0</v>
      </c>
      <c r="BO123" s="141">
        <f>IF(AND($D123&lt;&gt;0,BO$1&lt;&gt;0),IF(VLOOKUP($D123,$J$9:$DP$16,2+BO$1,FALSE)&lt;&gt;0,(COUNTIF('Présences, Excuses, et Tx P G'!$P122:BS122,$C123)/VLOOKUP($D123,$J$9:$DP$16,2+BO$1,FALSE)),),)</f>
        <v>0</v>
      </c>
      <c r="BP123" s="141">
        <f>IF(AND($D123&lt;&gt;0,BP$1&lt;&gt;0),IF(VLOOKUP($D123,$J$9:$DP$16,2+BP$1,FALSE)&lt;&gt;0,(COUNTIF('Présences, Excuses, et Tx P G'!$P122:BT122,$C123)/VLOOKUP($D123,$J$9:$DP$16,2+BP$1,FALSE)),),)</f>
        <v>0</v>
      </c>
      <c r="BQ123" s="141">
        <f>IF(AND($D123&lt;&gt;0,BQ$1&lt;&gt;0),IF(VLOOKUP($D123,$J$9:$DP$16,2+BQ$1,FALSE)&lt;&gt;0,(COUNTIF('Présences, Excuses, et Tx P G'!$P122:BU122,$C123)/VLOOKUP($D123,$J$9:$DP$16,2+BQ$1,FALSE)),),)</f>
        <v>0</v>
      </c>
      <c r="BR123" s="141">
        <f>IF(AND($D123&lt;&gt;0,BR$1&lt;&gt;0),IF(VLOOKUP($D123,$J$9:$DP$16,2+BR$1,FALSE)&lt;&gt;0,(COUNTIF('Présences, Excuses, et Tx P G'!$P122:BV122,$C123)/VLOOKUP($D123,$J$9:$DP$16,2+BR$1,FALSE)),),)</f>
        <v>0</v>
      </c>
      <c r="BS123" s="141">
        <f>IF(AND($D123&lt;&gt;0,BS$1&lt;&gt;0),IF(VLOOKUP($D123,$J$9:$DP$16,2+BS$1,FALSE)&lt;&gt;0,(COUNTIF('Présences, Excuses, et Tx P G'!$P122:BW122,$C123)/VLOOKUP($D123,$J$9:$DP$16,2+BS$1,FALSE)),),)</f>
        <v>0</v>
      </c>
      <c r="BT123" s="141">
        <f>IF(AND($D123&lt;&gt;0,BT$1&lt;&gt;0),IF(VLOOKUP($D123,$J$9:$DP$16,2+BT$1,FALSE)&lt;&gt;0,(COUNTIF('Présences, Excuses, et Tx P G'!$P122:BX122,$C123)/VLOOKUP($D123,$J$9:$DP$16,2+BT$1,FALSE)),),)</f>
        <v>0</v>
      </c>
      <c r="BU123" s="141">
        <f>IF(AND($D123&lt;&gt;0,BU$1&lt;&gt;0),IF(VLOOKUP($D123,$J$9:$DP$16,2+BU$1,FALSE)&lt;&gt;0,(COUNTIF('Présences, Excuses, et Tx P G'!$P122:BY122,$C123)/VLOOKUP($D123,$J$9:$DP$16,2+BU$1,FALSE)),),)</f>
        <v>0</v>
      </c>
      <c r="BV123" s="141">
        <f>IF(AND($D123&lt;&gt;0,BV$1&lt;&gt;0),IF(VLOOKUP($D123,$J$9:$DP$16,2+BV$1,FALSE)&lt;&gt;0,(COUNTIF('Présences, Excuses, et Tx P G'!$P122:BZ122,$C123)/VLOOKUP($D123,$J$9:$DP$16,2+BV$1,FALSE)),),)</f>
        <v>0</v>
      </c>
      <c r="BW123" s="141">
        <f>IF(AND($D123&lt;&gt;0,BW$1&lt;&gt;0),IF(VLOOKUP($D123,$J$9:$DP$16,2+BW$1,FALSE)&lt;&gt;0,(COUNTIF('Présences, Excuses, et Tx P G'!$P122:CA122,$C123)/VLOOKUP($D123,$J$9:$DP$16,2+BW$1,FALSE)),),)</f>
        <v>0</v>
      </c>
      <c r="BX123" s="141">
        <f>IF(AND($D123&lt;&gt;0,BX$1&lt;&gt;0),IF(VLOOKUP($D123,$J$9:$DP$16,2+BX$1,FALSE)&lt;&gt;0,(COUNTIF('Présences, Excuses, et Tx P G'!$P122:CB122,$C123)/VLOOKUP($D123,$J$9:$DP$16,2+BX$1,FALSE)),),)</f>
        <v>0</v>
      </c>
      <c r="BY123" s="141">
        <f>IF(AND($D123&lt;&gt;0,BY$1&lt;&gt;0),IF(VLOOKUP($D123,$J$9:$DP$16,2+BY$1,FALSE)&lt;&gt;0,(COUNTIF('Présences, Excuses, et Tx P G'!$P122:CC122,$C123)/VLOOKUP($D123,$J$9:$DP$16,2+BY$1,FALSE)),),)</f>
        <v>0</v>
      </c>
      <c r="BZ123" s="141">
        <f>IF(AND($D123&lt;&gt;0,BZ$1&lt;&gt;0),IF(VLOOKUP($D123,$J$9:$DP$16,2+BZ$1,FALSE)&lt;&gt;0,(COUNTIF('Présences, Excuses, et Tx P G'!$P122:CD122,$C123)/VLOOKUP($D123,$J$9:$DP$16,2+BZ$1,FALSE)),),)</f>
        <v>0</v>
      </c>
      <c r="CA123" s="141">
        <f>IF(AND($D123&lt;&gt;0,CA$1&lt;&gt;0),IF(VLOOKUP($D123,$J$9:$DP$16,2+CA$1,FALSE)&lt;&gt;0,(COUNTIF('Présences, Excuses, et Tx P G'!$P122:CE122,$C123)/VLOOKUP($D123,$J$9:$DP$16,2+CA$1,FALSE)),),)</f>
        <v>0</v>
      </c>
      <c r="CB123" s="141">
        <f>IF(AND($D123&lt;&gt;0,CB$1&lt;&gt;0),IF(VLOOKUP($D123,$J$9:$DP$16,2+CB$1,FALSE)&lt;&gt;0,(COUNTIF('Présences, Excuses, et Tx P G'!$P122:CF122,$C123)/VLOOKUP($D123,$J$9:$DP$16,2+CB$1,FALSE)),),)</f>
        <v>0</v>
      </c>
      <c r="CC123" s="141">
        <f>IF(AND($D123&lt;&gt;0,CC$1&lt;&gt;0),IF(VLOOKUP($D123,$J$9:$DP$16,2+CC$1,FALSE)&lt;&gt;0,(COUNTIF('Présences, Excuses, et Tx P G'!$P122:CG122,$C123)/VLOOKUP($D123,$J$9:$DP$16,2+CC$1,FALSE)),),)</f>
        <v>0</v>
      </c>
      <c r="CD123" s="141">
        <f>IF(AND($D123&lt;&gt;0,CD$1&lt;&gt;0),IF(VLOOKUP($D123,$J$9:$DP$16,2+CD$1,FALSE)&lt;&gt;0,(COUNTIF('Présences, Excuses, et Tx P G'!$P122:CH122,$C123)/VLOOKUP($D123,$J$9:$DP$16,2+CD$1,FALSE)),),)</f>
        <v>0</v>
      </c>
      <c r="CE123" s="141">
        <f>IF(AND($D123&lt;&gt;0,CE$1&lt;&gt;0),IF(VLOOKUP($D123,$J$9:$DP$16,2+CE$1,FALSE)&lt;&gt;0,(COUNTIF('Présences, Excuses, et Tx P G'!$P122:CI122,$C123)/VLOOKUP($D123,$J$9:$DP$16,2+CE$1,FALSE)),),)</f>
        <v>0</v>
      </c>
      <c r="CF123" s="141">
        <f>IF(AND($D123&lt;&gt;0,CF$1&lt;&gt;0),IF(VLOOKUP($D123,$J$9:$DP$16,2+CF$1,FALSE)&lt;&gt;0,(COUNTIF('Présences, Excuses, et Tx P G'!$P122:CJ122,$C123)/VLOOKUP($D123,$J$9:$DP$16,2+CF$1,FALSE)),),)</f>
        <v>0</v>
      </c>
      <c r="CG123" s="141">
        <f>IF(AND($D123&lt;&gt;0,CG$1&lt;&gt;0),IF(VLOOKUP($D123,$J$9:$DP$16,2+CG$1,FALSE)&lt;&gt;0,(COUNTIF('Présences, Excuses, et Tx P G'!$P122:CK122,$C123)/VLOOKUP($D123,$J$9:$DP$16,2+CG$1,FALSE)),),)</f>
        <v>0</v>
      </c>
      <c r="CH123" s="141">
        <f>IF(AND($D123&lt;&gt;0,CH$1&lt;&gt;0),IF(VLOOKUP($D123,$J$9:$DP$16,2+CH$1,FALSE)&lt;&gt;0,(COUNTIF('Présences, Excuses, et Tx P G'!$P122:CL122,$C123)/VLOOKUP($D123,$J$9:$DP$16,2+CH$1,FALSE)),),)</f>
        <v>0</v>
      </c>
      <c r="CI123" s="141">
        <f>IF(AND($D123&lt;&gt;0,CI$1&lt;&gt;0),IF(VLOOKUP($D123,$J$9:$DP$16,2+CI$1,FALSE)&lt;&gt;0,(COUNTIF('Présences, Excuses, et Tx P G'!$P122:CM122,$C123)/VLOOKUP($D123,$J$9:$DP$16,2+CI$1,FALSE)),),)</f>
        <v>0</v>
      </c>
      <c r="CJ123" s="141">
        <f>IF(AND($D123&lt;&gt;0,CJ$1&lt;&gt;0),IF(VLOOKUP($D123,$J$9:$DP$16,2+CJ$1,FALSE)&lt;&gt;0,(COUNTIF('Présences, Excuses, et Tx P G'!$P122:CO122,$C123)/VLOOKUP($D123,$J$9:$DP$16,2+CJ$1,FALSE)),),)</f>
        <v>0</v>
      </c>
      <c r="CK123" s="141">
        <f>IF(AND($D123&lt;&gt;0,CK$1&lt;&gt;0),IF(VLOOKUP($D123,$J$9:$DP$16,2+CK$1,FALSE)&lt;&gt;0,(COUNTIF('Présences, Excuses, et Tx P G'!$P122:CP122,$C123)/VLOOKUP($D123,$J$9:$DP$16,2+CK$1,FALSE)),),)</f>
        <v>0</v>
      </c>
      <c r="CL123" s="141">
        <f>IF(AND($D123&lt;&gt;0,CL$1&lt;&gt;0),IF(VLOOKUP($D123,$J$9:$DP$16,2+CL$1,FALSE)&lt;&gt;0,(COUNTIF('Présences, Excuses, et Tx P G'!$P122:CQ122,$C123)/VLOOKUP($D123,$J$9:$DP$16,2+CL$1,FALSE)),),)</f>
        <v>0</v>
      </c>
      <c r="CM123" s="141">
        <f>IF(AND($D123&lt;&gt;0,CM$1&lt;&gt;0),IF(VLOOKUP($D123,$J$9:$DP$16,2+CM$1,FALSE)&lt;&gt;0,(COUNTIF('Présences, Excuses, et Tx P G'!$P122:CR122,$C123)/VLOOKUP($D123,$J$9:$DP$16,2+CM$1,FALSE)),),)</f>
        <v>0</v>
      </c>
      <c r="CN123" s="141">
        <f>IF(AND($D123&lt;&gt;0,CN$1&lt;&gt;0),IF(VLOOKUP($D123,$J$9:$DP$16,2+CN$1,FALSE)&lt;&gt;0,(COUNTIF('Présences, Excuses, et Tx P G'!$P122:CS122,$C123)/VLOOKUP($D123,$J$9:$DP$16,2+CN$1,FALSE)),),)</f>
        <v>0</v>
      </c>
      <c r="CO123" s="141">
        <f>IF(AND($D123&lt;&gt;0,CO$1&lt;&gt;0),IF(VLOOKUP($D123,$J$9:$DP$16,2+CO$1,FALSE)&lt;&gt;0,(COUNTIF('Présences, Excuses, et Tx P G'!$P122:CT122,$C123)/VLOOKUP($D123,$J$9:$DP$16,2+CO$1,FALSE)),),)</f>
        <v>0</v>
      </c>
      <c r="CP123" s="141">
        <f>IF(AND($D123&lt;&gt;0,CP$1&lt;&gt;0),IF(VLOOKUP($D123,$J$9:$DP$16,2+CP$1,FALSE)&lt;&gt;0,(COUNTIF('Présences, Excuses, et Tx P G'!$P122:CU122,$C123)/VLOOKUP($D123,$J$9:$DP$16,2+CP$1,FALSE)),),)</f>
        <v>0</v>
      </c>
      <c r="CQ123" s="141">
        <f>IF(AND($D123&lt;&gt;0,CQ$1&lt;&gt;0),IF(VLOOKUP($D123,$J$9:$DP$16,2+CQ$1,FALSE)&lt;&gt;0,(COUNTIF('Présences, Excuses, et Tx P G'!$P122:CU122,$C123)/VLOOKUP($D123,$J$9:$DP$16,2+CQ$1,FALSE)),),)</f>
        <v>0</v>
      </c>
      <c r="CR123" s="141">
        <f>IF(AND($D123&lt;&gt;0,CR$1&lt;&gt;0),IF(VLOOKUP($D123,$J$9:$DP$16,2+CR$1,FALSE)&lt;&gt;0,(COUNTIF('Présences, Excuses, et Tx P G'!$P122:CV122,$C123)/VLOOKUP($D123,$J$9:$DP$16,2+CR$1,FALSE)),),)</f>
        <v>0</v>
      </c>
      <c r="CS123" s="141">
        <f>IF(AND($D123&lt;&gt;0,CS$1&lt;&gt;0),IF(VLOOKUP($D123,$J$9:$DP$16,2+CS$1,FALSE)&lt;&gt;0,(COUNTIF('Présences, Excuses, et Tx P G'!$P122:CW122,$C123)/VLOOKUP($D123,$J$9:$DP$16,2+CS$1,FALSE)),),)</f>
        <v>0</v>
      </c>
      <c r="CT123" s="141">
        <f>IF(AND($D123&lt;&gt;0,CT$1&lt;&gt;0),IF(VLOOKUP($D123,$J$9:$DP$16,2+CT$1,FALSE)&lt;&gt;0,(COUNTIF('Présences, Excuses, et Tx P G'!$P122:CX122,$C123)/VLOOKUP($D123,$J$9:$DP$16,2+CT$1,FALSE)),),)</f>
        <v>0</v>
      </c>
      <c r="CU123" s="141">
        <f>IF(AND($D123&lt;&gt;0,CU$1&lt;&gt;0),IF(VLOOKUP($D123,$J$9:$DP$16,2+CU$1,FALSE)&lt;&gt;0,(COUNTIF('Présences, Excuses, et Tx P G'!$P122:CY122,$C123)/VLOOKUP($D123,$J$9:$DP$16,2+CU$1,FALSE)),),)</f>
        <v>0</v>
      </c>
      <c r="CV123" s="141">
        <f>IF(AND($D123&lt;&gt;0,CV$1&lt;&gt;0),IF(VLOOKUP($D123,$J$9:$DP$16,2+CV$1,FALSE)&lt;&gt;0,(COUNTIF('Présences, Excuses, et Tx P G'!$P122:CZ122,$C123)/VLOOKUP($D123,$J$9:$DP$16,2+CV$1,FALSE)),),)</f>
        <v>0</v>
      </c>
      <c r="CW123" s="141">
        <f>IF(AND($D123&lt;&gt;0,CW$1&lt;&gt;0),IF(VLOOKUP($D123,$J$9:$DP$16,2+CW$1,FALSE)&lt;&gt;0,(COUNTIF('Présences, Excuses, et Tx P G'!$P122:DA122,$C123)/VLOOKUP($D123,$J$9:$DP$16,2+CW$1,FALSE)),),)</f>
        <v>0</v>
      </c>
      <c r="CX123" s="141">
        <f>IF(AND($D123&lt;&gt;0,CX$1&lt;&gt;0),IF(VLOOKUP($D123,$J$9:$DP$16,2+CX$1,FALSE)&lt;&gt;0,(COUNTIF('Présences, Excuses, et Tx P G'!$P122:DB122,$C123)/VLOOKUP($D123,$J$9:$DP$16,2+CX$1,FALSE)),),)</f>
        <v>0</v>
      </c>
      <c r="CY123" s="141">
        <f>IF(AND($D123&lt;&gt;0,CY$1&lt;&gt;0),IF(VLOOKUP($D123,$J$9:$DP$16,2+CY$1,FALSE)&lt;&gt;0,(COUNTIF('Présences, Excuses, et Tx P G'!$P122:DC122,$C123)/VLOOKUP($D123,$J$9:$DP$16,2+CY$1,FALSE)),),)</f>
        <v>0</v>
      </c>
      <c r="CZ123" s="141">
        <f>IF(AND($D123&lt;&gt;0,CZ$1&lt;&gt;0),IF(VLOOKUP($D123,$J$9:$DP$16,2+CZ$1,FALSE)&lt;&gt;0,(COUNTIF('Présences, Excuses, et Tx P G'!$P122:DD122,$C123)/VLOOKUP($D123,$J$9:$DP$16,2+CZ$1,FALSE)),),)</f>
        <v>0</v>
      </c>
      <c r="DA123" s="141">
        <f>IF(AND($D123&lt;&gt;0,DA$1&lt;&gt;0),IF(VLOOKUP($D123,$J$9:$DP$16,2+DA$1,FALSE)&lt;&gt;0,(COUNTIF('Présences, Excuses, et Tx P G'!$P122:DE122,$C123)/VLOOKUP($D123,$J$9:$DP$16,2+DA$1,FALSE)),),)</f>
        <v>0</v>
      </c>
      <c r="DB123" s="141">
        <f>IF(AND($D123&lt;&gt;0,DB$1&lt;&gt;0),IF(VLOOKUP($D123,$J$9:$DP$16,2+DB$1,FALSE)&lt;&gt;0,(COUNTIF('Présences, Excuses, et Tx P G'!$P122:DF122,$C123)/VLOOKUP($D123,$J$9:$DP$16,2+DB$1,FALSE)),),)</f>
        <v>0</v>
      </c>
      <c r="DC123" s="141">
        <f>IF(AND($D123&lt;&gt;0,DC$1&lt;&gt;0),IF(VLOOKUP($D123,$J$9:$DP$16,2+DC$1,FALSE)&lt;&gt;0,(COUNTIF('Présences, Excuses, et Tx P G'!$P122:DG122,$C123)/VLOOKUP($D123,$J$9:$DP$16,2+DC$1,FALSE)),),)</f>
        <v>0</v>
      </c>
      <c r="DD123" s="141">
        <f>IF(AND($D123&lt;&gt;0,DD$1&lt;&gt;0),IF(VLOOKUP($D123,$J$9:$DP$16,2+DD$1,FALSE)&lt;&gt;0,(COUNTIF('Présences, Excuses, et Tx P G'!$P122:DH122,$C123)/VLOOKUP($D123,$J$9:$DP$16,2+DD$1,FALSE)),),)</f>
        <v>0</v>
      </c>
      <c r="DE123" s="141">
        <f>IF(AND($D123&lt;&gt;0,DE$1&lt;&gt;0),IF(VLOOKUP($D123,$J$9:$DP$16,2+DE$1,FALSE)&lt;&gt;0,(COUNTIF('Présences, Excuses, et Tx P G'!$P122:DI122,$C123)/VLOOKUP($D123,$J$9:$DP$16,2+DE$1,FALSE)),),)</f>
        <v>0</v>
      </c>
      <c r="DF123" s="141">
        <f>IF(AND($D123&lt;&gt;0,DF$1&lt;&gt;0),IF(VLOOKUP($D123,$J$9:$DP$16,2+DF$1,FALSE)&lt;&gt;0,(COUNTIF('Présences, Excuses, et Tx P G'!$P122:DJ122,$C123)/VLOOKUP($D123,$J$9:$DP$16,2+DF$1,FALSE)),),)</f>
        <v>0</v>
      </c>
      <c r="DG123" s="141">
        <f>IF(AND($D123&lt;&gt;0,DG$1&lt;&gt;0),IF(VLOOKUP($D123,$J$9:$DP$16,2+DG$1,FALSE)&lt;&gt;0,(COUNTIF('Présences, Excuses, et Tx P G'!$P122:DK122,$C123)/VLOOKUP($D123,$J$9:$DP$16,2+DG$1,FALSE)),),)</f>
        <v>0</v>
      </c>
      <c r="DH123" s="141">
        <f>IF(AND($D123&lt;&gt;0,DH$1&lt;&gt;0),IF(VLOOKUP($D123,$J$9:$DP$16,2+DH$1,FALSE)&lt;&gt;0,(COUNTIF('Présences, Excuses, et Tx P G'!$P122:DL122,$C123)/VLOOKUP($D123,$J$9:$DP$16,2+DH$1,FALSE)),),)</f>
        <v>0</v>
      </c>
      <c r="DI123" s="141">
        <f>IF(AND($D123&lt;&gt;0,DI$1&lt;&gt;0),IF(VLOOKUP($D123,$J$9:$DP$16,2+DI$1,FALSE)&lt;&gt;0,(COUNTIF('Présences, Excuses, et Tx P G'!$P122:DM122,$C123)/VLOOKUP($D123,$J$9:$DP$16,2+DI$1,FALSE)),),)</f>
        <v>0</v>
      </c>
      <c r="DJ123" s="141">
        <f>IF(AND($D123&lt;&gt;0,DJ$1&lt;&gt;0),IF(VLOOKUP($D123,$J$9:$DP$16,2+DJ$1,FALSE)&lt;&gt;0,(COUNTIF('Présences, Excuses, et Tx P G'!$P122:DN122,$C123)/VLOOKUP($D123,$J$9:$DP$16,2+DJ$1,FALSE)),),)</f>
        <v>0</v>
      </c>
      <c r="DK123" s="141">
        <f>IF(AND($D123&lt;&gt;0,DK$1&lt;&gt;0),IF(VLOOKUP($D123,$J$9:$DP$16,2+DK$1,FALSE)&lt;&gt;0,(COUNTIF('Présences, Excuses, et Tx P G'!$P122:DO122,$C123)/VLOOKUP($D123,$J$9:$DP$16,2+DK$1,FALSE)),),)</f>
        <v>0</v>
      </c>
      <c r="DL123" s="141">
        <f>IF(AND($D123&lt;&gt;0,DL$1&lt;&gt;0),IF(VLOOKUP($D123,$J$9:$DP$16,2+DL$1,FALSE)&lt;&gt;0,(COUNTIF('Présences, Excuses, et Tx P G'!$P122:DP122,$C123)/VLOOKUP($D123,$J$9:$DP$16,2+DL$1,FALSE)),),)</f>
        <v>0</v>
      </c>
      <c r="DM123" s="141">
        <f>IF(AND($D123&lt;&gt;0,DM$1&lt;&gt;0),IF(VLOOKUP($D123,$J$9:$DP$16,2+DM$1,FALSE)&lt;&gt;0,(COUNTIF('Présences, Excuses, et Tx P G'!$P122:DQ122,$C123)/VLOOKUP($D123,$J$9:$DP$16,2+DM$1,FALSE)),),)</f>
        <v>0</v>
      </c>
      <c r="DN123" s="141">
        <f>IF(AND($D123&lt;&gt;0,DN$1&lt;&gt;0),IF(VLOOKUP($D123,$J$9:$DP$16,2+DN$1,FALSE)&lt;&gt;0,(COUNTIF('Présences, Excuses, et Tx P G'!$P122:DR122,$C123)/VLOOKUP($D123,$J$9:$DP$16,2+DN$1,FALSE)),),)</f>
        <v>0</v>
      </c>
      <c r="DO123" s="141">
        <f>IF(AND($D123&lt;&gt;0,DO$1&lt;&gt;0),IF(VLOOKUP($D123,$J$9:$DP$16,2+DO$1,FALSE)&lt;&gt;0,(COUNTIF('Présences, Excuses, et Tx P G'!$P122:DS122,$C123)/VLOOKUP($D123,$J$9:$DP$16,2+DO$1,FALSE)),),)</f>
        <v>0</v>
      </c>
      <c r="DP123" s="141">
        <f>IF(AND($D123&lt;&gt;0,DP$1&lt;&gt;0),IF(VLOOKUP($D123,$J$9:$DP$16,2+DP$1,FALSE)&lt;&gt;0,(COUNTIF('Présences, Excuses, et Tx P G'!$P122:DT122,$C123)/VLOOKUP($D123,$J$9:$DP$16,2+DP$1,FALSE)),),)</f>
        <v>0</v>
      </c>
      <c r="DR123" s="22">
        <f t="shared" si="39"/>
        <v>0</v>
      </c>
      <c r="DS123" s="26">
        <f t="shared" si="40"/>
        <v>0</v>
      </c>
      <c r="DT123" s="23">
        <f t="shared" si="41"/>
        <v>0</v>
      </c>
    </row>
    <row r="124" spans="1:124" ht="14.4" customHeight="1">
      <c r="A124" s="17">
        <v>107</v>
      </c>
      <c r="B124" s="158">
        <f>Choristes!B113</f>
        <v>0</v>
      </c>
      <c r="C124" s="26">
        <f>Choristes!C113</f>
        <v>0</v>
      </c>
      <c r="D124" s="26">
        <f>Choristes!G113</f>
        <v>0</v>
      </c>
      <c r="E124" s="26"/>
      <c r="F124" s="26"/>
      <c r="G124" s="15"/>
      <c r="H124" s="15"/>
      <c r="I124" s="23">
        <f t="shared" si="37"/>
        <v>0</v>
      </c>
      <c r="J124" s="23">
        <f t="shared" si="38"/>
        <v>0</v>
      </c>
      <c r="K124" s="61"/>
      <c r="L124" s="141">
        <f>IF(AND($D124&lt;&gt;0,L$1&lt;&gt;0),IF(VLOOKUP($D124,$J$9:$DP$16,2+L$1,FALSE)&lt;&gt;0,(COUNTIF('Présences, Excuses, et Tx P G'!$P123:P123,$C124)/VLOOKUP($D124,$J$9:$DP$16,2+L$1,FALSE)),),)</f>
        <v>0</v>
      </c>
      <c r="M124" s="141">
        <f>IF(AND($D124&lt;&gt;0,M$1&lt;&gt;0),IF(VLOOKUP($D124,$J$9:$DP$16,2+M$1,FALSE)&lt;&gt;0,(COUNTIF('Présences, Excuses, et Tx P G'!$P123:Q123,$C124)/VLOOKUP($D124,$J$9:$DP$16,2+M$1,FALSE)),),)</f>
        <v>0</v>
      </c>
      <c r="N124" s="141">
        <f>IF(AND($D124&lt;&gt;0,N$1&lt;&gt;0),IF(VLOOKUP($D124,$J$9:$DP$16,2+N$1,FALSE)&lt;&gt;0,(COUNTIF('Présences, Excuses, et Tx P G'!$P123:R123,$C124)/VLOOKUP($D124,$J$9:$DP$16,2+N$1,FALSE)),),)</f>
        <v>0</v>
      </c>
      <c r="O124" s="141">
        <f>IF(AND($D124&lt;&gt;0,O$1&lt;&gt;0),IF(VLOOKUP($D124,$J$9:$DP$16,2+O$1,FALSE)&lt;&gt;0,(COUNTIF('Présences, Excuses, et Tx P G'!$P123:S123,$C124)/VLOOKUP($D124,$J$9:$DP$16,2+O$1,FALSE)),),)</f>
        <v>0</v>
      </c>
      <c r="P124" s="141">
        <f>IF(AND($D124&lt;&gt;0,P$1&lt;&gt;0),IF(VLOOKUP($D124,$J$9:$DP$16,2+P$1,FALSE)&lt;&gt;0,(COUNTIF('Présences, Excuses, et Tx P G'!$P123:T123,$C124)/VLOOKUP($D124,$J$9:$DP$16,2+P$1,FALSE)),),)</f>
        <v>0</v>
      </c>
      <c r="Q124" s="141">
        <f>IF(AND($D124&lt;&gt;0,Q$1&lt;&gt;0),IF(VLOOKUP($D124,$J$9:$DP$16,2+Q$1,FALSE)&lt;&gt;0,(COUNTIF('Présences, Excuses, et Tx P G'!$P123:U123,$C124)/VLOOKUP($D124,$J$9:$DP$16,2+Q$1,FALSE)),),)</f>
        <v>0</v>
      </c>
      <c r="R124" s="141">
        <f>IF(AND($D124&lt;&gt;0,R$1&lt;&gt;0),IF(VLOOKUP($D124,$J$9:$DP$16,2+R$1,FALSE)&lt;&gt;0,(COUNTIF('Présences, Excuses, et Tx P G'!$P123:V123,$C124)/VLOOKUP($D124,$J$9:$DP$16,2+R$1,FALSE)),),)</f>
        <v>0</v>
      </c>
      <c r="S124" s="141">
        <f>IF(AND($D124&lt;&gt;0,S$1&lt;&gt;0),IF(VLOOKUP($D124,$J$9:$DP$16,2+S$1,FALSE)&lt;&gt;0,(COUNTIF('Présences, Excuses, et Tx P G'!$P123:W123,$C124)/VLOOKUP($D124,$J$9:$DP$16,2+S$1,FALSE)),),)</f>
        <v>0</v>
      </c>
      <c r="T124" s="141">
        <f>IF(AND($D124&lt;&gt;0,T$1&lt;&gt;0),IF(VLOOKUP($D124,$J$9:$DP$16,2+T$1,FALSE)&lt;&gt;0,(COUNTIF('Présences, Excuses, et Tx P G'!$P123:X123,$C124)/VLOOKUP($D124,$J$9:$DP$16,2+T$1,FALSE)),),)</f>
        <v>0</v>
      </c>
      <c r="U124" s="141">
        <f>IF(AND($D124&lt;&gt;0,U$1&lt;&gt;0),IF(VLOOKUP($D124,$J$9:$DP$16,2+U$1,FALSE)&lt;&gt;0,(COUNTIF('Présences, Excuses, et Tx P G'!$P123:Y123,$C124)/VLOOKUP($D124,$J$9:$DP$16,2+U$1,FALSE)),),)</f>
        <v>0</v>
      </c>
      <c r="V124" s="141">
        <f>IF(AND($D124&lt;&gt;0,V$1&lt;&gt;0),IF(VLOOKUP($D124,$J$9:$DP$16,2+V$1,FALSE)&lt;&gt;0,(COUNTIF('Présences, Excuses, et Tx P G'!$P123:Z123,$C124)/VLOOKUP($D124,$J$9:$DP$16,2+V$1,FALSE)),),)</f>
        <v>0</v>
      </c>
      <c r="W124" s="141">
        <f>IF(AND($D124&lt;&gt;0,W$1&lt;&gt;0),IF(VLOOKUP($D124,$J$9:$DP$16,2+W$1,FALSE)&lt;&gt;0,(COUNTIF('Présences, Excuses, et Tx P G'!$P123:AA123,$C124)/VLOOKUP($D124,$J$9:$DP$16,2+W$1,FALSE)),),)</f>
        <v>0</v>
      </c>
      <c r="X124" s="141">
        <f>IF(AND($D124&lt;&gt;0,X$1&lt;&gt;0),IF(VLOOKUP($D124,$J$9:$DP$16,2+X$1,FALSE)&lt;&gt;0,(COUNTIF('Présences, Excuses, et Tx P G'!$P123:AB123,$C124)/VLOOKUP($D124,$J$9:$DP$16,2+X$1,FALSE)),),)</f>
        <v>0</v>
      </c>
      <c r="Y124" s="141">
        <f>IF(AND($D124&lt;&gt;0,Y$1&lt;&gt;0),IF(VLOOKUP($D124,$J$9:$DP$16,2+Y$1,FALSE)&lt;&gt;0,(COUNTIF('Présences, Excuses, et Tx P G'!$P123:AC123,$C124)/VLOOKUP($D124,$J$9:$DP$16,2+Y$1,FALSE)),),)</f>
        <v>0</v>
      </c>
      <c r="Z124" s="141">
        <f>IF(AND($D124&lt;&gt;0,Z$1&lt;&gt;0),IF(VLOOKUP($D124,$J$9:$DP$16,2+Z$1,FALSE)&lt;&gt;0,(COUNTIF('Présences, Excuses, et Tx P G'!$P123:AD123,$C124)/VLOOKUP($D124,$J$9:$DP$16,2+Z$1,FALSE)),),)</f>
        <v>0</v>
      </c>
      <c r="AA124" s="141">
        <f>IF(AND($D124&lt;&gt;0,AA$1&lt;&gt;0),IF(VLOOKUP($D124,$J$9:$DP$16,2+AA$1,FALSE)&lt;&gt;0,(COUNTIF('Présences, Excuses, et Tx P G'!$P123:AE123,$C124)/VLOOKUP($D124,$J$9:$DP$16,2+AA$1,FALSE)),),)</f>
        <v>0</v>
      </c>
      <c r="AB124" s="141">
        <f>IF(AND($D124&lt;&gt;0,AB$1&lt;&gt;0),IF(VLOOKUP($D124,$J$9:$DP$16,2+AB$1,FALSE)&lt;&gt;0,(COUNTIF('Présences, Excuses, et Tx P G'!$P123:AF123,$C124)/VLOOKUP($D124,$J$9:$DP$16,2+AB$1,FALSE)),),)</f>
        <v>0</v>
      </c>
      <c r="AC124" s="141">
        <f>IF(AND($D124&lt;&gt;0,AC$1&lt;&gt;0),IF(VLOOKUP($D124,$J$9:$DP$16,2+AC$1,FALSE)&lt;&gt;0,(COUNTIF('Présences, Excuses, et Tx P G'!$P123:AG123,$C124)/VLOOKUP($D124,$J$9:$DP$16,2+AC$1,FALSE)),),)</f>
        <v>0</v>
      </c>
      <c r="AD124" s="141">
        <f>IF(AND($D124&lt;&gt;0,AD$1&lt;&gt;0),IF(VLOOKUP($D124,$J$9:$DP$16,2+AD$1,FALSE)&lt;&gt;0,(COUNTIF('Présences, Excuses, et Tx P G'!$P123:AH123,$C124)/VLOOKUP($D124,$J$9:$DP$16,2+AD$1,FALSE)),),)</f>
        <v>0</v>
      </c>
      <c r="AE124" s="141">
        <f>IF(AND($D124&lt;&gt;0,AE$1&lt;&gt;0),IF(VLOOKUP($D124,$J$9:$DP$16,2+AE$1,FALSE)&lt;&gt;0,(COUNTIF('Présences, Excuses, et Tx P G'!$P123:AI123,$C124)/VLOOKUP($D124,$J$9:$DP$16,2+AE$1,FALSE)),),)</f>
        <v>0</v>
      </c>
      <c r="AF124" s="141">
        <f>IF(AND($D124&lt;&gt;0,AF$1&lt;&gt;0),IF(VLOOKUP($D124,$J$9:$DP$16,2+AF$1,FALSE)&lt;&gt;0,(COUNTIF('Présences, Excuses, et Tx P G'!$P123:AJ123,$C124)/VLOOKUP($D124,$J$9:$DP$16,2+AF$1,FALSE)),),)</f>
        <v>0</v>
      </c>
      <c r="AG124" s="141">
        <f>IF(AND($D124&lt;&gt;0,AG$1&lt;&gt;0),IF(VLOOKUP($D124,$J$9:$DP$16,2+AG$1,FALSE)&lt;&gt;0,(COUNTIF('Présences, Excuses, et Tx P G'!$P123:AK123,$C124)/VLOOKUP($D124,$J$9:$DP$16,2+AG$1,FALSE)),),)</f>
        <v>0</v>
      </c>
      <c r="AH124" s="141">
        <f>IF(AND($D124&lt;&gt;0,AH$1&lt;&gt;0),IF(VLOOKUP($D124,$J$9:$DP$16,2+AH$1,FALSE)&lt;&gt;0,(COUNTIF('Présences, Excuses, et Tx P G'!$P123:AL123,$C124)/VLOOKUP($D124,$J$9:$DP$16,2+AH$1,FALSE)),),)</f>
        <v>0</v>
      </c>
      <c r="AI124" s="141">
        <f>IF(AND($D124&lt;&gt;0,AI$1&lt;&gt;0),IF(VLOOKUP($D124,$J$9:$DP$16,2+AI$1,FALSE)&lt;&gt;0,(COUNTIF('Présences, Excuses, et Tx P G'!$P123:AM123,$C124)/VLOOKUP($D124,$J$9:$DP$16,2+AI$1,FALSE)),),)</f>
        <v>0</v>
      </c>
      <c r="AJ124" s="141">
        <f>IF(AND($D124&lt;&gt;0,AJ$1&lt;&gt;0),IF(VLOOKUP($D124,$J$9:$DP$16,2+AJ$1,FALSE)&lt;&gt;0,(COUNTIF('Présences, Excuses, et Tx P G'!$P123:AN123,$C124)/VLOOKUP($D124,$J$9:$DP$16,2+AJ$1,FALSE)),),)</f>
        <v>0</v>
      </c>
      <c r="AK124" s="141">
        <f>IF(AND($D124&lt;&gt;0,AK$1&lt;&gt;0),IF(VLOOKUP($D124,$J$9:$DP$16,2+AK$1,FALSE)&lt;&gt;0,(COUNTIF('Présences, Excuses, et Tx P G'!$P123:AO123,$C124)/VLOOKUP($D124,$J$9:$DP$16,2+AK$1,FALSE)),),)</f>
        <v>0</v>
      </c>
      <c r="AL124" s="141">
        <f>IF(AND($D124&lt;&gt;0,AL$1&lt;&gt;0),IF(VLOOKUP($D124,$J$9:$DP$16,2+AL$1,FALSE)&lt;&gt;0,(COUNTIF('Présences, Excuses, et Tx P G'!$P123:AP123,$C124)/VLOOKUP($D124,$J$9:$DP$16,2+AL$1,FALSE)),),)</f>
        <v>0</v>
      </c>
      <c r="AM124" s="141">
        <f>IF(AND($D124&lt;&gt;0,AM$1&lt;&gt;0),IF(VLOOKUP($D124,$J$9:$DP$16,2+AM$1,FALSE)&lt;&gt;0,(COUNTIF('Présences, Excuses, et Tx P G'!$P123:AQ123,$C124)/VLOOKUP($D124,$J$9:$DP$16,2+AM$1,FALSE)),),)</f>
        <v>0</v>
      </c>
      <c r="AN124" s="141">
        <f>IF(AND($D124&lt;&gt;0,AN$1&lt;&gt;0),IF(VLOOKUP($D124,$J$9:$DP$16,2+AN$1,FALSE)&lt;&gt;0,(COUNTIF('Présences, Excuses, et Tx P G'!$P123:AR123,$C124)/VLOOKUP($D124,$J$9:$DP$16,2+AN$1,FALSE)),),)</f>
        <v>0</v>
      </c>
      <c r="AO124" s="141">
        <f>IF(AND($D124&lt;&gt;0,AO$1&lt;&gt;0),IF(VLOOKUP($D124,$J$9:$DP$16,2+AO$1,FALSE)&lt;&gt;0,(COUNTIF('Présences, Excuses, et Tx P G'!$P123:AS123,$C124)/VLOOKUP($D124,$J$9:$DP$16,2+AO$1,FALSE)),),)</f>
        <v>0</v>
      </c>
      <c r="AP124" s="141">
        <f>IF(AND($D124&lt;&gt;0,AP$1&lt;&gt;0),IF(VLOOKUP($D124,$J$9:$DP$16,2+AP$1,FALSE)&lt;&gt;0,(COUNTIF('Présences, Excuses, et Tx P G'!$P123:AT123,$C124)/VLOOKUP($D124,$J$9:$DP$16,2+AP$1,FALSE)),),)</f>
        <v>0</v>
      </c>
      <c r="AQ124" s="141">
        <f>IF(AND($D124&lt;&gt;0,AQ$1&lt;&gt;0),IF(VLOOKUP($D124,$J$9:$DP$16,2+AQ$1,FALSE)&lt;&gt;0,(COUNTIF('Présences, Excuses, et Tx P G'!$P123:AU123,$C124)/VLOOKUP($D124,$J$9:$DP$16,2+AQ$1,FALSE)),),)</f>
        <v>0</v>
      </c>
      <c r="AR124" s="141">
        <f>IF(AND($D124&lt;&gt;0,AR$1&lt;&gt;0),IF(VLOOKUP($D124,$J$9:$DP$16,2+AR$1,FALSE)&lt;&gt;0,(COUNTIF('Présences, Excuses, et Tx P G'!$P123:AV123,$C124)/VLOOKUP($D124,$J$9:$DP$16,2+AR$1,FALSE)),),)</f>
        <v>0</v>
      </c>
      <c r="AS124" s="141">
        <f>IF(AND($D124&lt;&gt;0,AS$1&lt;&gt;0),IF(VLOOKUP($D124,$J$9:$DP$16,2+AS$1,FALSE)&lt;&gt;0,(COUNTIF('Présences, Excuses, et Tx P G'!$P123:AW123,$C124)/VLOOKUP($D124,$J$9:$DP$16,2+AS$1,FALSE)),),)</f>
        <v>0</v>
      </c>
      <c r="AT124" s="141">
        <f>IF(AND($D124&lt;&gt;0,AT$1&lt;&gt;0),IF(VLOOKUP($D124,$J$9:$DP$16,2+AT$1,FALSE)&lt;&gt;0,(COUNTIF('Présences, Excuses, et Tx P G'!$P123:AX123,$C124)/VLOOKUP($D124,$J$9:$DP$16,2+AT$1,FALSE)),),)</f>
        <v>0</v>
      </c>
      <c r="AU124" s="141">
        <f>IF(AND($D124&lt;&gt;0,AU$1&lt;&gt;0),IF(VLOOKUP($D124,$J$9:$DP$16,2+AU$1,FALSE)&lt;&gt;0,(COUNTIF('Présences, Excuses, et Tx P G'!$P123:AY123,$C124)/VLOOKUP($D124,$J$9:$DP$16,2+AU$1,FALSE)),),)</f>
        <v>0</v>
      </c>
      <c r="AV124" s="141">
        <f>IF(AND($D124&lt;&gt;0,AV$1&lt;&gt;0),IF(VLOOKUP($D124,$J$9:$DP$16,2+AV$1,FALSE)&lt;&gt;0,(COUNTIF('Présences, Excuses, et Tx P G'!$P123:AZ123,$C124)/VLOOKUP($D124,$J$9:$DP$16,2+AV$1,FALSE)),),)</f>
        <v>0</v>
      </c>
      <c r="AW124" s="141">
        <f>IF(AND($D124&lt;&gt;0,AW$1&lt;&gt;0),IF(VLOOKUP($D124,$J$9:$DP$16,2+AW$1,FALSE)&lt;&gt;0,(COUNTIF('Présences, Excuses, et Tx P G'!$P123:BA123,$C124)/VLOOKUP($D124,$J$9:$DP$16,2+AW$1,FALSE)),),)</f>
        <v>0</v>
      </c>
      <c r="AX124" s="141">
        <f>IF(AND($D124&lt;&gt;0,AX$1&lt;&gt;0),IF(VLOOKUP($D124,$J$9:$DP$16,2+AX$1,FALSE)&lt;&gt;0,(COUNTIF('Présences, Excuses, et Tx P G'!$P123:BB123,$C124)/VLOOKUP($D124,$J$9:$DP$16,2+AX$1,FALSE)),),)</f>
        <v>0</v>
      </c>
      <c r="AY124" s="141">
        <f>IF(AND($D124&lt;&gt;0,AY$1&lt;&gt;0),IF(VLOOKUP($D124,$J$9:$DP$16,2+AY$1,FALSE)&lt;&gt;0,(COUNTIF('Présences, Excuses, et Tx P G'!$P123:BC123,$C124)/VLOOKUP($D124,$J$9:$DP$16,2+AY$1,FALSE)),),)</f>
        <v>0</v>
      </c>
      <c r="AZ124" s="141">
        <f>IF(AND($D124&lt;&gt;0,AZ$1&lt;&gt;0),IF(VLOOKUP($D124,$J$9:$DP$16,2+AZ$1,FALSE)&lt;&gt;0,(COUNTIF('Présences, Excuses, et Tx P G'!$P123:BD123,$C124)/VLOOKUP($D124,$J$9:$DP$16,2+AZ$1,FALSE)),),)</f>
        <v>0</v>
      </c>
      <c r="BA124" s="141">
        <f>IF(AND($D124&lt;&gt;0,BA$1&lt;&gt;0),IF(VLOOKUP($D124,$J$9:$DP$16,2+BA$1,FALSE)&lt;&gt;0,(COUNTIF('Présences, Excuses, et Tx P G'!$P123:BE123,$C124)/VLOOKUP($D124,$J$9:$DP$16,2+BA$1,FALSE)),),)</f>
        <v>0</v>
      </c>
      <c r="BB124" s="141">
        <f>IF(AND($D124&lt;&gt;0,BB$1&lt;&gt;0),IF(VLOOKUP($D124,$J$9:$DP$16,2+BB$1,FALSE)&lt;&gt;0,(COUNTIF('Présences, Excuses, et Tx P G'!$P123:BF123,$C124)/VLOOKUP($D124,$J$9:$DP$16,2+BB$1,FALSE)),),)</f>
        <v>0</v>
      </c>
      <c r="BC124" s="141">
        <f>IF(AND($D124&lt;&gt;0,BC$1&lt;&gt;0),IF(VLOOKUP($D124,$J$9:$DP$16,2+BC$1,FALSE)&lt;&gt;0,(COUNTIF('Présences, Excuses, et Tx P G'!$P123:BG123,$C124)/VLOOKUP($D124,$J$9:$DP$16,2+BC$1,FALSE)),),)</f>
        <v>0</v>
      </c>
      <c r="BD124" s="141">
        <f>IF(AND($D124&lt;&gt;0,BD$1&lt;&gt;0),IF(VLOOKUP($D124,$J$9:$DP$16,2+BD$1,FALSE)&lt;&gt;0,(COUNTIF('Présences, Excuses, et Tx P G'!$P123:BH123,$C124)/VLOOKUP($D124,$J$9:$DP$16,2+BD$1,FALSE)),),)</f>
        <v>0</v>
      </c>
      <c r="BE124" s="141">
        <f>IF(AND($D124&lt;&gt;0,BE$1&lt;&gt;0),IF(VLOOKUP($D124,$J$9:$DP$16,2+BE$1,FALSE)&lt;&gt;0,(COUNTIF('Présences, Excuses, et Tx P G'!$P123:BI123,$C124)/VLOOKUP($D124,$J$9:$DP$16,2+BE$1,FALSE)),),)</f>
        <v>0</v>
      </c>
      <c r="BF124" s="141">
        <f>IF(AND($D124&lt;&gt;0,BF$1&lt;&gt;0),IF(VLOOKUP($D124,$J$9:$DP$16,2+BF$1,FALSE)&lt;&gt;0,(COUNTIF('Présences, Excuses, et Tx P G'!$P123:BJ123,$C124)/VLOOKUP($D124,$J$9:$DP$16,2+BF$1,FALSE)),),)</f>
        <v>0</v>
      </c>
      <c r="BG124" s="141">
        <f>IF(AND($D124&lt;&gt;0,BG$1&lt;&gt;0),IF(VLOOKUP($D124,$J$9:$DP$16,2+BG$1,FALSE)&lt;&gt;0,(COUNTIF('Présences, Excuses, et Tx P G'!$P123:BK123,$C124)/VLOOKUP($D124,$J$9:$DP$16,2+BG$1,FALSE)),),)</f>
        <v>0</v>
      </c>
      <c r="BH124" s="141">
        <f>IF(AND($D124&lt;&gt;0,BH$1&lt;&gt;0),IF(VLOOKUP($D124,$J$9:$DP$16,2+BH$1,FALSE)&lt;&gt;0,(COUNTIF('Présences, Excuses, et Tx P G'!$P123:BL123,$C124)/VLOOKUP($D124,$J$9:$DP$16,2+BH$1,FALSE)),),)</f>
        <v>0</v>
      </c>
      <c r="BI124" s="141">
        <f>IF(AND($D124&lt;&gt;0,BI$1&lt;&gt;0),IF(VLOOKUP($D124,$J$9:$DP$16,2+BI$1,FALSE)&lt;&gt;0,(COUNTIF('Présences, Excuses, et Tx P G'!$P123:BM123,$C124)/VLOOKUP($D124,$J$9:$DP$16,2+BI$1,FALSE)),),)</f>
        <v>0</v>
      </c>
      <c r="BJ124" s="141">
        <f>IF(AND($D124&lt;&gt;0,BJ$1&lt;&gt;0),IF(VLOOKUP($D124,$J$9:$DP$16,2+BJ$1,FALSE)&lt;&gt;0,(COUNTIF('Présences, Excuses, et Tx P G'!$P123:BN123,$C124)/VLOOKUP($D124,$J$9:$DP$16,2+BJ$1,FALSE)),),)</f>
        <v>0</v>
      </c>
      <c r="BK124" s="141">
        <f>IF(AND($D124&lt;&gt;0,BK$1&lt;&gt;0),IF(VLOOKUP($D124,$J$9:$DP$16,2+BK$1,FALSE)&lt;&gt;0,(COUNTIF('Présences, Excuses, et Tx P G'!$P123:BO123,$C124)/VLOOKUP($D124,$J$9:$DP$16,2+BK$1,FALSE)),),)</f>
        <v>0</v>
      </c>
      <c r="BL124" s="141">
        <f>IF(AND($D124&lt;&gt;0,BL$1&lt;&gt;0),IF(VLOOKUP($D124,$J$9:$DP$16,2+BL$1,FALSE)&lt;&gt;0,(COUNTIF('Présences, Excuses, et Tx P G'!$P123:BP123,$C124)/VLOOKUP($D124,$J$9:$DP$16,2+BL$1,FALSE)),),)</f>
        <v>0</v>
      </c>
      <c r="BM124" s="141">
        <f>IF(AND($D124&lt;&gt;0,BM$1&lt;&gt;0),IF(VLOOKUP($D124,$J$9:$DP$16,2+BM$1,FALSE)&lt;&gt;0,(COUNTIF('Présences, Excuses, et Tx P G'!$P123:BQ123,$C124)/VLOOKUP($D124,$J$9:$DP$16,2+BM$1,FALSE)),),)</f>
        <v>0</v>
      </c>
      <c r="BN124" s="141">
        <f>IF(AND($D124&lt;&gt;0,BN$1&lt;&gt;0),IF(VLOOKUP($D124,$J$9:$DP$16,2+BN$1,FALSE)&lt;&gt;0,(COUNTIF('Présences, Excuses, et Tx P G'!$P123:BR123,$C124)/VLOOKUP($D124,$J$9:$DP$16,2+BN$1,FALSE)),),)</f>
        <v>0</v>
      </c>
      <c r="BO124" s="141">
        <f>IF(AND($D124&lt;&gt;0,BO$1&lt;&gt;0),IF(VLOOKUP($D124,$J$9:$DP$16,2+BO$1,FALSE)&lt;&gt;0,(COUNTIF('Présences, Excuses, et Tx P G'!$P123:BS123,$C124)/VLOOKUP($D124,$J$9:$DP$16,2+BO$1,FALSE)),),)</f>
        <v>0</v>
      </c>
      <c r="BP124" s="141">
        <f>IF(AND($D124&lt;&gt;0,BP$1&lt;&gt;0),IF(VLOOKUP($D124,$J$9:$DP$16,2+BP$1,FALSE)&lt;&gt;0,(COUNTIF('Présences, Excuses, et Tx P G'!$P123:BT123,$C124)/VLOOKUP($D124,$J$9:$DP$16,2+BP$1,FALSE)),),)</f>
        <v>0</v>
      </c>
      <c r="BQ124" s="141">
        <f>IF(AND($D124&lt;&gt;0,BQ$1&lt;&gt;0),IF(VLOOKUP($D124,$J$9:$DP$16,2+BQ$1,FALSE)&lt;&gt;0,(COUNTIF('Présences, Excuses, et Tx P G'!$P123:BU123,$C124)/VLOOKUP($D124,$J$9:$DP$16,2+BQ$1,FALSE)),),)</f>
        <v>0</v>
      </c>
      <c r="BR124" s="141">
        <f>IF(AND($D124&lt;&gt;0,BR$1&lt;&gt;0),IF(VLOOKUP($D124,$J$9:$DP$16,2+BR$1,FALSE)&lt;&gt;0,(COUNTIF('Présences, Excuses, et Tx P G'!$P123:BV123,$C124)/VLOOKUP($D124,$J$9:$DP$16,2+BR$1,FALSE)),),)</f>
        <v>0</v>
      </c>
      <c r="BS124" s="141">
        <f>IF(AND($D124&lt;&gt;0,BS$1&lt;&gt;0),IF(VLOOKUP($D124,$J$9:$DP$16,2+BS$1,FALSE)&lt;&gt;0,(COUNTIF('Présences, Excuses, et Tx P G'!$P123:BW123,$C124)/VLOOKUP($D124,$J$9:$DP$16,2+BS$1,FALSE)),),)</f>
        <v>0</v>
      </c>
      <c r="BT124" s="141">
        <f>IF(AND($D124&lt;&gt;0,BT$1&lt;&gt;0),IF(VLOOKUP($D124,$J$9:$DP$16,2+BT$1,FALSE)&lt;&gt;0,(COUNTIF('Présences, Excuses, et Tx P G'!$P123:BX123,$C124)/VLOOKUP($D124,$J$9:$DP$16,2+BT$1,FALSE)),),)</f>
        <v>0</v>
      </c>
      <c r="BU124" s="141">
        <f>IF(AND($D124&lt;&gt;0,BU$1&lt;&gt;0),IF(VLOOKUP($D124,$J$9:$DP$16,2+BU$1,FALSE)&lt;&gt;0,(COUNTIF('Présences, Excuses, et Tx P G'!$P123:BY123,$C124)/VLOOKUP($D124,$J$9:$DP$16,2+BU$1,FALSE)),),)</f>
        <v>0</v>
      </c>
      <c r="BV124" s="141">
        <f>IF(AND($D124&lt;&gt;0,BV$1&lt;&gt;0),IF(VLOOKUP($D124,$J$9:$DP$16,2+BV$1,FALSE)&lt;&gt;0,(COUNTIF('Présences, Excuses, et Tx P G'!$P123:BZ123,$C124)/VLOOKUP($D124,$J$9:$DP$16,2+BV$1,FALSE)),),)</f>
        <v>0</v>
      </c>
      <c r="BW124" s="141">
        <f>IF(AND($D124&lt;&gt;0,BW$1&lt;&gt;0),IF(VLOOKUP($D124,$J$9:$DP$16,2+BW$1,FALSE)&lt;&gt;0,(COUNTIF('Présences, Excuses, et Tx P G'!$P123:CA123,$C124)/VLOOKUP($D124,$J$9:$DP$16,2+BW$1,FALSE)),),)</f>
        <v>0</v>
      </c>
      <c r="BX124" s="141">
        <f>IF(AND($D124&lt;&gt;0,BX$1&lt;&gt;0),IF(VLOOKUP($D124,$J$9:$DP$16,2+BX$1,FALSE)&lt;&gt;0,(COUNTIF('Présences, Excuses, et Tx P G'!$P123:CB123,$C124)/VLOOKUP($D124,$J$9:$DP$16,2+BX$1,FALSE)),),)</f>
        <v>0</v>
      </c>
      <c r="BY124" s="141">
        <f>IF(AND($D124&lt;&gt;0,BY$1&lt;&gt;0),IF(VLOOKUP($D124,$J$9:$DP$16,2+BY$1,FALSE)&lt;&gt;0,(COUNTIF('Présences, Excuses, et Tx P G'!$P123:CC123,$C124)/VLOOKUP($D124,$J$9:$DP$16,2+BY$1,FALSE)),),)</f>
        <v>0</v>
      </c>
      <c r="BZ124" s="141">
        <f>IF(AND($D124&lt;&gt;0,BZ$1&lt;&gt;0),IF(VLOOKUP($D124,$J$9:$DP$16,2+BZ$1,FALSE)&lt;&gt;0,(COUNTIF('Présences, Excuses, et Tx P G'!$P123:CD123,$C124)/VLOOKUP($D124,$J$9:$DP$16,2+BZ$1,FALSE)),),)</f>
        <v>0</v>
      </c>
      <c r="CA124" s="141">
        <f>IF(AND($D124&lt;&gt;0,CA$1&lt;&gt;0),IF(VLOOKUP($D124,$J$9:$DP$16,2+CA$1,FALSE)&lt;&gt;0,(COUNTIF('Présences, Excuses, et Tx P G'!$P123:CE123,$C124)/VLOOKUP($D124,$J$9:$DP$16,2+CA$1,FALSE)),),)</f>
        <v>0</v>
      </c>
      <c r="CB124" s="141">
        <f>IF(AND($D124&lt;&gt;0,CB$1&lt;&gt;0),IF(VLOOKUP($D124,$J$9:$DP$16,2+CB$1,FALSE)&lt;&gt;0,(COUNTIF('Présences, Excuses, et Tx P G'!$P123:CF123,$C124)/VLOOKUP($D124,$J$9:$DP$16,2+CB$1,FALSE)),),)</f>
        <v>0</v>
      </c>
      <c r="CC124" s="141">
        <f>IF(AND($D124&lt;&gt;0,CC$1&lt;&gt;0),IF(VLOOKUP($D124,$J$9:$DP$16,2+CC$1,FALSE)&lt;&gt;0,(COUNTIF('Présences, Excuses, et Tx P G'!$P123:CG123,$C124)/VLOOKUP($D124,$J$9:$DP$16,2+CC$1,FALSE)),),)</f>
        <v>0</v>
      </c>
      <c r="CD124" s="141">
        <f>IF(AND($D124&lt;&gt;0,CD$1&lt;&gt;0),IF(VLOOKUP($D124,$J$9:$DP$16,2+CD$1,FALSE)&lt;&gt;0,(COUNTIF('Présences, Excuses, et Tx P G'!$P123:CH123,$C124)/VLOOKUP($D124,$J$9:$DP$16,2+CD$1,FALSE)),),)</f>
        <v>0</v>
      </c>
      <c r="CE124" s="141">
        <f>IF(AND($D124&lt;&gt;0,CE$1&lt;&gt;0),IF(VLOOKUP($D124,$J$9:$DP$16,2+CE$1,FALSE)&lt;&gt;0,(COUNTIF('Présences, Excuses, et Tx P G'!$P123:CI123,$C124)/VLOOKUP($D124,$J$9:$DP$16,2+CE$1,FALSE)),),)</f>
        <v>0</v>
      </c>
      <c r="CF124" s="141">
        <f>IF(AND($D124&lt;&gt;0,CF$1&lt;&gt;0),IF(VLOOKUP($D124,$J$9:$DP$16,2+CF$1,FALSE)&lt;&gt;0,(COUNTIF('Présences, Excuses, et Tx P G'!$P123:CJ123,$C124)/VLOOKUP($D124,$J$9:$DP$16,2+CF$1,FALSE)),),)</f>
        <v>0</v>
      </c>
      <c r="CG124" s="141">
        <f>IF(AND($D124&lt;&gt;0,CG$1&lt;&gt;0),IF(VLOOKUP($D124,$J$9:$DP$16,2+CG$1,FALSE)&lt;&gt;0,(COUNTIF('Présences, Excuses, et Tx P G'!$P123:CK123,$C124)/VLOOKUP($D124,$J$9:$DP$16,2+CG$1,FALSE)),),)</f>
        <v>0</v>
      </c>
      <c r="CH124" s="141">
        <f>IF(AND($D124&lt;&gt;0,CH$1&lt;&gt;0),IF(VLOOKUP($D124,$J$9:$DP$16,2+CH$1,FALSE)&lt;&gt;0,(COUNTIF('Présences, Excuses, et Tx P G'!$P123:CL123,$C124)/VLOOKUP($D124,$J$9:$DP$16,2+CH$1,FALSE)),),)</f>
        <v>0</v>
      </c>
      <c r="CI124" s="141">
        <f>IF(AND($D124&lt;&gt;0,CI$1&lt;&gt;0),IF(VLOOKUP($D124,$J$9:$DP$16,2+CI$1,FALSE)&lt;&gt;0,(COUNTIF('Présences, Excuses, et Tx P G'!$P123:CM123,$C124)/VLOOKUP($D124,$J$9:$DP$16,2+CI$1,FALSE)),),)</f>
        <v>0</v>
      </c>
      <c r="CJ124" s="141">
        <f>IF(AND($D124&lt;&gt;0,CJ$1&lt;&gt;0),IF(VLOOKUP($D124,$J$9:$DP$16,2+CJ$1,FALSE)&lt;&gt;0,(COUNTIF('Présences, Excuses, et Tx P G'!$P123:CO123,$C124)/VLOOKUP($D124,$J$9:$DP$16,2+CJ$1,FALSE)),),)</f>
        <v>0</v>
      </c>
      <c r="CK124" s="141">
        <f>IF(AND($D124&lt;&gt;0,CK$1&lt;&gt;0),IF(VLOOKUP($D124,$J$9:$DP$16,2+CK$1,FALSE)&lt;&gt;0,(COUNTIF('Présences, Excuses, et Tx P G'!$P123:CP123,$C124)/VLOOKUP($D124,$J$9:$DP$16,2+CK$1,FALSE)),),)</f>
        <v>0</v>
      </c>
      <c r="CL124" s="141">
        <f>IF(AND($D124&lt;&gt;0,CL$1&lt;&gt;0),IF(VLOOKUP($D124,$J$9:$DP$16,2+CL$1,FALSE)&lt;&gt;0,(COUNTIF('Présences, Excuses, et Tx P G'!$P123:CQ123,$C124)/VLOOKUP($D124,$J$9:$DP$16,2+CL$1,FALSE)),),)</f>
        <v>0</v>
      </c>
      <c r="CM124" s="141">
        <f>IF(AND($D124&lt;&gt;0,CM$1&lt;&gt;0),IF(VLOOKUP($D124,$J$9:$DP$16,2+CM$1,FALSE)&lt;&gt;0,(COUNTIF('Présences, Excuses, et Tx P G'!$P123:CR123,$C124)/VLOOKUP($D124,$J$9:$DP$16,2+CM$1,FALSE)),),)</f>
        <v>0</v>
      </c>
      <c r="CN124" s="141">
        <f>IF(AND($D124&lt;&gt;0,CN$1&lt;&gt;0),IF(VLOOKUP($D124,$J$9:$DP$16,2+CN$1,FALSE)&lt;&gt;0,(COUNTIF('Présences, Excuses, et Tx P G'!$P123:CS123,$C124)/VLOOKUP($D124,$J$9:$DP$16,2+CN$1,FALSE)),),)</f>
        <v>0</v>
      </c>
      <c r="CO124" s="141">
        <f>IF(AND($D124&lt;&gt;0,CO$1&lt;&gt;0),IF(VLOOKUP($D124,$J$9:$DP$16,2+CO$1,FALSE)&lt;&gt;0,(COUNTIF('Présences, Excuses, et Tx P G'!$P123:CT123,$C124)/VLOOKUP($D124,$J$9:$DP$16,2+CO$1,FALSE)),),)</f>
        <v>0</v>
      </c>
      <c r="CP124" s="141">
        <f>IF(AND($D124&lt;&gt;0,CP$1&lt;&gt;0),IF(VLOOKUP($D124,$J$9:$DP$16,2+CP$1,FALSE)&lt;&gt;0,(COUNTIF('Présences, Excuses, et Tx P G'!$P123:CU123,$C124)/VLOOKUP($D124,$J$9:$DP$16,2+CP$1,FALSE)),),)</f>
        <v>0</v>
      </c>
      <c r="CQ124" s="141">
        <f>IF(AND($D124&lt;&gt;0,CQ$1&lt;&gt;0),IF(VLOOKUP($D124,$J$9:$DP$16,2+CQ$1,FALSE)&lt;&gt;0,(COUNTIF('Présences, Excuses, et Tx P G'!$P123:CU123,$C124)/VLOOKUP($D124,$J$9:$DP$16,2+CQ$1,FALSE)),),)</f>
        <v>0</v>
      </c>
      <c r="CR124" s="141">
        <f>IF(AND($D124&lt;&gt;0,CR$1&lt;&gt;0),IF(VLOOKUP($D124,$J$9:$DP$16,2+CR$1,FALSE)&lt;&gt;0,(COUNTIF('Présences, Excuses, et Tx P G'!$P123:CV123,$C124)/VLOOKUP($D124,$J$9:$DP$16,2+CR$1,FALSE)),),)</f>
        <v>0</v>
      </c>
      <c r="CS124" s="141">
        <f>IF(AND($D124&lt;&gt;0,CS$1&lt;&gt;0),IF(VLOOKUP($D124,$J$9:$DP$16,2+CS$1,FALSE)&lt;&gt;0,(COUNTIF('Présences, Excuses, et Tx P G'!$P123:CW123,$C124)/VLOOKUP($D124,$J$9:$DP$16,2+CS$1,FALSE)),),)</f>
        <v>0</v>
      </c>
      <c r="CT124" s="141">
        <f>IF(AND($D124&lt;&gt;0,CT$1&lt;&gt;0),IF(VLOOKUP($D124,$J$9:$DP$16,2+CT$1,FALSE)&lt;&gt;0,(COUNTIF('Présences, Excuses, et Tx P G'!$P123:CX123,$C124)/VLOOKUP($D124,$J$9:$DP$16,2+CT$1,FALSE)),),)</f>
        <v>0</v>
      </c>
      <c r="CU124" s="141">
        <f>IF(AND($D124&lt;&gt;0,CU$1&lt;&gt;0),IF(VLOOKUP($D124,$J$9:$DP$16,2+CU$1,FALSE)&lt;&gt;0,(COUNTIF('Présences, Excuses, et Tx P G'!$P123:CY123,$C124)/VLOOKUP($D124,$J$9:$DP$16,2+CU$1,FALSE)),),)</f>
        <v>0</v>
      </c>
      <c r="CV124" s="141">
        <f>IF(AND($D124&lt;&gt;0,CV$1&lt;&gt;0),IF(VLOOKUP($D124,$J$9:$DP$16,2+CV$1,FALSE)&lt;&gt;0,(COUNTIF('Présences, Excuses, et Tx P G'!$P123:CZ123,$C124)/VLOOKUP($D124,$J$9:$DP$16,2+CV$1,FALSE)),),)</f>
        <v>0</v>
      </c>
      <c r="CW124" s="141">
        <f>IF(AND($D124&lt;&gt;0,CW$1&lt;&gt;0),IF(VLOOKUP($D124,$J$9:$DP$16,2+CW$1,FALSE)&lt;&gt;0,(COUNTIF('Présences, Excuses, et Tx P G'!$P123:DA123,$C124)/VLOOKUP($D124,$J$9:$DP$16,2+CW$1,FALSE)),),)</f>
        <v>0</v>
      </c>
      <c r="CX124" s="141">
        <f>IF(AND($D124&lt;&gt;0,CX$1&lt;&gt;0),IF(VLOOKUP($D124,$J$9:$DP$16,2+CX$1,FALSE)&lt;&gt;0,(COUNTIF('Présences, Excuses, et Tx P G'!$P123:DB123,$C124)/VLOOKUP($D124,$J$9:$DP$16,2+CX$1,FALSE)),),)</f>
        <v>0</v>
      </c>
      <c r="CY124" s="141">
        <f>IF(AND($D124&lt;&gt;0,CY$1&lt;&gt;0),IF(VLOOKUP($D124,$J$9:$DP$16,2+CY$1,FALSE)&lt;&gt;0,(COUNTIF('Présences, Excuses, et Tx P G'!$P123:DC123,$C124)/VLOOKUP($D124,$J$9:$DP$16,2+CY$1,FALSE)),),)</f>
        <v>0</v>
      </c>
      <c r="CZ124" s="141">
        <f>IF(AND($D124&lt;&gt;0,CZ$1&lt;&gt;0),IF(VLOOKUP($D124,$J$9:$DP$16,2+CZ$1,FALSE)&lt;&gt;0,(COUNTIF('Présences, Excuses, et Tx P G'!$P123:DD123,$C124)/VLOOKUP($D124,$J$9:$DP$16,2+CZ$1,FALSE)),),)</f>
        <v>0</v>
      </c>
      <c r="DA124" s="141">
        <f>IF(AND($D124&lt;&gt;0,DA$1&lt;&gt;0),IF(VLOOKUP($D124,$J$9:$DP$16,2+DA$1,FALSE)&lt;&gt;0,(COUNTIF('Présences, Excuses, et Tx P G'!$P123:DE123,$C124)/VLOOKUP($D124,$J$9:$DP$16,2+DA$1,FALSE)),),)</f>
        <v>0</v>
      </c>
      <c r="DB124" s="141">
        <f>IF(AND($D124&lt;&gt;0,DB$1&lt;&gt;0),IF(VLOOKUP($D124,$J$9:$DP$16,2+DB$1,FALSE)&lt;&gt;0,(COUNTIF('Présences, Excuses, et Tx P G'!$P123:DF123,$C124)/VLOOKUP($D124,$J$9:$DP$16,2+DB$1,FALSE)),),)</f>
        <v>0</v>
      </c>
      <c r="DC124" s="141">
        <f>IF(AND($D124&lt;&gt;0,DC$1&lt;&gt;0),IF(VLOOKUP($D124,$J$9:$DP$16,2+DC$1,FALSE)&lt;&gt;0,(COUNTIF('Présences, Excuses, et Tx P G'!$P123:DG123,$C124)/VLOOKUP($D124,$J$9:$DP$16,2+DC$1,FALSE)),),)</f>
        <v>0</v>
      </c>
      <c r="DD124" s="141">
        <f>IF(AND($D124&lt;&gt;0,DD$1&lt;&gt;0),IF(VLOOKUP($D124,$J$9:$DP$16,2+DD$1,FALSE)&lt;&gt;0,(COUNTIF('Présences, Excuses, et Tx P G'!$P123:DH123,$C124)/VLOOKUP($D124,$J$9:$DP$16,2+DD$1,FALSE)),),)</f>
        <v>0</v>
      </c>
      <c r="DE124" s="141">
        <f>IF(AND($D124&lt;&gt;0,DE$1&lt;&gt;0),IF(VLOOKUP($D124,$J$9:$DP$16,2+DE$1,FALSE)&lt;&gt;0,(COUNTIF('Présences, Excuses, et Tx P G'!$P123:DI123,$C124)/VLOOKUP($D124,$J$9:$DP$16,2+DE$1,FALSE)),),)</f>
        <v>0</v>
      </c>
      <c r="DF124" s="141">
        <f>IF(AND($D124&lt;&gt;0,DF$1&lt;&gt;0),IF(VLOOKUP($D124,$J$9:$DP$16,2+DF$1,FALSE)&lt;&gt;0,(COUNTIF('Présences, Excuses, et Tx P G'!$P123:DJ123,$C124)/VLOOKUP($D124,$J$9:$DP$16,2+DF$1,FALSE)),),)</f>
        <v>0</v>
      </c>
      <c r="DG124" s="141">
        <f>IF(AND($D124&lt;&gt;0,DG$1&lt;&gt;0),IF(VLOOKUP($D124,$J$9:$DP$16,2+DG$1,FALSE)&lt;&gt;0,(COUNTIF('Présences, Excuses, et Tx P G'!$P123:DK123,$C124)/VLOOKUP($D124,$J$9:$DP$16,2+DG$1,FALSE)),),)</f>
        <v>0</v>
      </c>
      <c r="DH124" s="141">
        <f>IF(AND($D124&lt;&gt;0,DH$1&lt;&gt;0),IF(VLOOKUP($D124,$J$9:$DP$16,2+DH$1,FALSE)&lt;&gt;0,(COUNTIF('Présences, Excuses, et Tx P G'!$P123:DL123,$C124)/VLOOKUP($D124,$J$9:$DP$16,2+DH$1,FALSE)),),)</f>
        <v>0</v>
      </c>
      <c r="DI124" s="141">
        <f>IF(AND($D124&lt;&gt;0,DI$1&lt;&gt;0),IF(VLOOKUP($D124,$J$9:$DP$16,2+DI$1,FALSE)&lt;&gt;0,(COUNTIF('Présences, Excuses, et Tx P G'!$P123:DM123,$C124)/VLOOKUP($D124,$J$9:$DP$16,2+DI$1,FALSE)),),)</f>
        <v>0</v>
      </c>
      <c r="DJ124" s="141">
        <f>IF(AND($D124&lt;&gt;0,DJ$1&lt;&gt;0),IF(VLOOKUP($D124,$J$9:$DP$16,2+DJ$1,FALSE)&lt;&gt;0,(COUNTIF('Présences, Excuses, et Tx P G'!$P123:DN123,$C124)/VLOOKUP($D124,$J$9:$DP$16,2+DJ$1,FALSE)),),)</f>
        <v>0</v>
      </c>
      <c r="DK124" s="141">
        <f>IF(AND($D124&lt;&gt;0,DK$1&lt;&gt;0),IF(VLOOKUP($D124,$J$9:$DP$16,2+DK$1,FALSE)&lt;&gt;0,(COUNTIF('Présences, Excuses, et Tx P G'!$P123:DO123,$C124)/VLOOKUP($D124,$J$9:$DP$16,2+DK$1,FALSE)),),)</f>
        <v>0</v>
      </c>
      <c r="DL124" s="141">
        <f>IF(AND($D124&lt;&gt;0,DL$1&lt;&gt;0),IF(VLOOKUP($D124,$J$9:$DP$16,2+DL$1,FALSE)&lt;&gt;0,(COUNTIF('Présences, Excuses, et Tx P G'!$P123:DP123,$C124)/VLOOKUP($D124,$J$9:$DP$16,2+DL$1,FALSE)),),)</f>
        <v>0</v>
      </c>
      <c r="DM124" s="141">
        <f>IF(AND($D124&lt;&gt;0,DM$1&lt;&gt;0),IF(VLOOKUP($D124,$J$9:$DP$16,2+DM$1,FALSE)&lt;&gt;0,(COUNTIF('Présences, Excuses, et Tx P G'!$P123:DQ123,$C124)/VLOOKUP($D124,$J$9:$DP$16,2+DM$1,FALSE)),),)</f>
        <v>0</v>
      </c>
      <c r="DN124" s="141">
        <f>IF(AND($D124&lt;&gt;0,DN$1&lt;&gt;0),IF(VLOOKUP($D124,$J$9:$DP$16,2+DN$1,FALSE)&lt;&gt;0,(COUNTIF('Présences, Excuses, et Tx P G'!$P123:DR123,$C124)/VLOOKUP($D124,$J$9:$DP$16,2+DN$1,FALSE)),),)</f>
        <v>0</v>
      </c>
      <c r="DO124" s="141">
        <f>IF(AND($D124&lt;&gt;0,DO$1&lt;&gt;0),IF(VLOOKUP($D124,$J$9:$DP$16,2+DO$1,FALSE)&lt;&gt;0,(COUNTIF('Présences, Excuses, et Tx P G'!$P123:DS123,$C124)/VLOOKUP($D124,$J$9:$DP$16,2+DO$1,FALSE)),),)</f>
        <v>0</v>
      </c>
      <c r="DP124" s="141">
        <f>IF(AND($D124&lt;&gt;0,DP$1&lt;&gt;0),IF(VLOOKUP($D124,$J$9:$DP$16,2+DP$1,FALSE)&lt;&gt;0,(COUNTIF('Présences, Excuses, et Tx P G'!$P123:DT123,$C124)/VLOOKUP($D124,$J$9:$DP$16,2+DP$1,FALSE)),),)</f>
        <v>0</v>
      </c>
      <c r="DR124" s="22">
        <f t="shared" si="39"/>
        <v>0</v>
      </c>
      <c r="DS124" s="26">
        <f t="shared" si="40"/>
        <v>0</v>
      </c>
      <c r="DT124" s="23">
        <f t="shared" si="41"/>
        <v>0</v>
      </c>
    </row>
    <row r="125" spans="1:124" ht="14.4" customHeight="1">
      <c r="A125" s="17">
        <v>108</v>
      </c>
      <c r="B125" s="158">
        <f>Choristes!B114</f>
        <v>0</v>
      </c>
      <c r="C125" s="26">
        <f>Choristes!C114</f>
        <v>0</v>
      </c>
      <c r="D125" s="26">
        <f>Choristes!G114</f>
        <v>0</v>
      </c>
      <c r="E125" s="26"/>
      <c r="F125" s="26"/>
      <c r="G125" s="15"/>
      <c r="H125" s="15"/>
      <c r="I125" s="23">
        <f t="shared" si="37"/>
        <v>0</v>
      </c>
      <c r="J125" s="23">
        <f t="shared" si="38"/>
        <v>0</v>
      </c>
      <c r="K125" s="61"/>
      <c r="L125" s="141">
        <f>IF(AND($D125&lt;&gt;0,L$1&lt;&gt;0),IF(VLOOKUP($D125,$J$9:$DP$16,2+L$1,FALSE)&lt;&gt;0,(COUNTIF('Présences, Excuses, et Tx P G'!$P124:P124,$C125)/VLOOKUP($D125,$J$9:$DP$16,2+L$1,FALSE)),),)</f>
        <v>0</v>
      </c>
      <c r="M125" s="141">
        <f>IF(AND($D125&lt;&gt;0,M$1&lt;&gt;0),IF(VLOOKUP($D125,$J$9:$DP$16,2+M$1,FALSE)&lt;&gt;0,(COUNTIF('Présences, Excuses, et Tx P G'!$P124:Q124,$C125)/VLOOKUP($D125,$J$9:$DP$16,2+M$1,FALSE)),),)</f>
        <v>0</v>
      </c>
      <c r="N125" s="141">
        <f>IF(AND($D125&lt;&gt;0,N$1&lt;&gt;0),IF(VLOOKUP($D125,$J$9:$DP$16,2+N$1,FALSE)&lt;&gt;0,(COUNTIF('Présences, Excuses, et Tx P G'!$P124:R124,$C125)/VLOOKUP($D125,$J$9:$DP$16,2+N$1,FALSE)),),)</f>
        <v>0</v>
      </c>
      <c r="O125" s="141">
        <f>IF(AND($D125&lt;&gt;0,O$1&lt;&gt;0),IF(VLOOKUP($D125,$J$9:$DP$16,2+O$1,FALSE)&lt;&gt;0,(COUNTIF('Présences, Excuses, et Tx P G'!$P124:S124,$C125)/VLOOKUP($D125,$J$9:$DP$16,2+O$1,FALSE)),),)</f>
        <v>0</v>
      </c>
      <c r="P125" s="141">
        <f>IF(AND($D125&lt;&gt;0,P$1&lt;&gt;0),IF(VLOOKUP($D125,$J$9:$DP$16,2+P$1,FALSE)&lt;&gt;0,(COUNTIF('Présences, Excuses, et Tx P G'!$P124:T124,$C125)/VLOOKUP($D125,$J$9:$DP$16,2+P$1,FALSE)),),)</f>
        <v>0</v>
      </c>
      <c r="Q125" s="141">
        <f>IF(AND($D125&lt;&gt;0,Q$1&lt;&gt;0),IF(VLOOKUP($D125,$J$9:$DP$16,2+Q$1,FALSE)&lt;&gt;0,(COUNTIF('Présences, Excuses, et Tx P G'!$P124:U124,$C125)/VLOOKUP($D125,$J$9:$DP$16,2+Q$1,FALSE)),),)</f>
        <v>0</v>
      </c>
      <c r="R125" s="141">
        <f>IF(AND($D125&lt;&gt;0,R$1&lt;&gt;0),IF(VLOOKUP($D125,$J$9:$DP$16,2+R$1,FALSE)&lt;&gt;0,(COUNTIF('Présences, Excuses, et Tx P G'!$P124:V124,$C125)/VLOOKUP($D125,$J$9:$DP$16,2+R$1,FALSE)),),)</f>
        <v>0</v>
      </c>
      <c r="S125" s="141">
        <f>IF(AND($D125&lt;&gt;0,S$1&lt;&gt;0),IF(VLOOKUP($D125,$J$9:$DP$16,2+S$1,FALSE)&lt;&gt;0,(COUNTIF('Présences, Excuses, et Tx P G'!$P124:W124,$C125)/VLOOKUP($D125,$J$9:$DP$16,2+S$1,FALSE)),),)</f>
        <v>0</v>
      </c>
      <c r="T125" s="141">
        <f>IF(AND($D125&lt;&gt;0,T$1&lt;&gt;0),IF(VLOOKUP($D125,$J$9:$DP$16,2+T$1,FALSE)&lt;&gt;0,(COUNTIF('Présences, Excuses, et Tx P G'!$P124:X124,$C125)/VLOOKUP($D125,$J$9:$DP$16,2+T$1,FALSE)),),)</f>
        <v>0</v>
      </c>
      <c r="U125" s="141">
        <f>IF(AND($D125&lt;&gt;0,U$1&lt;&gt;0),IF(VLOOKUP($D125,$J$9:$DP$16,2+U$1,FALSE)&lt;&gt;0,(COUNTIF('Présences, Excuses, et Tx P G'!$P124:Y124,$C125)/VLOOKUP($D125,$J$9:$DP$16,2+U$1,FALSE)),),)</f>
        <v>0</v>
      </c>
      <c r="V125" s="141">
        <f>IF(AND($D125&lt;&gt;0,V$1&lt;&gt;0),IF(VLOOKUP($D125,$J$9:$DP$16,2+V$1,FALSE)&lt;&gt;0,(COUNTIF('Présences, Excuses, et Tx P G'!$P124:Z124,$C125)/VLOOKUP($D125,$J$9:$DP$16,2+V$1,FALSE)),),)</f>
        <v>0</v>
      </c>
      <c r="W125" s="141">
        <f>IF(AND($D125&lt;&gt;0,W$1&lt;&gt;0),IF(VLOOKUP($D125,$J$9:$DP$16,2+W$1,FALSE)&lt;&gt;0,(COUNTIF('Présences, Excuses, et Tx P G'!$P124:AA124,$C125)/VLOOKUP($D125,$J$9:$DP$16,2+W$1,FALSE)),),)</f>
        <v>0</v>
      </c>
      <c r="X125" s="141">
        <f>IF(AND($D125&lt;&gt;0,X$1&lt;&gt;0),IF(VLOOKUP($D125,$J$9:$DP$16,2+X$1,FALSE)&lt;&gt;0,(COUNTIF('Présences, Excuses, et Tx P G'!$P124:AB124,$C125)/VLOOKUP($D125,$J$9:$DP$16,2+X$1,FALSE)),),)</f>
        <v>0</v>
      </c>
      <c r="Y125" s="141">
        <f>IF(AND($D125&lt;&gt;0,Y$1&lt;&gt;0),IF(VLOOKUP($D125,$J$9:$DP$16,2+Y$1,FALSE)&lt;&gt;0,(COUNTIF('Présences, Excuses, et Tx P G'!$P124:AC124,$C125)/VLOOKUP($D125,$J$9:$DP$16,2+Y$1,FALSE)),),)</f>
        <v>0</v>
      </c>
      <c r="Z125" s="141">
        <f>IF(AND($D125&lt;&gt;0,Z$1&lt;&gt;0),IF(VLOOKUP($D125,$J$9:$DP$16,2+Z$1,FALSE)&lt;&gt;0,(COUNTIF('Présences, Excuses, et Tx P G'!$P124:AD124,$C125)/VLOOKUP($D125,$J$9:$DP$16,2+Z$1,FALSE)),),)</f>
        <v>0</v>
      </c>
      <c r="AA125" s="141">
        <f>IF(AND($D125&lt;&gt;0,AA$1&lt;&gt;0),IF(VLOOKUP($D125,$J$9:$DP$16,2+AA$1,FALSE)&lt;&gt;0,(COUNTIF('Présences, Excuses, et Tx P G'!$P124:AE124,$C125)/VLOOKUP($D125,$J$9:$DP$16,2+AA$1,FALSE)),),)</f>
        <v>0</v>
      </c>
      <c r="AB125" s="141">
        <f>IF(AND($D125&lt;&gt;0,AB$1&lt;&gt;0),IF(VLOOKUP($D125,$J$9:$DP$16,2+AB$1,FALSE)&lt;&gt;0,(COUNTIF('Présences, Excuses, et Tx P G'!$P124:AF124,$C125)/VLOOKUP($D125,$J$9:$DP$16,2+AB$1,FALSE)),),)</f>
        <v>0</v>
      </c>
      <c r="AC125" s="141">
        <f>IF(AND($D125&lt;&gt;0,AC$1&lt;&gt;0),IF(VLOOKUP($D125,$J$9:$DP$16,2+AC$1,FALSE)&lt;&gt;0,(COUNTIF('Présences, Excuses, et Tx P G'!$P124:AG124,$C125)/VLOOKUP($D125,$J$9:$DP$16,2+AC$1,FALSE)),),)</f>
        <v>0</v>
      </c>
      <c r="AD125" s="141">
        <f>IF(AND($D125&lt;&gt;0,AD$1&lt;&gt;0),IF(VLOOKUP($D125,$J$9:$DP$16,2+AD$1,FALSE)&lt;&gt;0,(COUNTIF('Présences, Excuses, et Tx P G'!$P124:AH124,$C125)/VLOOKUP($D125,$J$9:$DP$16,2+AD$1,FALSE)),),)</f>
        <v>0</v>
      </c>
      <c r="AE125" s="141">
        <f>IF(AND($D125&lt;&gt;0,AE$1&lt;&gt;0),IF(VLOOKUP($D125,$J$9:$DP$16,2+AE$1,FALSE)&lt;&gt;0,(COUNTIF('Présences, Excuses, et Tx P G'!$P124:AI124,$C125)/VLOOKUP($D125,$J$9:$DP$16,2+AE$1,FALSE)),),)</f>
        <v>0</v>
      </c>
      <c r="AF125" s="141">
        <f>IF(AND($D125&lt;&gt;0,AF$1&lt;&gt;0),IF(VLOOKUP($D125,$J$9:$DP$16,2+AF$1,FALSE)&lt;&gt;0,(COUNTIF('Présences, Excuses, et Tx P G'!$P124:AJ124,$C125)/VLOOKUP($D125,$J$9:$DP$16,2+AF$1,FALSE)),),)</f>
        <v>0</v>
      </c>
      <c r="AG125" s="141">
        <f>IF(AND($D125&lt;&gt;0,AG$1&lt;&gt;0),IF(VLOOKUP($D125,$J$9:$DP$16,2+AG$1,FALSE)&lt;&gt;0,(COUNTIF('Présences, Excuses, et Tx P G'!$P124:AK124,$C125)/VLOOKUP($D125,$J$9:$DP$16,2+AG$1,FALSE)),),)</f>
        <v>0</v>
      </c>
      <c r="AH125" s="141">
        <f>IF(AND($D125&lt;&gt;0,AH$1&lt;&gt;0),IF(VLOOKUP($D125,$J$9:$DP$16,2+AH$1,FALSE)&lt;&gt;0,(COUNTIF('Présences, Excuses, et Tx P G'!$P124:AL124,$C125)/VLOOKUP($D125,$J$9:$DP$16,2+AH$1,FALSE)),),)</f>
        <v>0</v>
      </c>
      <c r="AI125" s="141">
        <f>IF(AND($D125&lt;&gt;0,AI$1&lt;&gt;0),IF(VLOOKUP($D125,$J$9:$DP$16,2+AI$1,FALSE)&lt;&gt;0,(COUNTIF('Présences, Excuses, et Tx P G'!$P124:AM124,$C125)/VLOOKUP($D125,$J$9:$DP$16,2+AI$1,FALSE)),),)</f>
        <v>0</v>
      </c>
      <c r="AJ125" s="141">
        <f>IF(AND($D125&lt;&gt;0,AJ$1&lt;&gt;0),IF(VLOOKUP($D125,$J$9:$DP$16,2+AJ$1,FALSE)&lt;&gt;0,(COUNTIF('Présences, Excuses, et Tx P G'!$P124:AN124,$C125)/VLOOKUP($D125,$J$9:$DP$16,2+AJ$1,FALSE)),),)</f>
        <v>0</v>
      </c>
      <c r="AK125" s="141">
        <f>IF(AND($D125&lt;&gt;0,AK$1&lt;&gt;0),IF(VLOOKUP($D125,$J$9:$DP$16,2+AK$1,FALSE)&lt;&gt;0,(COUNTIF('Présences, Excuses, et Tx P G'!$P124:AO124,$C125)/VLOOKUP($D125,$J$9:$DP$16,2+AK$1,FALSE)),),)</f>
        <v>0</v>
      </c>
      <c r="AL125" s="141">
        <f>IF(AND($D125&lt;&gt;0,AL$1&lt;&gt;0),IF(VLOOKUP($D125,$J$9:$DP$16,2+AL$1,FALSE)&lt;&gt;0,(COUNTIF('Présences, Excuses, et Tx P G'!$P124:AP124,$C125)/VLOOKUP($D125,$J$9:$DP$16,2+AL$1,FALSE)),),)</f>
        <v>0</v>
      </c>
      <c r="AM125" s="141">
        <f>IF(AND($D125&lt;&gt;0,AM$1&lt;&gt;0),IF(VLOOKUP($D125,$J$9:$DP$16,2+AM$1,FALSE)&lt;&gt;0,(COUNTIF('Présences, Excuses, et Tx P G'!$P124:AQ124,$C125)/VLOOKUP($D125,$J$9:$DP$16,2+AM$1,FALSE)),),)</f>
        <v>0</v>
      </c>
      <c r="AN125" s="141">
        <f>IF(AND($D125&lt;&gt;0,AN$1&lt;&gt;0),IF(VLOOKUP($D125,$J$9:$DP$16,2+AN$1,FALSE)&lt;&gt;0,(COUNTIF('Présences, Excuses, et Tx P G'!$P124:AR124,$C125)/VLOOKUP($D125,$J$9:$DP$16,2+AN$1,FALSE)),),)</f>
        <v>0</v>
      </c>
      <c r="AO125" s="141">
        <f>IF(AND($D125&lt;&gt;0,AO$1&lt;&gt;0),IF(VLOOKUP($D125,$J$9:$DP$16,2+AO$1,FALSE)&lt;&gt;0,(COUNTIF('Présences, Excuses, et Tx P G'!$P124:AS124,$C125)/VLOOKUP($D125,$J$9:$DP$16,2+AO$1,FALSE)),),)</f>
        <v>0</v>
      </c>
      <c r="AP125" s="141">
        <f>IF(AND($D125&lt;&gt;0,AP$1&lt;&gt;0),IF(VLOOKUP($D125,$J$9:$DP$16,2+AP$1,FALSE)&lt;&gt;0,(COUNTIF('Présences, Excuses, et Tx P G'!$P124:AT124,$C125)/VLOOKUP($D125,$J$9:$DP$16,2+AP$1,FALSE)),),)</f>
        <v>0</v>
      </c>
      <c r="AQ125" s="141">
        <f>IF(AND($D125&lt;&gt;0,AQ$1&lt;&gt;0),IF(VLOOKUP($D125,$J$9:$DP$16,2+AQ$1,FALSE)&lt;&gt;0,(COUNTIF('Présences, Excuses, et Tx P G'!$P124:AU124,$C125)/VLOOKUP($D125,$J$9:$DP$16,2+AQ$1,FALSE)),),)</f>
        <v>0</v>
      </c>
      <c r="AR125" s="141">
        <f>IF(AND($D125&lt;&gt;0,AR$1&lt;&gt;0),IF(VLOOKUP($D125,$J$9:$DP$16,2+AR$1,FALSE)&lt;&gt;0,(COUNTIF('Présences, Excuses, et Tx P G'!$P124:AV124,$C125)/VLOOKUP($D125,$J$9:$DP$16,2+AR$1,FALSE)),),)</f>
        <v>0</v>
      </c>
      <c r="AS125" s="141">
        <f>IF(AND($D125&lt;&gt;0,AS$1&lt;&gt;0),IF(VLOOKUP($D125,$J$9:$DP$16,2+AS$1,FALSE)&lt;&gt;0,(COUNTIF('Présences, Excuses, et Tx P G'!$P124:AW124,$C125)/VLOOKUP($D125,$J$9:$DP$16,2+AS$1,FALSE)),),)</f>
        <v>0</v>
      </c>
      <c r="AT125" s="141">
        <f>IF(AND($D125&lt;&gt;0,AT$1&lt;&gt;0),IF(VLOOKUP($D125,$J$9:$DP$16,2+AT$1,FALSE)&lt;&gt;0,(COUNTIF('Présences, Excuses, et Tx P G'!$P124:AX124,$C125)/VLOOKUP($D125,$J$9:$DP$16,2+AT$1,FALSE)),),)</f>
        <v>0</v>
      </c>
      <c r="AU125" s="141">
        <f>IF(AND($D125&lt;&gt;0,AU$1&lt;&gt;0),IF(VLOOKUP($D125,$J$9:$DP$16,2+AU$1,FALSE)&lt;&gt;0,(COUNTIF('Présences, Excuses, et Tx P G'!$P124:AY124,$C125)/VLOOKUP($D125,$J$9:$DP$16,2+AU$1,FALSE)),),)</f>
        <v>0</v>
      </c>
      <c r="AV125" s="141">
        <f>IF(AND($D125&lt;&gt;0,AV$1&lt;&gt;0),IF(VLOOKUP($D125,$J$9:$DP$16,2+AV$1,FALSE)&lt;&gt;0,(COUNTIF('Présences, Excuses, et Tx P G'!$P124:AZ124,$C125)/VLOOKUP($D125,$J$9:$DP$16,2+AV$1,FALSE)),),)</f>
        <v>0</v>
      </c>
      <c r="AW125" s="141">
        <f>IF(AND($D125&lt;&gt;0,AW$1&lt;&gt;0),IF(VLOOKUP($D125,$J$9:$DP$16,2+AW$1,FALSE)&lt;&gt;0,(COUNTIF('Présences, Excuses, et Tx P G'!$P124:BA124,$C125)/VLOOKUP($D125,$J$9:$DP$16,2+AW$1,FALSE)),),)</f>
        <v>0</v>
      </c>
      <c r="AX125" s="141">
        <f>IF(AND($D125&lt;&gt;0,AX$1&lt;&gt;0),IF(VLOOKUP($D125,$J$9:$DP$16,2+AX$1,FALSE)&lt;&gt;0,(COUNTIF('Présences, Excuses, et Tx P G'!$P124:BB124,$C125)/VLOOKUP($D125,$J$9:$DP$16,2+AX$1,FALSE)),),)</f>
        <v>0</v>
      </c>
      <c r="AY125" s="141">
        <f>IF(AND($D125&lt;&gt;0,AY$1&lt;&gt;0),IF(VLOOKUP($D125,$J$9:$DP$16,2+AY$1,FALSE)&lt;&gt;0,(COUNTIF('Présences, Excuses, et Tx P G'!$P124:BC124,$C125)/VLOOKUP($D125,$J$9:$DP$16,2+AY$1,FALSE)),),)</f>
        <v>0</v>
      </c>
      <c r="AZ125" s="141">
        <f>IF(AND($D125&lt;&gt;0,AZ$1&lt;&gt;0),IF(VLOOKUP($D125,$J$9:$DP$16,2+AZ$1,FALSE)&lt;&gt;0,(COUNTIF('Présences, Excuses, et Tx P G'!$P124:BD124,$C125)/VLOOKUP($D125,$J$9:$DP$16,2+AZ$1,FALSE)),),)</f>
        <v>0</v>
      </c>
      <c r="BA125" s="141">
        <f>IF(AND($D125&lt;&gt;0,BA$1&lt;&gt;0),IF(VLOOKUP($D125,$J$9:$DP$16,2+BA$1,FALSE)&lt;&gt;0,(COUNTIF('Présences, Excuses, et Tx P G'!$P124:BE124,$C125)/VLOOKUP($D125,$J$9:$DP$16,2+BA$1,FALSE)),),)</f>
        <v>0</v>
      </c>
      <c r="BB125" s="141">
        <f>IF(AND($D125&lt;&gt;0,BB$1&lt;&gt;0),IF(VLOOKUP($D125,$J$9:$DP$16,2+BB$1,FALSE)&lt;&gt;0,(COUNTIF('Présences, Excuses, et Tx P G'!$P124:BF124,$C125)/VLOOKUP($D125,$J$9:$DP$16,2+BB$1,FALSE)),),)</f>
        <v>0</v>
      </c>
      <c r="BC125" s="141">
        <f>IF(AND($D125&lt;&gt;0,BC$1&lt;&gt;0),IF(VLOOKUP($D125,$J$9:$DP$16,2+BC$1,FALSE)&lt;&gt;0,(COUNTIF('Présences, Excuses, et Tx P G'!$P124:BG124,$C125)/VLOOKUP($D125,$J$9:$DP$16,2+BC$1,FALSE)),),)</f>
        <v>0</v>
      </c>
      <c r="BD125" s="141">
        <f>IF(AND($D125&lt;&gt;0,BD$1&lt;&gt;0),IF(VLOOKUP($D125,$J$9:$DP$16,2+BD$1,FALSE)&lt;&gt;0,(COUNTIF('Présences, Excuses, et Tx P G'!$P124:BH124,$C125)/VLOOKUP($D125,$J$9:$DP$16,2+BD$1,FALSE)),),)</f>
        <v>0</v>
      </c>
      <c r="BE125" s="141">
        <f>IF(AND($D125&lt;&gt;0,BE$1&lt;&gt;0),IF(VLOOKUP($D125,$J$9:$DP$16,2+BE$1,FALSE)&lt;&gt;0,(COUNTIF('Présences, Excuses, et Tx P G'!$P124:BI124,$C125)/VLOOKUP($D125,$J$9:$DP$16,2+BE$1,FALSE)),),)</f>
        <v>0</v>
      </c>
      <c r="BF125" s="141">
        <f>IF(AND($D125&lt;&gt;0,BF$1&lt;&gt;0),IF(VLOOKUP($D125,$J$9:$DP$16,2+BF$1,FALSE)&lt;&gt;0,(COUNTIF('Présences, Excuses, et Tx P G'!$P124:BJ124,$C125)/VLOOKUP($D125,$J$9:$DP$16,2+BF$1,FALSE)),),)</f>
        <v>0</v>
      </c>
      <c r="BG125" s="141">
        <f>IF(AND($D125&lt;&gt;0,BG$1&lt;&gt;0),IF(VLOOKUP($D125,$J$9:$DP$16,2+BG$1,FALSE)&lt;&gt;0,(COUNTIF('Présences, Excuses, et Tx P G'!$P124:BK124,$C125)/VLOOKUP($D125,$J$9:$DP$16,2+BG$1,FALSE)),),)</f>
        <v>0</v>
      </c>
      <c r="BH125" s="141">
        <f>IF(AND($D125&lt;&gt;0,BH$1&lt;&gt;0),IF(VLOOKUP($D125,$J$9:$DP$16,2+BH$1,FALSE)&lt;&gt;0,(COUNTIF('Présences, Excuses, et Tx P G'!$P124:BL124,$C125)/VLOOKUP($D125,$J$9:$DP$16,2+BH$1,FALSE)),),)</f>
        <v>0</v>
      </c>
      <c r="BI125" s="141">
        <f>IF(AND($D125&lt;&gt;0,BI$1&lt;&gt;0),IF(VLOOKUP($D125,$J$9:$DP$16,2+BI$1,FALSE)&lt;&gt;0,(COUNTIF('Présences, Excuses, et Tx P G'!$P124:BM124,$C125)/VLOOKUP($D125,$J$9:$DP$16,2+BI$1,FALSE)),),)</f>
        <v>0</v>
      </c>
      <c r="BJ125" s="141">
        <f>IF(AND($D125&lt;&gt;0,BJ$1&lt;&gt;0),IF(VLOOKUP($D125,$J$9:$DP$16,2+BJ$1,FALSE)&lt;&gt;0,(COUNTIF('Présences, Excuses, et Tx P G'!$P124:BN124,$C125)/VLOOKUP($D125,$J$9:$DP$16,2+BJ$1,FALSE)),),)</f>
        <v>0</v>
      </c>
      <c r="BK125" s="141">
        <f>IF(AND($D125&lt;&gt;0,BK$1&lt;&gt;0),IF(VLOOKUP($D125,$J$9:$DP$16,2+BK$1,FALSE)&lt;&gt;0,(COUNTIF('Présences, Excuses, et Tx P G'!$P124:BO124,$C125)/VLOOKUP($D125,$J$9:$DP$16,2+BK$1,FALSE)),),)</f>
        <v>0</v>
      </c>
      <c r="BL125" s="141">
        <f>IF(AND($D125&lt;&gt;0,BL$1&lt;&gt;0),IF(VLOOKUP($D125,$J$9:$DP$16,2+BL$1,FALSE)&lt;&gt;0,(COUNTIF('Présences, Excuses, et Tx P G'!$P124:BP124,$C125)/VLOOKUP($D125,$J$9:$DP$16,2+BL$1,FALSE)),),)</f>
        <v>0</v>
      </c>
      <c r="BM125" s="141">
        <f>IF(AND($D125&lt;&gt;0,BM$1&lt;&gt;0),IF(VLOOKUP($D125,$J$9:$DP$16,2+BM$1,FALSE)&lt;&gt;0,(COUNTIF('Présences, Excuses, et Tx P G'!$P124:BQ124,$C125)/VLOOKUP($D125,$J$9:$DP$16,2+BM$1,FALSE)),),)</f>
        <v>0</v>
      </c>
      <c r="BN125" s="141">
        <f>IF(AND($D125&lt;&gt;0,BN$1&lt;&gt;0),IF(VLOOKUP($D125,$J$9:$DP$16,2+BN$1,FALSE)&lt;&gt;0,(COUNTIF('Présences, Excuses, et Tx P G'!$P124:BR124,$C125)/VLOOKUP($D125,$J$9:$DP$16,2+BN$1,FALSE)),),)</f>
        <v>0</v>
      </c>
      <c r="BO125" s="141">
        <f>IF(AND($D125&lt;&gt;0,BO$1&lt;&gt;0),IF(VLOOKUP($D125,$J$9:$DP$16,2+BO$1,FALSE)&lt;&gt;0,(COUNTIF('Présences, Excuses, et Tx P G'!$P124:BS124,$C125)/VLOOKUP($D125,$J$9:$DP$16,2+BO$1,FALSE)),),)</f>
        <v>0</v>
      </c>
      <c r="BP125" s="141">
        <f>IF(AND($D125&lt;&gt;0,BP$1&lt;&gt;0),IF(VLOOKUP($D125,$J$9:$DP$16,2+BP$1,FALSE)&lt;&gt;0,(COUNTIF('Présences, Excuses, et Tx P G'!$P124:BT124,$C125)/VLOOKUP($D125,$J$9:$DP$16,2+BP$1,FALSE)),),)</f>
        <v>0</v>
      </c>
      <c r="BQ125" s="141">
        <f>IF(AND($D125&lt;&gt;0,BQ$1&lt;&gt;0),IF(VLOOKUP($D125,$J$9:$DP$16,2+BQ$1,FALSE)&lt;&gt;0,(COUNTIF('Présences, Excuses, et Tx P G'!$P124:BU124,$C125)/VLOOKUP($D125,$J$9:$DP$16,2+BQ$1,FALSE)),),)</f>
        <v>0</v>
      </c>
      <c r="BR125" s="141">
        <f>IF(AND($D125&lt;&gt;0,BR$1&lt;&gt;0),IF(VLOOKUP($D125,$J$9:$DP$16,2+BR$1,FALSE)&lt;&gt;0,(COUNTIF('Présences, Excuses, et Tx P G'!$P124:BV124,$C125)/VLOOKUP($D125,$J$9:$DP$16,2+BR$1,FALSE)),),)</f>
        <v>0</v>
      </c>
      <c r="BS125" s="141">
        <f>IF(AND($D125&lt;&gt;0,BS$1&lt;&gt;0),IF(VLOOKUP($D125,$J$9:$DP$16,2+BS$1,FALSE)&lt;&gt;0,(COUNTIF('Présences, Excuses, et Tx P G'!$P124:BW124,$C125)/VLOOKUP($D125,$J$9:$DP$16,2+BS$1,FALSE)),),)</f>
        <v>0</v>
      </c>
      <c r="BT125" s="141">
        <f>IF(AND($D125&lt;&gt;0,BT$1&lt;&gt;0),IF(VLOOKUP($D125,$J$9:$DP$16,2+BT$1,FALSE)&lt;&gt;0,(COUNTIF('Présences, Excuses, et Tx P G'!$P124:BX124,$C125)/VLOOKUP($D125,$J$9:$DP$16,2+BT$1,FALSE)),),)</f>
        <v>0</v>
      </c>
      <c r="BU125" s="141">
        <f>IF(AND($D125&lt;&gt;0,BU$1&lt;&gt;0),IF(VLOOKUP($D125,$J$9:$DP$16,2+BU$1,FALSE)&lt;&gt;0,(COUNTIF('Présences, Excuses, et Tx P G'!$P124:BY124,$C125)/VLOOKUP($D125,$J$9:$DP$16,2+BU$1,FALSE)),),)</f>
        <v>0</v>
      </c>
      <c r="BV125" s="141">
        <f>IF(AND($D125&lt;&gt;0,BV$1&lt;&gt;0),IF(VLOOKUP($D125,$J$9:$DP$16,2+BV$1,FALSE)&lt;&gt;0,(COUNTIF('Présences, Excuses, et Tx P G'!$P124:BZ124,$C125)/VLOOKUP($D125,$J$9:$DP$16,2+BV$1,FALSE)),),)</f>
        <v>0</v>
      </c>
      <c r="BW125" s="141">
        <f>IF(AND($D125&lt;&gt;0,BW$1&lt;&gt;0),IF(VLOOKUP($D125,$J$9:$DP$16,2+BW$1,FALSE)&lt;&gt;0,(COUNTIF('Présences, Excuses, et Tx P G'!$P124:CA124,$C125)/VLOOKUP($D125,$J$9:$DP$16,2+BW$1,FALSE)),),)</f>
        <v>0</v>
      </c>
      <c r="BX125" s="141">
        <f>IF(AND($D125&lt;&gt;0,BX$1&lt;&gt;0),IF(VLOOKUP($D125,$J$9:$DP$16,2+BX$1,FALSE)&lt;&gt;0,(COUNTIF('Présences, Excuses, et Tx P G'!$P124:CB124,$C125)/VLOOKUP($D125,$J$9:$DP$16,2+BX$1,FALSE)),),)</f>
        <v>0</v>
      </c>
      <c r="BY125" s="141">
        <f>IF(AND($D125&lt;&gt;0,BY$1&lt;&gt;0),IF(VLOOKUP($D125,$J$9:$DP$16,2+BY$1,FALSE)&lt;&gt;0,(COUNTIF('Présences, Excuses, et Tx P G'!$P124:CC124,$C125)/VLOOKUP($D125,$J$9:$DP$16,2+BY$1,FALSE)),),)</f>
        <v>0</v>
      </c>
      <c r="BZ125" s="141">
        <f>IF(AND($D125&lt;&gt;0,BZ$1&lt;&gt;0),IF(VLOOKUP($D125,$J$9:$DP$16,2+BZ$1,FALSE)&lt;&gt;0,(COUNTIF('Présences, Excuses, et Tx P G'!$P124:CD124,$C125)/VLOOKUP($D125,$J$9:$DP$16,2+BZ$1,FALSE)),),)</f>
        <v>0</v>
      </c>
      <c r="CA125" s="141">
        <f>IF(AND($D125&lt;&gt;0,CA$1&lt;&gt;0),IF(VLOOKUP($D125,$J$9:$DP$16,2+CA$1,FALSE)&lt;&gt;0,(COUNTIF('Présences, Excuses, et Tx P G'!$P124:CE124,$C125)/VLOOKUP($D125,$J$9:$DP$16,2+CA$1,FALSE)),),)</f>
        <v>0</v>
      </c>
      <c r="CB125" s="141">
        <f>IF(AND($D125&lt;&gt;0,CB$1&lt;&gt;0),IF(VLOOKUP($D125,$J$9:$DP$16,2+CB$1,FALSE)&lt;&gt;0,(COUNTIF('Présences, Excuses, et Tx P G'!$P124:CF124,$C125)/VLOOKUP($D125,$J$9:$DP$16,2+CB$1,FALSE)),),)</f>
        <v>0</v>
      </c>
      <c r="CC125" s="141">
        <f>IF(AND($D125&lt;&gt;0,CC$1&lt;&gt;0),IF(VLOOKUP($D125,$J$9:$DP$16,2+CC$1,FALSE)&lt;&gt;0,(COUNTIF('Présences, Excuses, et Tx P G'!$P124:CG124,$C125)/VLOOKUP($D125,$J$9:$DP$16,2+CC$1,FALSE)),),)</f>
        <v>0</v>
      </c>
      <c r="CD125" s="141">
        <f>IF(AND($D125&lt;&gt;0,CD$1&lt;&gt;0),IF(VLOOKUP($D125,$J$9:$DP$16,2+CD$1,FALSE)&lt;&gt;0,(COUNTIF('Présences, Excuses, et Tx P G'!$P124:CH124,$C125)/VLOOKUP($D125,$J$9:$DP$16,2+CD$1,FALSE)),),)</f>
        <v>0</v>
      </c>
      <c r="CE125" s="141">
        <f>IF(AND($D125&lt;&gt;0,CE$1&lt;&gt;0),IF(VLOOKUP($D125,$J$9:$DP$16,2+CE$1,FALSE)&lt;&gt;0,(COUNTIF('Présences, Excuses, et Tx P G'!$P124:CI124,$C125)/VLOOKUP($D125,$J$9:$DP$16,2+CE$1,FALSE)),),)</f>
        <v>0</v>
      </c>
      <c r="CF125" s="141">
        <f>IF(AND($D125&lt;&gt;0,CF$1&lt;&gt;0),IF(VLOOKUP($D125,$J$9:$DP$16,2+CF$1,FALSE)&lt;&gt;0,(COUNTIF('Présences, Excuses, et Tx P G'!$P124:CJ124,$C125)/VLOOKUP($D125,$J$9:$DP$16,2+CF$1,FALSE)),),)</f>
        <v>0</v>
      </c>
      <c r="CG125" s="141">
        <f>IF(AND($D125&lt;&gt;0,CG$1&lt;&gt;0),IF(VLOOKUP($D125,$J$9:$DP$16,2+CG$1,FALSE)&lt;&gt;0,(COUNTIF('Présences, Excuses, et Tx P G'!$P124:CK124,$C125)/VLOOKUP($D125,$J$9:$DP$16,2+CG$1,FALSE)),),)</f>
        <v>0</v>
      </c>
      <c r="CH125" s="141">
        <f>IF(AND($D125&lt;&gt;0,CH$1&lt;&gt;0),IF(VLOOKUP($D125,$J$9:$DP$16,2+CH$1,FALSE)&lt;&gt;0,(COUNTIF('Présences, Excuses, et Tx P G'!$P124:CL124,$C125)/VLOOKUP($D125,$J$9:$DP$16,2+CH$1,FALSE)),),)</f>
        <v>0</v>
      </c>
      <c r="CI125" s="141">
        <f>IF(AND($D125&lt;&gt;0,CI$1&lt;&gt;0),IF(VLOOKUP($D125,$J$9:$DP$16,2+CI$1,FALSE)&lt;&gt;0,(COUNTIF('Présences, Excuses, et Tx P G'!$P124:CM124,$C125)/VLOOKUP($D125,$J$9:$DP$16,2+CI$1,FALSE)),),)</f>
        <v>0</v>
      </c>
      <c r="CJ125" s="141">
        <f>IF(AND($D125&lt;&gt;0,CJ$1&lt;&gt;0),IF(VLOOKUP($D125,$J$9:$DP$16,2+CJ$1,FALSE)&lt;&gt;0,(COUNTIF('Présences, Excuses, et Tx P G'!$P124:CO124,$C125)/VLOOKUP($D125,$J$9:$DP$16,2+CJ$1,FALSE)),),)</f>
        <v>0</v>
      </c>
      <c r="CK125" s="141">
        <f>IF(AND($D125&lt;&gt;0,CK$1&lt;&gt;0),IF(VLOOKUP($D125,$J$9:$DP$16,2+CK$1,FALSE)&lt;&gt;0,(COUNTIF('Présences, Excuses, et Tx P G'!$P124:CP124,$C125)/VLOOKUP($D125,$J$9:$DP$16,2+CK$1,FALSE)),),)</f>
        <v>0</v>
      </c>
      <c r="CL125" s="141">
        <f>IF(AND($D125&lt;&gt;0,CL$1&lt;&gt;0),IF(VLOOKUP($D125,$J$9:$DP$16,2+CL$1,FALSE)&lt;&gt;0,(COUNTIF('Présences, Excuses, et Tx P G'!$P124:CQ124,$C125)/VLOOKUP($D125,$J$9:$DP$16,2+CL$1,FALSE)),),)</f>
        <v>0</v>
      </c>
      <c r="CM125" s="141">
        <f>IF(AND($D125&lt;&gt;0,CM$1&lt;&gt;0),IF(VLOOKUP($D125,$J$9:$DP$16,2+CM$1,FALSE)&lt;&gt;0,(COUNTIF('Présences, Excuses, et Tx P G'!$P124:CR124,$C125)/VLOOKUP($D125,$J$9:$DP$16,2+CM$1,FALSE)),),)</f>
        <v>0</v>
      </c>
      <c r="CN125" s="141">
        <f>IF(AND($D125&lt;&gt;0,CN$1&lt;&gt;0),IF(VLOOKUP($D125,$J$9:$DP$16,2+CN$1,FALSE)&lt;&gt;0,(COUNTIF('Présences, Excuses, et Tx P G'!$P124:CS124,$C125)/VLOOKUP($D125,$J$9:$DP$16,2+CN$1,FALSE)),),)</f>
        <v>0</v>
      </c>
      <c r="CO125" s="141">
        <f>IF(AND($D125&lt;&gt;0,CO$1&lt;&gt;0),IF(VLOOKUP($D125,$J$9:$DP$16,2+CO$1,FALSE)&lt;&gt;0,(COUNTIF('Présences, Excuses, et Tx P G'!$P124:CT124,$C125)/VLOOKUP($D125,$J$9:$DP$16,2+CO$1,FALSE)),),)</f>
        <v>0</v>
      </c>
      <c r="CP125" s="141">
        <f>IF(AND($D125&lt;&gt;0,CP$1&lt;&gt;0),IF(VLOOKUP($D125,$J$9:$DP$16,2+CP$1,FALSE)&lt;&gt;0,(COUNTIF('Présences, Excuses, et Tx P G'!$P124:CU124,$C125)/VLOOKUP($D125,$J$9:$DP$16,2+CP$1,FALSE)),),)</f>
        <v>0</v>
      </c>
      <c r="CQ125" s="141">
        <f>IF(AND($D125&lt;&gt;0,CQ$1&lt;&gt;0),IF(VLOOKUP($D125,$J$9:$DP$16,2+CQ$1,FALSE)&lt;&gt;0,(COUNTIF('Présences, Excuses, et Tx P G'!$P124:CU124,$C125)/VLOOKUP($D125,$J$9:$DP$16,2+CQ$1,FALSE)),),)</f>
        <v>0</v>
      </c>
      <c r="CR125" s="141">
        <f>IF(AND($D125&lt;&gt;0,CR$1&lt;&gt;0),IF(VLOOKUP($D125,$J$9:$DP$16,2+CR$1,FALSE)&lt;&gt;0,(COUNTIF('Présences, Excuses, et Tx P G'!$P124:CV124,$C125)/VLOOKUP($D125,$J$9:$DP$16,2+CR$1,FALSE)),),)</f>
        <v>0</v>
      </c>
      <c r="CS125" s="141">
        <f>IF(AND($D125&lt;&gt;0,CS$1&lt;&gt;0),IF(VLOOKUP($D125,$J$9:$DP$16,2+CS$1,FALSE)&lt;&gt;0,(COUNTIF('Présences, Excuses, et Tx P G'!$P124:CW124,$C125)/VLOOKUP($D125,$J$9:$DP$16,2+CS$1,FALSE)),),)</f>
        <v>0</v>
      </c>
      <c r="CT125" s="141">
        <f>IF(AND($D125&lt;&gt;0,CT$1&lt;&gt;0),IF(VLOOKUP($D125,$J$9:$DP$16,2+CT$1,FALSE)&lt;&gt;0,(COUNTIF('Présences, Excuses, et Tx P G'!$P124:CX124,$C125)/VLOOKUP($D125,$J$9:$DP$16,2+CT$1,FALSE)),),)</f>
        <v>0</v>
      </c>
      <c r="CU125" s="141">
        <f>IF(AND($D125&lt;&gt;0,CU$1&lt;&gt;0),IF(VLOOKUP($D125,$J$9:$DP$16,2+CU$1,FALSE)&lt;&gt;0,(COUNTIF('Présences, Excuses, et Tx P G'!$P124:CY124,$C125)/VLOOKUP($D125,$J$9:$DP$16,2+CU$1,FALSE)),),)</f>
        <v>0</v>
      </c>
      <c r="CV125" s="141">
        <f>IF(AND($D125&lt;&gt;0,CV$1&lt;&gt;0),IF(VLOOKUP($D125,$J$9:$DP$16,2+CV$1,FALSE)&lt;&gt;0,(COUNTIF('Présences, Excuses, et Tx P G'!$P124:CZ124,$C125)/VLOOKUP($D125,$J$9:$DP$16,2+CV$1,FALSE)),),)</f>
        <v>0</v>
      </c>
      <c r="CW125" s="141">
        <f>IF(AND($D125&lt;&gt;0,CW$1&lt;&gt;0),IF(VLOOKUP($D125,$J$9:$DP$16,2+CW$1,FALSE)&lt;&gt;0,(COUNTIF('Présences, Excuses, et Tx P G'!$P124:DA124,$C125)/VLOOKUP($D125,$J$9:$DP$16,2+CW$1,FALSE)),),)</f>
        <v>0</v>
      </c>
      <c r="CX125" s="141">
        <f>IF(AND($D125&lt;&gt;0,CX$1&lt;&gt;0),IF(VLOOKUP($D125,$J$9:$DP$16,2+CX$1,FALSE)&lt;&gt;0,(COUNTIF('Présences, Excuses, et Tx P G'!$P124:DB124,$C125)/VLOOKUP($D125,$J$9:$DP$16,2+CX$1,FALSE)),),)</f>
        <v>0</v>
      </c>
      <c r="CY125" s="141">
        <f>IF(AND($D125&lt;&gt;0,CY$1&lt;&gt;0),IF(VLOOKUP($D125,$J$9:$DP$16,2+CY$1,FALSE)&lt;&gt;0,(COUNTIF('Présences, Excuses, et Tx P G'!$P124:DC124,$C125)/VLOOKUP($D125,$J$9:$DP$16,2+CY$1,FALSE)),),)</f>
        <v>0</v>
      </c>
      <c r="CZ125" s="141">
        <f>IF(AND($D125&lt;&gt;0,CZ$1&lt;&gt;0),IF(VLOOKUP($D125,$J$9:$DP$16,2+CZ$1,FALSE)&lt;&gt;0,(COUNTIF('Présences, Excuses, et Tx P G'!$P124:DD124,$C125)/VLOOKUP($D125,$J$9:$DP$16,2+CZ$1,FALSE)),),)</f>
        <v>0</v>
      </c>
      <c r="DA125" s="141">
        <f>IF(AND($D125&lt;&gt;0,DA$1&lt;&gt;0),IF(VLOOKUP($D125,$J$9:$DP$16,2+DA$1,FALSE)&lt;&gt;0,(COUNTIF('Présences, Excuses, et Tx P G'!$P124:DE124,$C125)/VLOOKUP($D125,$J$9:$DP$16,2+DA$1,FALSE)),),)</f>
        <v>0</v>
      </c>
      <c r="DB125" s="141">
        <f>IF(AND($D125&lt;&gt;0,DB$1&lt;&gt;0),IF(VLOOKUP($D125,$J$9:$DP$16,2+DB$1,FALSE)&lt;&gt;0,(COUNTIF('Présences, Excuses, et Tx P G'!$P124:DF124,$C125)/VLOOKUP($D125,$J$9:$DP$16,2+DB$1,FALSE)),),)</f>
        <v>0</v>
      </c>
      <c r="DC125" s="141">
        <f>IF(AND($D125&lt;&gt;0,DC$1&lt;&gt;0),IF(VLOOKUP($D125,$J$9:$DP$16,2+DC$1,FALSE)&lt;&gt;0,(COUNTIF('Présences, Excuses, et Tx P G'!$P124:DG124,$C125)/VLOOKUP($D125,$J$9:$DP$16,2+DC$1,FALSE)),),)</f>
        <v>0</v>
      </c>
      <c r="DD125" s="141">
        <f>IF(AND($D125&lt;&gt;0,DD$1&lt;&gt;0),IF(VLOOKUP($D125,$J$9:$DP$16,2+DD$1,FALSE)&lt;&gt;0,(COUNTIF('Présences, Excuses, et Tx P G'!$P124:DH124,$C125)/VLOOKUP($D125,$J$9:$DP$16,2+DD$1,FALSE)),),)</f>
        <v>0</v>
      </c>
      <c r="DE125" s="141">
        <f>IF(AND($D125&lt;&gt;0,DE$1&lt;&gt;0),IF(VLOOKUP($D125,$J$9:$DP$16,2+DE$1,FALSE)&lt;&gt;0,(COUNTIF('Présences, Excuses, et Tx P G'!$P124:DI124,$C125)/VLOOKUP($D125,$J$9:$DP$16,2+DE$1,FALSE)),),)</f>
        <v>0</v>
      </c>
      <c r="DF125" s="141">
        <f>IF(AND($D125&lt;&gt;0,DF$1&lt;&gt;0),IF(VLOOKUP($D125,$J$9:$DP$16,2+DF$1,FALSE)&lt;&gt;0,(COUNTIF('Présences, Excuses, et Tx P G'!$P124:DJ124,$C125)/VLOOKUP($D125,$J$9:$DP$16,2+DF$1,FALSE)),),)</f>
        <v>0</v>
      </c>
      <c r="DG125" s="141">
        <f>IF(AND($D125&lt;&gt;0,DG$1&lt;&gt;0),IF(VLOOKUP($D125,$J$9:$DP$16,2+DG$1,FALSE)&lt;&gt;0,(COUNTIF('Présences, Excuses, et Tx P G'!$P124:DK124,$C125)/VLOOKUP($D125,$J$9:$DP$16,2+DG$1,FALSE)),),)</f>
        <v>0</v>
      </c>
      <c r="DH125" s="141">
        <f>IF(AND($D125&lt;&gt;0,DH$1&lt;&gt;0),IF(VLOOKUP($D125,$J$9:$DP$16,2+DH$1,FALSE)&lt;&gt;0,(COUNTIF('Présences, Excuses, et Tx P G'!$P124:DL124,$C125)/VLOOKUP($D125,$J$9:$DP$16,2+DH$1,FALSE)),),)</f>
        <v>0</v>
      </c>
      <c r="DI125" s="141">
        <f>IF(AND($D125&lt;&gt;0,DI$1&lt;&gt;0),IF(VLOOKUP($D125,$J$9:$DP$16,2+DI$1,FALSE)&lt;&gt;0,(COUNTIF('Présences, Excuses, et Tx P G'!$P124:DM124,$C125)/VLOOKUP($D125,$J$9:$DP$16,2+DI$1,FALSE)),),)</f>
        <v>0</v>
      </c>
      <c r="DJ125" s="141">
        <f>IF(AND($D125&lt;&gt;0,DJ$1&lt;&gt;0),IF(VLOOKUP($D125,$J$9:$DP$16,2+DJ$1,FALSE)&lt;&gt;0,(COUNTIF('Présences, Excuses, et Tx P G'!$P124:DN124,$C125)/VLOOKUP($D125,$J$9:$DP$16,2+DJ$1,FALSE)),),)</f>
        <v>0</v>
      </c>
      <c r="DK125" s="141">
        <f>IF(AND($D125&lt;&gt;0,DK$1&lt;&gt;0),IF(VLOOKUP($D125,$J$9:$DP$16,2+DK$1,FALSE)&lt;&gt;0,(COUNTIF('Présences, Excuses, et Tx P G'!$P124:DO124,$C125)/VLOOKUP($D125,$J$9:$DP$16,2+DK$1,FALSE)),),)</f>
        <v>0</v>
      </c>
      <c r="DL125" s="141">
        <f>IF(AND($D125&lt;&gt;0,DL$1&lt;&gt;0),IF(VLOOKUP($D125,$J$9:$DP$16,2+DL$1,FALSE)&lt;&gt;0,(COUNTIF('Présences, Excuses, et Tx P G'!$P124:DP124,$C125)/VLOOKUP($D125,$J$9:$DP$16,2+DL$1,FALSE)),),)</f>
        <v>0</v>
      </c>
      <c r="DM125" s="141">
        <f>IF(AND($D125&lt;&gt;0,DM$1&lt;&gt;0),IF(VLOOKUP($D125,$J$9:$DP$16,2+DM$1,FALSE)&lt;&gt;0,(COUNTIF('Présences, Excuses, et Tx P G'!$P124:DQ124,$C125)/VLOOKUP($D125,$J$9:$DP$16,2+DM$1,FALSE)),),)</f>
        <v>0</v>
      </c>
      <c r="DN125" s="141">
        <f>IF(AND($D125&lt;&gt;0,DN$1&lt;&gt;0),IF(VLOOKUP($D125,$J$9:$DP$16,2+DN$1,FALSE)&lt;&gt;0,(COUNTIF('Présences, Excuses, et Tx P G'!$P124:DR124,$C125)/VLOOKUP($D125,$J$9:$DP$16,2+DN$1,FALSE)),),)</f>
        <v>0</v>
      </c>
      <c r="DO125" s="141">
        <f>IF(AND($D125&lt;&gt;0,DO$1&lt;&gt;0),IF(VLOOKUP($D125,$J$9:$DP$16,2+DO$1,FALSE)&lt;&gt;0,(COUNTIF('Présences, Excuses, et Tx P G'!$P124:DS124,$C125)/VLOOKUP($D125,$J$9:$DP$16,2+DO$1,FALSE)),),)</f>
        <v>0</v>
      </c>
      <c r="DP125" s="141">
        <f>IF(AND($D125&lt;&gt;0,DP$1&lt;&gt;0),IF(VLOOKUP($D125,$J$9:$DP$16,2+DP$1,FALSE)&lt;&gt;0,(COUNTIF('Présences, Excuses, et Tx P G'!$P124:DT124,$C125)/VLOOKUP($D125,$J$9:$DP$16,2+DP$1,FALSE)),),)</f>
        <v>0</v>
      </c>
      <c r="DR125" s="22">
        <f t="shared" si="39"/>
        <v>0</v>
      </c>
      <c r="DS125" s="26">
        <f t="shared" si="40"/>
        <v>0</v>
      </c>
      <c r="DT125" s="23">
        <f t="shared" si="41"/>
        <v>0</v>
      </c>
    </row>
    <row r="126" spans="1:124" ht="14.4" customHeight="1">
      <c r="A126" s="11">
        <v>109</v>
      </c>
      <c r="B126" s="158">
        <f>Choristes!B115</f>
        <v>0</v>
      </c>
      <c r="C126" s="26">
        <f>Choristes!C115</f>
        <v>0</v>
      </c>
      <c r="D126" s="26">
        <f>Choristes!G115</f>
        <v>0</v>
      </c>
      <c r="E126" s="26"/>
      <c r="F126" s="26"/>
      <c r="G126" s="15"/>
      <c r="H126" s="15"/>
      <c r="I126" s="23">
        <f t="shared" si="37"/>
        <v>0</v>
      </c>
      <c r="J126" s="23">
        <f t="shared" si="38"/>
        <v>0</v>
      </c>
      <c r="K126" s="61"/>
      <c r="L126" s="141">
        <f>IF(AND($D126&lt;&gt;0,L$1&lt;&gt;0),IF(VLOOKUP($D126,$J$9:$DP$16,2+L$1,FALSE)&lt;&gt;0,(COUNTIF('Présences, Excuses, et Tx P G'!$P125:P125,$C126)/VLOOKUP($D126,$J$9:$DP$16,2+L$1,FALSE)),),)</f>
        <v>0</v>
      </c>
      <c r="M126" s="141">
        <f>IF(AND($D126&lt;&gt;0,M$1&lt;&gt;0),IF(VLOOKUP($D126,$J$9:$DP$16,2+M$1,FALSE)&lt;&gt;0,(COUNTIF('Présences, Excuses, et Tx P G'!$P125:Q125,$C126)/VLOOKUP($D126,$J$9:$DP$16,2+M$1,FALSE)),),)</f>
        <v>0</v>
      </c>
      <c r="N126" s="141">
        <f>IF(AND($D126&lt;&gt;0,N$1&lt;&gt;0),IF(VLOOKUP($D126,$J$9:$DP$16,2+N$1,FALSE)&lt;&gt;0,(COUNTIF('Présences, Excuses, et Tx P G'!$P125:R125,$C126)/VLOOKUP($D126,$J$9:$DP$16,2+N$1,FALSE)),),)</f>
        <v>0</v>
      </c>
      <c r="O126" s="141">
        <f>IF(AND($D126&lt;&gt;0,O$1&lt;&gt;0),IF(VLOOKUP($D126,$J$9:$DP$16,2+O$1,FALSE)&lt;&gt;0,(COUNTIF('Présences, Excuses, et Tx P G'!$P125:S125,$C126)/VLOOKUP($D126,$J$9:$DP$16,2+O$1,FALSE)),),)</f>
        <v>0</v>
      </c>
      <c r="P126" s="141">
        <f>IF(AND($D126&lt;&gt;0,P$1&lt;&gt;0),IF(VLOOKUP($D126,$J$9:$DP$16,2+P$1,FALSE)&lt;&gt;0,(COUNTIF('Présences, Excuses, et Tx P G'!$P125:T125,$C126)/VLOOKUP($D126,$J$9:$DP$16,2+P$1,FALSE)),),)</f>
        <v>0</v>
      </c>
      <c r="Q126" s="141">
        <f>IF(AND($D126&lt;&gt;0,Q$1&lt;&gt;0),IF(VLOOKUP($D126,$J$9:$DP$16,2+Q$1,FALSE)&lt;&gt;0,(COUNTIF('Présences, Excuses, et Tx P G'!$P125:U125,$C126)/VLOOKUP($D126,$J$9:$DP$16,2+Q$1,FALSE)),),)</f>
        <v>0</v>
      </c>
      <c r="R126" s="141">
        <f>IF(AND($D126&lt;&gt;0,R$1&lt;&gt;0),IF(VLOOKUP($D126,$J$9:$DP$16,2+R$1,FALSE)&lt;&gt;0,(COUNTIF('Présences, Excuses, et Tx P G'!$P125:V125,$C126)/VLOOKUP($D126,$J$9:$DP$16,2+R$1,FALSE)),),)</f>
        <v>0</v>
      </c>
      <c r="S126" s="141">
        <f>IF(AND($D126&lt;&gt;0,S$1&lt;&gt;0),IF(VLOOKUP($D126,$J$9:$DP$16,2+S$1,FALSE)&lt;&gt;0,(COUNTIF('Présences, Excuses, et Tx P G'!$P125:W125,$C126)/VLOOKUP($D126,$J$9:$DP$16,2+S$1,FALSE)),),)</f>
        <v>0</v>
      </c>
      <c r="T126" s="141">
        <f>IF(AND($D126&lt;&gt;0,T$1&lt;&gt;0),IF(VLOOKUP($D126,$J$9:$DP$16,2+T$1,FALSE)&lt;&gt;0,(COUNTIF('Présences, Excuses, et Tx P G'!$P125:X125,$C126)/VLOOKUP($D126,$J$9:$DP$16,2+T$1,FALSE)),),)</f>
        <v>0</v>
      </c>
      <c r="U126" s="141">
        <f>IF(AND($D126&lt;&gt;0,U$1&lt;&gt;0),IF(VLOOKUP($D126,$J$9:$DP$16,2+U$1,FALSE)&lt;&gt;0,(COUNTIF('Présences, Excuses, et Tx P G'!$P125:Y125,$C126)/VLOOKUP($D126,$J$9:$DP$16,2+U$1,FALSE)),),)</f>
        <v>0</v>
      </c>
      <c r="V126" s="141">
        <f>IF(AND($D126&lt;&gt;0,V$1&lt;&gt;0),IF(VLOOKUP($D126,$J$9:$DP$16,2+V$1,FALSE)&lt;&gt;0,(COUNTIF('Présences, Excuses, et Tx P G'!$P125:Z125,$C126)/VLOOKUP($D126,$J$9:$DP$16,2+V$1,FALSE)),),)</f>
        <v>0</v>
      </c>
      <c r="W126" s="141">
        <f>IF(AND($D126&lt;&gt;0,W$1&lt;&gt;0),IF(VLOOKUP($D126,$J$9:$DP$16,2+W$1,FALSE)&lt;&gt;0,(COUNTIF('Présences, Excuses, et Tx P G'!$P125:AA125,$C126)/VLOOKUP($D126,$J$9:$DP$16,2+W$1,FALSE)),),)</f>
        <v>0</v>
      </c>
      <c r="X126" s="141">
        <f>IF(AND($D126&lt;&gt;0,X$1&lt;&gt;0),IF(VLOOKUP($D126,$J$9:$DP$16,2+X$1,FALSE)&lt;&gt;0,(COUNTIF('Présences, Excuses, et Tx P G'!$P125:AB125,$C126)/VLOOKUP($D126,$J$9:$DP$16,2+X$1,FALSE)),),)</f>
        <v>0</v>
      </c>
      <c r="Y126" s="141">
        <f>IF(AND($D126&lt;&gt;0,Y$1&lt;&gt;0),IF(VLOOKUP($D126,$J$9:$DP$16,2+Y$1,FALSE)&lt;&gt;0,(COUNTIF('Présences, Excuses, et Tx P G'!$P125:AC125,$C126)/VLOOKUP($D126,$J$9:$DP$16,2+Y$1,FALSE)),),)</f>
        <v>0</v>
      </c>
      <c r="Z126" s="141">
        <f>IF(AND($D126&lt;&gt;0,Z$1&lt;&gt;0),IF(VLOOKUP($D126,$J$9:$DP$16,2+Z$1,FALSE)&lt;&gt;0,(COUNTIF('Présences, Excuses, et Tx P G'!$P125:AD125,$C126)/VLOOKUP($D126,$J$9:$DP$16,2+Z$1,FALSE)),),)</f>
        <v>0</v>
      </c>
      <c r="AA126" s="141">
        <f>IF(AND($D126&lt;&gt;0,AA$1&lt;&gt;0),IF(VLOOKUP($D126,$J$9:$DP$16,2+AA$1,FALSE)&lt;&gt;0,(COUNTIF('Présences, Excuses, et Tx P G'!$P125:AE125,$C126)/VLOOKUP($D126,$J$9:$DP$16,2+AA$1,FALSE)),),)</f>
        <v>0</v>
      </c>
      <c r="AB126" s="141">
        <f>IF(AND($D126&lt;&gt;0,AB$1&lt;&gt;0),IF(VLOOKUP($D126,$J$9:$DP$16,2+AB$1,FALSE)&lt;&gt;0,(COUNTIF('Présences, Excuses, et Tx P G'!$P125:AF125,$C126)/VLOOKUP($D126,$J$9:$DP$16,2+AB$1,FALSE)),),)</f>
        <v>0</v>
      </c>
      <c r="AC126" s="141">
        <f>IF(AND($D126&lt;&gt;0,AC$1&lt;&gt;0),IF(VLOOKUP($D126,$J$9:$DP$16,2+AC$1,FALSE)&lt;&gt;0,(COUNTIF('Présences, Excuses, et Tx P G'!$P125:AG125,$C126)/VLOOKUP($D126,$J$9:$DP$16,2+AC$1,FALSE)),),)</f>
        <v>0</v>
      </c>
      <c r="AD126" s="141">
        <f>IF(AND($D126&lt;&gt;0,AD$1&lt;&gt;0),IF(VLOOKUP($D126,$J$9:$DP$16,2+AD$1,FALSE)&lt;&gt;0,(COUNTIF('Présences, Excuses, et Tx P G'!$P125:AH125,$C126)/VLOOKUP($D126,$J$9:$DP$16,2+AD$1,FALSE)),),)</f>
        <v>0</v>
      </c>
      <c r="AE126" s="141">
        <f>IF(AND($D126&lt;&gt;0,AE$1&lt;&gt;0),IF(VLOOKUP($D126,$J$9:$DP$16,2+AE$1,FALSE)&lt;&gt;0,(COUNTIF('Présences, Excuses, et Tx P G'!$P125:AI125,$C126)/VLOOKUP($D126,$J$9:$DP$16,2+AE$1,FALSE)),),)</f>
        <v>0</v>
      </c>
      <c r="AF126" s="141">
        <f>IF(AND($D126&lt;&gt;0,AF$1&lt;&gt;0),IF(VLOOKUP($D126,$J$9:$DP$16,2+AF$1,FALSE)&lt;&gt;0,(COUNTIF('Présences, Excuses, et Tx P G'!$P125:AJ125,$C126)/VLOOKUP($D126,$J$9:$DP$16,2+AF$1,FALSE)),),)</f>
        <v>0</v>
      </c>
      <c r="AG126" s="141">
        <f>IF(AND($D126&lt;&gt;0,AG$1&lt;&gt;0),IF(VLOOKUP($D126,$J$9:$DP$16,2+AG$1,FALSE)&lt;&gt;0,(COUNTIF('Présences, Excuses, et Tx P G'!$P125:AK125,$C126)/VLOOKUP($D126,$J$9:$DP$16,2+AG$1,FALSE)),),)</f>
        <v>0</v>
      </c>
      <c r="AH126" s="141">
        <f>IF(AND($D126&lt;&gt;0,AH$1&lt;&gt;0),IF(VLOOKUP($D126,$J$9:$DP$16,2+AH$1,FALSE)&lt;&gt;0,(COUNTIF('Présences, Excuses, et Tx P G'!$P125:AL125,$C126)/VLOOKUP($D126,$J$9:$DP$16,2+AH$1,FALSE)),),)</f>
        <v>0</v>
      </c>
      <c r="AI126" s="141">
        <f>IF(AND($D126&lt;&gt;0,AI$1&lt;&gt;0),IF(VLOOKUP($D126,$J$9:$DP$16,2+AI$1,FALSE)&lt;&gt;0,(COUNTIF('Présences, Excuses, et Tx P G'!$P125:AM125,$C126)/VLOOKUP($D126,$J$9:$DP$16,2+AI$1,FALSE)),),)</f>
        <v>0</v>
      </c>
      <c r="AJ126" s="141">
        <f>IF(AND($D126&lt;&gt;0,AJ$1&lt;&gt;0),IF(VLOOKUP($D126,$J$9:$DP$16,2+AJ$1,FALSE)&lt;&gt;0,(COUNTIF('Présences, Excuses, et Tx P G'!$P125:AN125,$C126)/VLOOKUP($D126,$J$9:$DP$16,2+AJ$1,FALSE)),),)</f>
        <v>0</v>
      </c>
      <c r="AK126" s="141">
        <f>IF(AND($D126&lt;&gt;0,AK$1&lt;&gt;0),IF(VLOOKUP($D126,$J$9:$DP$16,2+AK$1,FALSE)&lt;&gt;0,(COUNTIF('Présences, Excuses, et Tx P G'!$P125:AO125,$C126)/VLOOKUP($D126,$J$9:$DP$16,2+AK$1,FALSE)),),)</f>
        <v>0</v>
      </c>
      <c r="AL126" s="141">
        <f>IF(AND($D126&lt;&gt;0,AL$1&lt;&gt;0),IF(VLOOKUP($D126,$J$9:$DP$16,2+AL$1,FALSE)&lt;&gt;0,(COUNTIF('Présences, Excuses, et Tx P G'!$P125:AP125,$C126)/VLOOKUP($D126,$J$9:$DP$16,2+AL$1,FALSE)),),)</f>
        <v>0</v>
      </c>
      <c r="AM126" s="141">
        <f>IF(AND($D126&lt;&gt;0,AM$1&lt;&gt;0),IF(VLOOKUP($D126,$J$9:$DP$16,2+AM$1,FALSE)&lt;&gt;0,(COUNTIF('Présences, Excuses, et Tx P G'!$P125:AQ125,$C126)/VLOOKUP($D126,$J$9:$DP$16,2+AM$1,FALSE)),),)</f>
        <v>0</v>
      </c>
      <c r="AN126" s="141">
        <f>IF(AND($D126&lt;&gt;0,AN$1&lt;&gt;0),IF(VLOOKUP($D126,$J$9:$DP$16,2+AN$1,FALSE)&lt;&gt;0,(COUNTIF('Présences, Excuses, et Tx P G'!$P125:AR125,$C126)/VLOOKUP($D126,$J$9:$DP$16,2+AN$1,FALSE)),),)</f>
        <v>0</v>
      </c>
      <c r="AO126" s="141">
        <f>IF(AND($D126&lt;&gt;0,AO$1&lt;&gt;0),IF(VLOOKUP($D126,$J$9:$DP$16,2+AO$1,FALSE)&lt;&gt;0,(COUNTIF('Présences, Excuses, et Tx P G'!$P125:AS125,$C126)/VLOOKUP($D126,$J$9:$DP$16,2+AO$1,FALSE)),),)</f>
        <v>0</v>
      </c>
      <c r="AP126" s="141">
        <f>IF(AND($D126&lt;&gt;0,AP$1&lt;&gt;0),IF(VLOOKUP($D126,$J$9:$DP$16,2+AP$1,FALSE)&lt;&gt;0,(COUNTIF('Présences, Excuses, et Tx P G'!$P125:AT125,$C126)/VLOOKUP($D126,$J$9:$DP$16,2+AP$1,FALSE)),),)</f>
        <v>0</v>
      </c>
      <c r="AQ126" s="141">
        <f>IF(AND($D126&lt;&gt;0,AQ$1&lt;&gt;0),IF(VLOOKUP($D126,$J$9:$DP$16,2+AQ$1,FALSE)&lt;&gt;0,(COUNTIF('Présences, Excuses, et Tx P G'!$P125:AU125,$C126)/VLOOKUP($D126,$J$9:$DP$16,2+AQ$1,FALSE)),),)</f>
        <v>0</v>
      </c>
      <c r="AR126" s="141">
        <f>IF(AND($D126&lt;&gt;0,AR$1&lt;&gt;0),IF(VLOOKUP($D126,$J$9:$DP$16,2+AR$1,FALSE)&lt;&gt;0,(COUNTIF('Présences, Excuses, et Tx P G'!$P125:AV125,$C126)/VLOOKUP($D126,$J$9:$DP$16,2+AR$1,FALSE)),),)</f>
        <v>0</v>
      </c>
      <c r="AS126" s="141">
        <f>IF(AND($D126&lt;&gt;0,AS$1&lt;&gt;0),IF(VLOOKUP($D126,$J$9:$DP$16,2+AS$1,FALSE)&lt;&gt;0,(COUNTIF('Présences, Excuses, et Tx P G'!$P125:AW125,$C126)/VLOOKUP($D126,$J$9:$DP$16,2+AS$1,FALSE)),),)</f>
        <v>0</v>
      </c>
      <c r="AT126" s="141">
        <f>IF(AND($D126&lt;&gt;0,AT$1&lt;&gt;0),IF(VLOOKUP($D126,$J$9:$DP$16,2+AT$1,FALSE)&lt;&gt;0,(COUNTIF('Présences, Excuses, et Tx P G'!$P125:AX125,$C126)/VLOOKUP($D126,$J$9:$DP$16,2+AT$1,FALSE)),),)</f>
        <v>0</v>
      </c>
      <c r="AU126" s="141">
        <f>IF(AND($D126&lt;&gt;0,AU$1&lt;&gt;0),IF(VLOOKUP($D126,$J$9:$DP$16,2+AU$1,FALSE)&lt;&gt;0,(COUNTIF('Présences, Excuses, et Tx P G'!$P125:AY125,$C126)/VLOOKUP($D126,$J$9:$DP$16,2+AU$1,FALSE)),),)</f>
        <v>0</v>
      </c>
      <c r="AV126" s="141">
        <f>IF(AND($D126&lt;&gt;0,AV$1&lt;&gt;0),IF(VLOOKUP($D126,$J$9:$DP$16,2+AV$1,FALSE)&lt;&gt;0,(COUNTIF('Présences, Excuses, et Tx P G'!$P125:AZ125,$C126)/VLOOKUP($D126,$J$9:$DP$16,2+AV$1,FALSE)),),)</f>
        <v>0</v>
      </c>
      <c r="AW126" s="141">
        <f>IF(AND($D126&lt;&gt;0,AW$1&lt;&gt;0),IF(VLOOKUP($D126,$J$9:$DP$16,2+AW$1,FALSE)&lt;&gt;0,(COUNTIF('Présences, Excuses, et Tx P G'!$P125:BA125,$C126)/VLOOKUP($D126,$J$9:$DP$16,2+AW$1,FALSE)),),)</f>
        <v>0</v>
      </c>
      <c r="AX126" s="141">
        <f>IF(AND($D126&lt;&gt;0,AX$1&lt;&gt;0),IF(VLOOKUP($D126,$J$9:$DP$16,2+AX$1,FALSE)&lt;&gt;0,(COUNTIF('Présences, Excuses, et Tx P G'!$P125:BB125,$C126)/VLOOKUP($D126,$J$9:$DP$16,2+AX$1,FALSE)),),)</f>
        <v>0</v>
      </c>
      <c r="AY126" s="141">
        <f>IF(AND($D126&lt;&gt;0,AY$1&lt;&gt;0),IF(VLOOKUP($D126,$J$9:$DP$16,2+AY$1,FALSE)&lt;&gt;0,(COUNTIF('Présences, Excuses, et Tx P G'!$P125:BC125,$C126)/VLOOKUP($D126,$J$9:$DP$16,2+AY$1,FALSE)),),)</f>
        <v>0</v>
      </c>
      <c r="AZ126" s="141">
        <f>IF(AND($D126&lt;&gt;0,AZ$1&lt;&gt;0),IF(VLOOKUP($D126,$J$9:$DP$16,2+AZ$1,FALSE)&lt;&gt;0,(COUNTIF('Présences, Excuses, et Tx P G'!$P125:BD125,$C126)/VLOOKUP($D126,$J$9:$DP$16,2+AZ$1,FALSE)),),)</f>
        <v>0</v>
      </c>
      <c r="BA126" s="141">
        <f>IF(AND($D126&lt;&gt;0,BA$1&lt;&gt;0),IF(VLOOKUP($D126,$J$9:$DP$16,2+BA$1,FALSE)&lt;&gt;0,(COUNTIF('Présences, Excuses, et Tx P G'!$P125:BE125,$C126)/VLOOKUP($D126,$J$9:$DP$16,2+BA$1,FALSE)),),)</f>
        <v>0</v>
      </c>
      <c r="BB126" s="141">
        <f>IF(AND($D126&lt;&gt;0,BB$1&lt;&gt;0),IF(VLOOKUP($D126,$J$9:$DP$16,2+BB$1,FALSE)&lt;&gt;0,(COUNTIF('Présences, Excuses, et Tx P G'!$P125:BF125,$C126)/VLOOKUP($D126,$J$9:$DP$16,2+BB$1,FALSE)),),)</f>
        <v>0</v>
      </c>
      <c r="BC126" s="141">
        <f>IF(AND($D126&lt;&gt;0,BC$1&lt;&gt;0),IF(VLOOKUP($D126,$J$9:$DP$16,2+BC$1,FALSE)&lt;&gt;0,(COUNTIF('Présences, Excuses, et Tx P G'!$P125:BG125,$C126)/VLOOKUP($D126,$J$9:$DP$16,2+BC$1,FALSE)),),)</f>
        <v>0</v>
      </c>
      <c r="BD126" s="141">
        <f>IF(AND($D126&lt;&gt;0,BD$1&lt;&gt;0),IF(VLOOKUP($D126,$J$9:$DP$16,2+BD$1,FALSE)&lt;&gt;0,(COUNTIF('Présences, Excuses, et Tx P G'!$P125:BH125,$C126)/VLOOKUP($D126,$J$9:$DP$16,2+BD$1,FALSE)),),)</f>
        <v>0</v>
      </c>
      <c r="BE126" s="141">
        <f>IF(AND($D126&lt;&gt;0,BE$1&lt;&gt;0),IF(VLOOKUP($D126,$J$9:$DP$16,2+BE$1,FALSE)&lt;&gt;0,(COUNTIF('Présences, Excuses, et Tx P G'!$P125:BI125,$C126)/VLOOKUP($D126,$J$9:$DP$16,2+BE$1,FALSE)),),)</f>
        <v>0</v>
      </c>
      <c r="BF126" s="141">
        <f>IF(AND($D126&lt;&gt;0,BF$1&lt;&gt;0),IF(VLOOKUP($D126,$J$9:$DP$16,2+BF$1,FALSE)&lt;&gt;0,(COUNTIF('Présences, Excuses, et Tx P G'!$P125:BJ125,$C126)/VLOOKUP($D126,$J$9:$DP$16,2+BF$1,FALSE)),),)</f>
        <v>0</v>
      </c>
      <c r="BG126" s="141">
        <f>IF(AND($D126&lt;&gt;0,BG$1&lt;&gt;0),IF(VLOOKUP($D126,$J$9:$DP$16,2+BG$1,FALSE)&lt;&gt;0,(COUNTIF('Présences, Excuses, et Tx P G'!$P125:BK125,$C126)/VLOOKUP($D126,$J$9:$DP$16,2+BG$1,FALSE)),),)</f>
        <v>0</v>
      </c>
      <c r="BH126" s="141">
        <f>IF(AND($D126&lt;&gt;0,BH$1&lt;&gt;0),IF(VLOOKUP($D126,$J$9:$DP$16,2+BH$1,FALSE)&lt;&gt;0,(COUNTIF('Présences, Excuses, et Tx P G'!$P125:BL125,$C126)/VLOOKUP($D126,$J$9:$DP$16,2+BH$1,FALSE)),),)</f>
        <v>0</v>
      </c>
      <c r="BI126" s="141">
        <f>IF(AND($D126&lt;&gt;0,BI$1&lt;&gt;0),IF(VLOOKUP($D126,$J$9:$DP$16,2+BI$1,FALSE)&lt;&gt;0,(COUNTIF('Présences, Excuses, et Tx P G'!$P125:BM125,$C126)/VLOOKUP($D126,$J$9:$DP$16,2+BI$1,FALSE)),),)</f>
        <v>0</v>
      </c>
      <c r="BJ126" s="141">
        <f>IF(AND($D126&lt;&gt;0,BJ$1&lt;&gt;0),IF(VLOOKUP($D126,$J$9:$DP$16,2+BJ$1,FALSE)&lt;&gt;0,(COUNTIF('Présences, Excuses, et Tx P G'!$P125:BN125,$C126)/VLOOKUP($D126,$J$9:$DP$16,2+BJ$1,FALSE)),),)</f>
        <v>0</v>
      </c>
      <c r="BK126" s="141">
        <f>IF(AND($D126&lt;&gt;0,BK$1&lt;&gt;0),IF(VLOOKUP($D126,$J$9:$DP$16,2+BK$1,FALSE)&lt;&gt;0,(COUNTIF('Présences, Excuses, et Tx P G'!$P125:BO125,$C126)/VLOOKUP($D126,$J$9:$DP$16,2+BK$1,FALSE)),),)</f>
        <v>0</v>
      </c>
      <c r="BL126" s="141">
        <f>IF(AND($D126&lt;&gt;0,BL$1&lt;&gt;0),IF(VLOOKUP($D126,$J$9:$DP$16,2+BL$1,FALSE)&lt;&gt;0,(COUNTIF('Présences, Excuses, et Tx P G'!$P125:BP125,$C126)/VLOOKUP($D126,$J$9:$DP$16,2+BL$1,FALSE)),),)</f>
        <v>0</v>
      </c>
      <c r="BM126" s="141">
        <f>IF(AND($D126&lt;&gt;0,BM$1&lt;&gt;0),IF(VLOOKUP($D126,$J$9:$DP$16,2+BM$1,FALSE)&lt;&gt;0,(COUNTIF('Présences, Excuses, et Tx P G'!$P125:BQ125,$C126)/VLOOKUP($D126,$J$9:$DP$16,2+BM$1,FALSE)),),)</f>
        <v>0</v>
      </c>
      <c r="BN126" s="141">
        <f>IF(AND($D126&lt;&gt;0,BN$1&lt;&gt;0),IF(VLOOKUP($D126,$J$9:$DP$16,2+BN$1,FALSE)&lt;&gt;0,(COUNTIF('Présences, Excuses, et Tx P G'!$P125:BR125,$C126)/VLOOKUP($D126,$J$9:$DP$16,2+BN$1,FALSE)),),)</f>
        <v>0</v>
      </c>
      <c r="BO126" s="141">
        <f>IF(AND($D126&lt;&gt;0,BO$1&lt;&gt;0),IF(VLOOKUP($D126,$J$9:$DP$16,2+BO$1,FALSE)&lt;&gt;0,(COUNTIF('Présences, Excuses, et Tx P G'!$P125:BS125,$C126)/VLOOKUP($D126,$J$9:$DP$16,2+BO$1,FALSE)),),)</f>
        <v>0</v>
      </c>
      <c r="BP126" s="141">
        <f>IF(AND($D126&lt;&gt;0,BP$1&lt;&gt;0),IF(VLOOKUP($D126,$J$9:$DP$16,2+BP$1,FALSE)&lt;&gt;0,(COUNTIF('Présences, Excuses, et Tx P G'!$P125:BT125,$C126)/VLOOKUP($D126,$J$9:$DP$16,2+BP$1,FALSE)),),)</f>
        <v>0</v>
      </c>
      <c r="BQ126" s="141">
        <f>IF(AND($D126&lt;&gt;0,BQ$1&lt;&gt;0),IF(VLOOKUP($D126,$J$9:$DP$16,2+BQ$1,FALSE)&lt;&gt;0,(COUNTIF('Présences, Excuses, et Tx P G'!$P125:BU125,$C126)/VLOOKUP($D126,$J$9:$DP$16,2+BQ$1,FALSE)),),)</f>
        <v>0</v>
      </c>
      <c r="BR126" s="141">
        <f>IF(AND($D126&lt;&gt;0,BR$1&lt;&gt;0),IF(VLOOKUP($D126,$J$9:$DP$16,2+BR$1,FALSE)&lt;&gt;0,(COUNTIF('Présences, Excuses, et Tx P G'!$P125:BV125,$C126)/VLOOKUP($D126,$J$9:$DP$16,2+BR$1,FALSE)),),)</f>
        <v>0</v>
      </c>
      <c r="BS126" s="141">
        <f>IF(AND($D126&lt;&gt;0,BS$1&lt;&gt;0),IF(VLOOKUP($D126,$J$9:$DP$16,2+BS$1,FALSE)&lt;&gt;0,(COUNTIF('Présences, Excuses, et Tx P G'!$P125:BW125,$C126)/VLOOKUP($D126,$J$9:$DP$16,2+BS$1,FALSE)),),)</f>
        <v>0</v>
      </c>
      <c r="BT126" s="141">
        <f>IF(AND($D126&lt;&gt;0,BT$1&lt;&gt;0),IF(VLOOKUP($D126,$J$9:$DP$16,2+BT$1,FALSE)&lt;&gt;0,(COUNTIF('Présences, Excuses, et Tx P G'!$P125:BX125,$C126)/VLOOKUP($D126,$J$9:$DP$16,2+BT$1,FALSE)),),)</f>
        <v>0</v>
      </c>
      <c r="BU126" s="141">
        <f>IF(AND($D126&lt;&gt;0,BU$1&lt;&gt;0),IF(VLOOKUP($D126,$J$9:$DP$16,2+BU$1,FALSE)&lt;&gt;0,(COUNTIF('Présences, Excuses, et Tx P G'!$P125:BY125,$C126)/VLOOKUP($D126,$J$9:$DP$16,2+BU$1,FALSE)),),)</f>
        <v>0</v>
      </c>
      <c r="BV126" s="141">
        <f>IF(AND($D126&lt;&gt;0,BV$1&lt;&gt;0),IF(VLOOKUP($D126,$J$9:$DP$16,2+BV$1,FALSE)&lt;&gt;0,(COUNTIF('Présences, Excuses, et Tx P G'!$P125:BZ125,$C126)/VLOOKUP($D126,$J$9:$DP$16,2+BV$1,FALSE)),),)</f>
        <v>0</v>
      </c>
      <c r="BW126" s="141">
        <f>IF(AND($D126&lt;&gt;0,BW$1&lt;&gt;0),IF(VLOOKUP($D126,$J$9:$DP$16,2+BW$1,FALSE)&lt;&gt;0,(COUNTIF('Présences, Excuses, et Tx P G'!$P125:CA125,$C126)/VLOOKUP($D126,$J$9:$DP$16,2+BW$1,FALSE)),),)</f>
        <v>0</v>
      </c>
      <c r="BX126" s="141">
        <f>IF(AND($D126&lt;&gt;0,BX$1&lt;&gt;0),IF(VLOOKUP($D126,$J$9:$DP$16,2+BX$1,FALSE)&lt;&gt;0,(COUNTIF('Présences, Excuses, et Tx P G'!$P125:CB125,$C126)/VLOOKUP($D126,$J$9:$DP$16,2+BX$1,FALSE)),),)</f>
        <v>0</v>
      </c>
      <c r="BY126" s="141">
        <f>IF(AND($D126&lt;&gt;0,BY$1&lt;&gt;0),IF(VLOOKUP($D126,$J$9:$DP$16,2+BY$1,FALSE)&lt;&gt;0,(COUNTIF('Présences, Excuses, et Tx P G'!$P125:CC125,$C126)/VLOOKUP($D126,$J$9:$DP$16,2+BY$1,FALSE)),),)</f>
        <v>0</v>
      </c>
      <c r="BZ126" s="141">
        <f>IF(AND($D126&lt;&gt;0,BZ$1&lt;&gt;0),IF(VLOOKUP($D126,$J$9:$DP$16,2+BZ$1,FALSE)&lt;&gt;0,(COUNTIF('Présences, Excuses, et Tx P G'!$P125:CD125,$C126)/VLOOKUP($D126,$J$9:$DP$16,2+BZ$1,FALSE)),),)</f>
        <v>0</v>
      </c>
      <c r="CA126" s="141">
        <f>IF(AND($D126&lt;&gt;0,CA$1&lt;&gt;0),IF(VLOOKUP($D126,$J$9:$DP$16,2+CA$1,FALSE)&lt;&gt;0,(COUNTIF('Présences, Excuses, et Tx P G'!$P125:CE125,$C126)/VLOOKUP($D126,$J$9:$DP$16,2+CA$1,FALSE)),),)</f>
        <v>0</v>
      </c>
      <c r="CB126" s="141">
        <f>IF(AND($D126&lt;&gt;0,CB$1&lt;&gt;0),IF(VLOOKUP($D126,$J$9:$DP$16,2+CB$1,FALSE)&lt;&gt;0,(COUNTIF('Présences, Excuses, et Tx P G'!$P125:CF125,$C126)/VLOOKUP($D126,$J$9:$DP$16,2+CB$1,FALSE)),),)</f>
        <v>0</v>
      </c>
      <c r="CC126" s="141">
        <f>IF(AND($D126&lt;&gt;0,CC$1&lt;&gt;0),IF(VLOOKUP($D126,$J$9:$DP$16,2+CC$1,FALSE)&lt;&gt;0,(COUNTIF('Présences, Excuses, et Tx P G'!$P125:CG125,$C126)/VLOOKUP($D126,$J$9:$DP$16,2+CC$1,FALSE)),),)</f>
        <v>0</v>
      </c>
      <c r="CD126" s="141">
        <f>IF(AND($D126&lt;&gt;0,CD$1&lt;&gt;0),IF(VLOOKUP($D126,$J$9:$DP$16,2+CD$1,FALSE)&lt;&gt;0,(COUNTIF('Présences, Excuses, et Tx P G'!$P125:CH125,$C126)/VLOOKUP($D126,$J$9:$DP$16,2+CD$1,FALSE)),),)</f>
        <v>0</v>
      </c>
      <c r="CE126" s="141">
        <f>IF(AND($D126&lt;&gt;0,CE$1&lt;&gt;0),IF(VLOOKUP($D126,$J$9:$DP$16,2+CE$1,FALSE)&lt;&gt;0,(COUNTIF('Présences, Excuses, et Tx P G'!$P125:CI125,$C126)/VLOOKUP($D126,$J$9:$DP$16,2+CE$1,FALSE)),),)</f>
        <v>0</v>
      </c>
      <c r="CF126" s="141">
        <f>IF(AND($D126&lt;&gt;0,CF$1&lt;&gt;0),IF(VLOOKUP($D126,$J$9:$DP$16,2+CF$1,FALSE)&lt;&gt;0,(COUNTIF('Présences, Excuses, et Tx P G'!$P125:CJ125,$C126)/VLOOKUP($D126,$J$9:$DP$16,2+CF$1,FALSE)),),)</f>
        <v>0</v>
      </c>
      <c r="CG126" s="141">
        <f>IF(AND($D126&lt;&gt;0,CG$1&lt;&gt;0),IF(VLOOKUP($D126,$J$9:$DP$16,2+CG$1,FALSE)&lt;&gt;0,(COUNTIF('Présences, Excuses, et Tx P G'!$P125:CK125,$C126)/VLOOKUP($D126,$J$9:$DP$16,2+CG$1,FALSE)),),)</f>
        <v>0</v>
      </c>
      <c r="CH126" s="141">
        <f>IF(AND($D126&lt;&gt;0,CH$1&lt;&gt;0),IF(VLOOKUP($D126,$J$9:$DP$16,2+CH$1,FALSE)&lt;&gt;0,(COUNTIF('Présences, Excuses, et Tx P G'!$P125:CL125,$C126)/VLOOKUP($D126,$J$9:$DP$16,2+CH$1,FALSE)),),)</f>
        <v>0</v>
      </c>
      <c r="CI126" s="141">
        <f>IF(AND($D126&lt;&gt;0,CI$1&lt;&gt;0),IF(VLOOKUP($D126,$J$9:$DP$16,2+CI$1,FALSE)&lt;&gt;0,(COUNTIF('Présences, Excuses, et Tx P G'!$P125:CM125,$C126)/VLOOKUP($D126,$J$9:$DP$16,2+CI$1,FALSE)),),)</f>
        <v>0</v>
      </c>
      <c r="CJ126" s="141">
        <f>IF(AND($D126&lt;&gt;0,CJ$1&lt;&gt;0),IF(VLOOKUP($D126,$J$9:$DP$16,2+CJ$1,FALSE)&lt;&gt;0,(COUNTIF('Présences, Excuses, et Tx P G'!$P125:CO125,$C126)/VLOOKUP($D126,$J$9:$DP$16,2+CJ$1,FALSE)),),)</f>
        <v>0</v>
      </c>
      <c r="CK126" s="141">
        <f>IF(AND($D126&lt;&gt;0,CK$1&lt;&gt;0),IF(VLOOKUP($D126,$J$9:$DP$16,2+CK$1,FALSE)&lt;&gt;0,(COUNTIF('Présences, Excuses, et Tx P G'!$P125:CP125,$C126)/VLOOKUP($D126,$J$9:$DP$16,2+CK$1,FALSE)),),)</f>
        <v>0</v>
      </c>
      <c r="CL126" s="141">
        <f>IF(AND($D126&lt;&gt;0,CL$1&lt;&gt;0),IF(VLOOKUP($D126,$J$9:$DP$16,2+CL$1,FALSE)&lt;&gt;0,(COUNTIF('Présences, Excuses, et Tx P G'!$P125:CQ125,$C126)/VLOOKUP($D126,$J$9:$DP$16,2+CL$1,FALSE)),),)</f>
        <v>0</v>
      </c>
      <c r="CM126" s="141">
        <f>IF(AND($D126&lt;&gt;0,CM$1&lt;&gt;0),IF(VLOOKUP($D126,$J$9:$DP$16,2+CM$1,FALSE)&lt;&gt;0,(COUNTIF('Présences, Excuses, et Tx P G'!$P125:CR125,$C126)/VLOOKUP($D126,$J$9:$DP$16,2+CM$1,FALSE)),),)</f>
        <v>0</v>
      </c>
      <c r="CN126" s="141">
        <f>IF(AND($D126&lt;&gt;0,CN$1&lt;&gt;0),IF(VLOOKUP($D126,$J$9:$DP$16,2+CN$1,FALSE)&lt;&gt;0,(COUNTIF('Présences, Excuses, et Tx P G'!$P125:CS125,$C126)/VLOOKUP($D126,$J$9:$DP$16,2+CN$1,FALSE)),),)</f>
        <v>0</v>
      </c>
      <c r="CO126" s="141">
        <f>IF(AND($D126&lt;&gt;0,CO$1&lt;&gt;0),IF(VLOOKUP($D126,$J$9:$DP$16,2+CO$1,FALSE)&lt;&gt;0,(COUNTIF('Présences, Excuses, et Tx P G'!$P125:CT125,$C126)/VLOOKUP($D126,$J$9:$DP$16,2+CO$1,FALSE)),),)</f>
        <v>0</v>
      </c>
      <c r="CP126" s="141">
        <f>IF(AND($D126&lt;&gt;0,CP$1&lt;&gt;0),IF(VLOOKUP($D126,$J$9:$DP$16,2+CP$1,FALSE)&lt;&gt;0,(COUNTIF('Présences, Excuses, et Tx P G'!$P125:CU125,$C126)/VLOOKUP($D126,$J$9:$DP$16,2+CP$1,FALSE)),),)</f>
        <v>0</v>
      </c>
      <c r="CQ126" s="141">
        <f>IF(AND($D126&lt;&gt;0,CQ$1&lt;&gt;0),IF(VLOOKUP($D126,$J$9:$DP$16,2+CQ$1,FALSE)&lt;&gt;0,(COUNTIF('Présences, Excuses, et Tx P G'!$P125:CU125,$C126)/VLOOKUP($D126,$J$9:$DP$16,2+CQ$1,FALSE)),),)</f>
        <v>0</v>
      </c>
      <c r="CR126" s="141">
        <f>IF(AND($D126&lt;&gt;0,CR$1&lt;&gt;0),IF(VLOOKUP($D126,$J$9:$DP$16,2+CR$1,FALSE)&lt;&gt;0,(COUNTIF('Présences, Excuses, et Tx P G'!$P125:CV125,$C126)/VLOOKUP($D126,$J$9:$DP$16,2+CR$1,FALSE)),),)</f>
        <v>0</v>
      </c>
      <c r="CS126" s="141">
        <f>IF(AND($D126&lt;&gt;0,CS$1&lt;&gt;0),IF(VLOOKUP($D126,$J$9:$DP$16,2+CS$1,FALSE)&lt;&gt;0,(COUNTIF('Présences, Excuses, et Tx P G'!$P125:CW125,$C126)/VLOOKUP($D126,$J$9:$DP$16,2+CS$1,FALSE)),),)</f>
        <v>0</v>
      </c>
      <c r="CT126" s="141">
        <f>IF(AND($D126&lt;&gt;0,CT$1&lt;&gt;0),IF(VLOOKUP($D126,$J$9:$DP$16,2+CT$1,FALSE)&lt;&gt;0,(COUNTIF('Présences, Excuses, et Tx P G'!$P125:CX125,$C126)/VLOOKUP($D126,$J$9:$DP$16,2+CT$1,FALSE)),),)</f>
        <v>0</v>
      </c>
      <c r="CU126" s="141">
        <f>IF(AND($D126&lt;&gt;0,CU$1&lt;&gt;0),IF(VLOOKUP($D126,$J$9:$DP$16,2+CU$1,FALSE)&lt;&gt;0,(COUNTIF('Présences, Excuses, et Tx P G'!$P125:CY125,$C126)/VLOOKUP($D126,$J$9:$DP$16,2+CU$1,FALSE)),),)</f>
        <v>0</v>
      </c>
      <c r="CV126" s="141">
        <f>IF(AND($D126&lt;&gt;0,CV$1&lt;&gt;0),IF(VLOOKUP($D126,$J$9:$DP$16,2+CV$1,FALSE)&lt;&gt;0,(COUNTIF('Présences, Excuses, et Tx P G'!$P125:CZ125,$C126)/VLOOKUP($D126,$J$9:$DP$16,2+CV$1,FALSE)),),)</f>
        <v>0</v>
      </c>
      <c r="CW126" s="141">
        <f>IF(AND($D126&lt;&gt;0,CW$1&lt;&gt;0),IF(VLOOKUP($D126,$J$9:$DP$16,2+CW$1,FALSE)&lt;&gt;0,(COUNTIF('Présences, Excuses, et Tx P G'!$P125:DA125,$C126)/VLOOKUP($D126,$J$9:$DP$16,2+CW$1,FALSE)),),)</f>
        <v>0</v>
      </c>
      <c r="CX126" s="141">
        <f>IF(AND($D126&lt;&gt;0,CX$1&lt;&gt;0),IF(VLOOKUP($D126,$J$9:$DP$16,2+CX$1,FALSE)&lt;&gt;0,(COUNTIF('Présences, Excuses, et Tx P G'!$P125:DB125,$C126)/VLOOKUP($D126,$J$9:$DP$16,2+CX$1,FALSE)),),)</f>
        <v>0</v>
      </c>
      <c r="CY126" s="141">
        <f>IF(AND($D126&lt;&gt;0,CY$1&lt;&gt;0),IF(VLOOKUP($D126,$J$9:$DP$16,2+CY$1,FALSE)&lt;&gt;0,(COUNTIF('Présences, Excuses, et Tx P G'!$P125:DC125,$C126)/VLOOKUP($D126,$J$9:$DP$16,2+CY$1,FALSE)),),)</f>
        <v>0</v>
      </c>
      <c r="CZ126" s="141">
        <f>IF(AND($D126&lt;&gt;0,CZ$1&lt;&gt;0),IF(VLOOKUP($D126,$J$9:$DP$16,2+CZ$1,FALSE)&lt;&gt;0,(COUNTIF('Présences, Excuses, et Tx P G'!$P125:DD125,$C126)/VLOOKUP($D126,$J$9:$DP$16,2+CZ$1,FALSE)),),)</f>
        <v>0</v>
      </c>
      <c r="DA126" s="141">
        <f>IF(AND($D126&lt;&gt;0,DA$1&lt;&gt;0),IF(VLOOKUP($D126,$J$9:$DP$16,2+DA$1,FALSE)&lt;&gt;0,(COUNTIF('Présences, Excuses, et Tx P G'!$P125:DE125,$C126)/VLOOKUP($D126,$J$9:$DP$16,2+DA$1,FALSE)),),)</f>
        <v>0</v>
      </c>
      <c r="DB126" s="141">
        <f>IF(AND($D126&lt;&gt;0,DB$1&lt;&gt;0),IF(VLOOKUP($D126,$J$9:$DP$16,2+DB$1,FALSE)&lt;&gt;0,(COUNTIF('Présences, Excuses, et Tx P G'!$P125:DF125,$C126)/VLOOKUP($D126,$J$9:$DP$16,2+DB$1,FALSE)),),)</f>
        <v>0</v>
      </c>
      <c r="DC126" s="141">
        <f>IF(AND($D126&lt;&gt;0,DC$1&lt;&gt;0),IF(VLOOKUP($D126,$J$9:$DP$16,2+DC$1,FALSE)&lt;&gt;0,(COUNTIF('Présences, Excuses, et Tx P G'!$P125:DG125,$C126)/VLOOKUP($D126,$J$9:$DP$16,2+DC$1,FALSE)),),)</f>
        <v>0</v>
      </c>
      <c r="DD126" s="141">
        <f>IF(AND($D126&lt;&gt;0,DD$1&lt;&gt;0),IF(VLOOKUP($D126,$J$9:$DP$16,2+DD$1,FALSE)&lt;&gt;0,(COUNTIF('Présences, Excuses, et Tx P G'!$P125:DH125,$C126)/VLOOKUP($D126,$J$9:$DP$16,2+DD$1,FALSE)),),)</f>
        <v>0</v>
      </c>
      <c r="DE126" s="141">
        <f>IF(AND($D126&lt;&gt;0,DE$1&lt;&gt;0),IF(VLOOKUP($D126,$J$9:$DP$16,2+DE$1,FALSE)&lt;&gt;0,(COUNTIF('Présences, Excuses, et Tx P G'!$P125:DI125,$C126)/VLOOKUP($D126,$J$9:$DP$16,2+DE$1,FALSE)),),)</f>
        <v>0</v>
      </c>
      <c r="DF126" s="141">
        <f>IF(AND($D126&lt;&gt;0,DF$1&lt;&gt;0),IF(VLOOKUP($D126,$J$9:$DP$16,2+DF$1,FALSE)&lt;&gt;0,(COUNTIF('Présences, Excuses, et Tx P G'!$P125:DJ125,$C126)/VLOOKUP($D126,$J$9:$DP$16,2+DF$1,FALSE)),),)</f>
        <v>0</v>
      </c>
      <c r="DG126" s="141">
        <f>IF(AND($D126&lt;&gt;0,DG$1&lt;&gt;0),IF(VLOOKUP($D126,$J$9:$DP$16,2+DG$1,FALSE)&lt;&gt;0,(COUNTIF('Présences, Excuses, et Tx P G'!$P125:DK125,$C126)/VLOOKUP($D126,$J$9:$DP$16,2+DG$1,FALSE)),),)</f>
        <v>0</v>
      </c>
      <c r="DH126" s="141">
        <f>IF(AND($D126&lt;&gt;0,DH$1&lt;&gt;0),IF(VLOOKUP($D126,$J$9:$DP$16,2+DH$1,FALSE)&lt;&gt;0,(COUNTIF('Présences, Excuses, et Tx P G'!$P125:DL125,$C126)/VLOOKUP($D126,$J$9:$DP$16,2+DH$1,FALSE)),),)</f>
        <v>0</v>
      </c>
      <c r="DI126" s="141">
        <f>IF(AND($D126&lt;&gt;0,DI$1&lt;&gt;0),IF(VLOOKUP($D126,$J$9:$DP$16,2+DI$1,FALSE)&lt;&gt;0,(COUNTIF('Présences, Excuses, et Tx P G'!$P125:DM125,$C126)/VLOOKUP($D126,$J$9:$DP$16,2+DI$1,FALSE)),),)</f>
        <v>0</v>
      </c>
      <c r="DJ126" s="141">
        <f>IF(AND($D126&lt;&gt;0,DJ$1&lt;&gt;0),IF(VLOOKUP($D126,$J$9:$DP$16,2+DJ$1,FALSE)&lt;&gt;0,(COUNTIF('Présences, Excuses, et Tx P G'!$P125:DN125,$C126)/VLOOKUP($D126,$J$9:$DP$16,2+DJ$1,FALSE)),),)</f>
        <v>0</v>
      </c>
      <c r="DK126" s="141">
        <f>IF(AND($D126&lt;&gt;0,DK$1&lt;&gt;0),IF(VLOOKUP($D126,$J$9:$DP$16,2+DK$1,FALSE)&lt;&gt;0,(COUNTIF('Présences, Excuses, et Tx P G'!$P125:DO125,$C126)/VLOOKUP($D126,$J$9:$DP$16,2+DK$1,FALSE)),),)</f>
        <v>0</v>
      </c>
      <c r="DL126" s="141">
        <f>IF(AND($D126&lt;&gt;0,DL$1&lt;&gt;0),IF(VLOOKUP($D126,$J$9:$DP$16,2+DL$1,FALSE)&lt;&gt;0,(COUNTIF('Présences, Excuses, et Tx P G'!$P125:DP125,$C126)/VLOOKUP($D126,$J$9:$DP$16,2+DL$1,FALSE)),),)</f>
        <v>0</v>
      </c>
      <c r="DM126" s="141">
        <f>IF(AND($D126&lt;&gt;0,DM$1&lt;&gt;0),IF(VLOOKUP($D126,$J$9:$DP$16,2+DM$1,FALSE)&lt;&gt;0,(COUNTIF('Présences, Excuses, et Tx P G'!$P125:DQ125,$C126)/VLOOKUP($D126,$J$9:$DP$16,2+DM$1,FALSE)),),)</f>
        <v>0</v>
      </c>
      <c r="DN126" s="141">
        <f>IF(AND($D126&lt;&gt;0,DN$1&lt;&gt;0),IF(VLOOKUP($D126,$J$9:$DP$16,2+DN$1,FALSE)&lt;&gt;0,(COUNTIF('Présences, Excuses, et Tx P G'!$P125:DR125,$C126)/VLOOKUP($D126,$J$9:$DP$16,2+DN$1,FALSE)),),)</f>
        <v>0</v>
      </c>
      <c r="DO126" s="141">
        <f>IF(AND($D126&lt;&gt;0,DO$1&lt;&gt;0),IF(VLOOKUP($D126,$J$9:$DP$16,2+DO$1,FALSE)&lt;&gt;0,(COUNTIF('Présences, Excuses, et Tx P G'!$P125:DS125,$C126)/VLOOKUP($D126,$J$9:$DP$16,2+DO$1,FALSE)),),)</f>
        <v>0</v>
      </c>
      <c r="DP126" s="141">
        <f>IF(AND($D126&lt;&gt;0,DP$1&lt;&gt;0),IF(VLOOKUP($D126,$J$9:$DP$16,2+DP$1,FALSE)&lt;&gt;0,(COUNTIF('Présences, Excuses, et Tx P G'!$P125:DT125,$C126)/VLOOKUP($D126,$J$9:$DP$16,2+DP$1,FALSE)),),)</f>
        <v>0</v>
      </c>
      <c r="DR126" s="22">
        <f t="shared" si="39"/>
        <v>0</v>
      </c>
      <c r="DS126" s="26">
        <f t="shared" si="40"/>
        <v>0</v>
      </c>
      <c r="DT126" s="23">
        <f t="shared" si="41"/>
        <v>0</v>
      </c>
    </row>
    <row r="127" spans="1:124" ht="14.4" customHeight="1">
      <c r="A127" s="11">
        <v>110</v>
      </c>
      <c r="B127" s="158">
        <f>Choristes!B116</f>
        <v>0</v>
      </c>
      <c r="C127" s="26">
        <f>Choristes!C116</f>
        <v>0</v>
      </c>
      <c r="D127" s="26">
        <f>Choristes!G116</f>
        <v>0</v>
      </c>
      <c r="E127" s="26"/>
      <c r="F127" s="26"/>
      <c r="G127" s="15"/>
      <c r="H127" s="15"/>
      <c r="I127" s="23">
        <f t="shared" si="37"/>
        <v>0</v>
      </c>
      <c r="J127" s="23">
        <f t="shared" si="38"/>
        <v>0</v>
      </c>
      <c r="K127" s="61"/>
      <c r="L127" s="141">
        <f>IF(AND($D127&lt;&gt;0,L$1&lt;&gt;0),IF(VLOOKUP($D127,$J$9:$DP$16,2+L$1,FALSE)&lt;&gt;0,(COUNTIF('Présences, Excuses, et Tx P G'!$P126:P126,$C127)/VLOOKUP($D127,$J$9:$DP$16,2+L$1,FALSE)),),)</f>
        <v>0</v>
      </c>
      <c r="M127" s="141">
        <f>IF(AND($D127&lt;&gt;0,M$1&lt;&gt;0),IF(VLOOKUP($D127,$J$9:$DP$16,2+M$1,FALSE)&lt;&gt;0,(COUNTIF('Présences, Excuses, et Tx P G'!$P126:Q126,$C127)/VLOOKUP($D127,$J$9:$DP$16,2+M$1,FALSE)),),)</f>
        <v>0</v>
      </c>
      <c r="N127" s="141">
        <f>IF(AND($D127&lt;&gt;0,N$1&lt;&gt;0),IF(VLOOKUP($D127,$J$9:$DP$16,2+N$1,FALSE)&lt;&gt;0,(COUNTIF('Présences, Excuses, et Tx P G'!$P126:R126,$C127)/VLOOKUP($D127,$J$9:$DP$16,2+N$1,FALSE)),),)</f>
        <v>0</v>
      </c>
      <c r="O127" s="141">
        <f>IF(AND($D127&lt;&gt;0,O$1&lt;&gt;0),IF(VLOOKUP($D127,$J$9:$DP$16,2+O$1,FALSE)&lt;&gt;0,(COUNTIF('Présences, Excuses, et Tx P G'!$P126:S126,$C127)/VLOOKUP($D127,$J$9:$DP$16,2+O$1,FALSE)),),)</f>
        <v>0</v>
      </c>
      <c r="P127" s="141">
        <f>IF(AND($D127&lt;&gt;0,P$1&lt;&gt;0),IF(VLOOKUP($D127,$J$9:$DP$16,2+P$1,FALSE)&lt;&gt;0,(COUNTIF('Présences, Excuses, et Tx P G'!$P126:T126,$C127)/VLOOKUP($D127,$J$9:$DP$16,2+P$1,FALSE)),),)</f>
        <v>0</v>
      </c>
      <c r="Q127" s="141">
        <f>IF(AND($D127&lt;&gt;0,Q$1&lt;&gt;0),IF(VLOOKUP($D127,$J$9:$DP$16,2+Q$1,FALSE)&lt;&gt;0,(COUNTIF('Présences, Excuses, et Tx P G'!$P126:U126,$C127)/VLOOKUP($D127,$J$9:$DP$16,2+Q$1,FALSE)),),)</f>
        <v>0</v>
      </c>
      <c r="R127" s="141">
        <f>IF(AND($D127&lt;&gt;0,R$1&lt;&gt;0),IF(VLOOKUP($D127,$J$9:$DP$16,2+R$1,FALSE)&lt;&gt;0,(COUNTIF('Présences, Excuses, et Tx P G'!$P126:V126,$C127)/VLOOKUP($D127,$J$9:$DP$16,2+R$1,FALSE)),),)</f>
        <v>0</v>
      </c>
      <c r="S127" s="141">
        <f>IF(AND($D127&lt;&gt;0,S$1&lt;&gt;0),IF(VLOOKUP($D127,$J$9:$DP$16,2+S$1,FALSE)&lt;&gt;0,(COUNTIF('Présences, Excuses, et Tx P G'!$P126:W126,$C127)/VLOOKUP($D127,$J$9:$DP$16,2+S$1,FALSE)),),)</f>
        <v>0</v>
      </c>
      <c r="T127" s="141">
        <f>IF(AND($D127&lt;&gt;0,T$1&lt;&gt;0),IF(VLOOKUP($D127,$J$9:$DP$16,2+T$1,FALSE)&lt;&gt;0,(COUNTIF('Présences, Excuses, et Tx P G'!$P126:X126,$C127)/VLOOKUP($D127,$J$9:$DP$16,2+T$1,FALSE)),),)</f>
        <v>0</v>
      </c>
      <c r="U127" s="141">
        <f>IF(AND($D127&lt;&gt;0,U$1&lt;&gt;0),IF(VLOOKUP($D127,$J$9:$DP$16,2+U$1,FALSE)&lt;&gt;0,(COUNTIF('Présences, Excuses, et Tx P G'!$P126:Y126,$C127)/VLOOKUP($D127,$J$9:$DP$16,2+U$1,FALSE)),),)</f>
        <v>0</v>
      </c>
      <c r="V127" s="141">
        <f>IF(AND($D127&lt;&gt;0,V$1&lt;&gt;0),IF(VLOOKUP($D127,$J$9:$DP$16,2+V$1,FALSE)&lt;&gt;0,(COUNTIF('Présences, Excuses, et Tx P G'!$P126:Z126,$C127)/VLOOKUP($D127,$J$9:$DP$16,2+V$1,FALSE)),),)</f>
        <v>0</v>
      </c>
      <c r="W127" s="141">
        <f>IF(AND($D127&lt;&gt;0,W$1&lt;&gt;0),IF(VLOOKUP($D127,$J$9:$DP$16,2+W$1,FALSE)&lt;&gt;0,(COUNTIF('Présences, Excuses, et Tx P G'!$P126:AA126,$C127)/VLOOKUP($D127,$J$9:$DP$16,2+W$1,FALSE)),),)</f>
        <v>0</v>
      </c>
      <c r="X127" s="141">
        <f>IF(AND($D127&lt;&gt;0,X$1&lt;&gt;0),IF(VLOOKUP($D127,$J$9:$DP$16,2+X$1,FALSE)&lt;&gt;0,(COUNTIF('Présences, Excuses, et Tx P G'!$P126:AB126,$C127)/VLOOKUP($D127,$J$9:$DP$16,2+X$1,FALSE)),),)</f>
        <v>0</v>
      </c>
      <c r="Y127" s="141">
        <f>IF(AND($D127&lt;&gt;0,Y$1&lt;&gt;0),IF(VLOOKUP($D127,$J$9:$DP$16,2+Y$1,FALSE)&lt;&gt;0,(COUNTIF('Présences, Excuses, et Tx P G'!$P126:AC126,$C127)/VLOOKUP($D127,$J$9:$DP$16,2+Y$1,FALSE)),),)</f>
        <v>0</v>
      </c>
      <c r="Z127" s="141">
        <f>IF(AND($D127&lt;&gt;0,Z$1&lt;&gt;0),IF(VLOOKUP($D127,$J$9:$DP$16,2+Z$1,FALSE)&lt;&gt;0,(COUNTIF('Présences, Excuses, et Tx P G'!$P126:AD126,$C127)/VLOOKUP($D127,$J$9:$DP$16,2+Z$1,FALSE)),),)</f>
        <v>0</v>
      </c>
      <c r="AA127" s="141">
        <f>IF(AND($D127&lt;&gt;0,AA$1&lt;&gt;0),IF(VLOOKUP($D127,$J$9:$DP$16,2+AA$1,FALSE)&lt;&gt;0,(COUNTIF('Présences, Excuses, et Tx P G'!$P126:AE126,$C127)/VLOOKUP($D127,$J$9:$DP$16,2+AA$1,FALSE)),),)</f>
        <v>0</v>
      </c>
      <c r="AB127" s="141">
        <f>IF(AND($D127&lt;&gt;0,AB$1&lt;&gt;0),IF(VLOOKUP($D127,$J$9:$DP$16,2+AB$1,FALSE)&lt;&gt;0,(COUNTIF('Présences, Excuses, et Tx P G'!$P126:AF126,$C127)/VLOOKUP($D127,$J$9:$DP$16,2+AB$1,FALSE)),),)</f>
        <v>0</v>
      </c>
      <c r="AC127" s="141">
        <f>IF(AND($D127&lt;&gt;0,AC$1&lt;&gt;0),IF(VLOOKUP($D127,$J$9:$DP$16,2+AC$1,FALSE)&lt;&gt;0,(COUNTIF('Présences, Excuses, et Tx P G'!$P126:AG126,$C127)/VLOOKUP($D127,$J$9:$DP$16,2+AC$1,FALSE)),),)</f>
        <v>0</v>
      </c>
      <c r="AD127" s="141">
        <f>IF(AND($D127&lt;&gt;0,AD$1&lt;&gt;0),IF(VLOOKUP($D127,$J$9:$DP$16,2+AD$1,FALSE)&lt;&gt;0,(COUNTIF('Présences, Excuses, et Tx P G'!$P126:AH126,$C127)/VLOOKUP($D127,$J$9:$DP$16,2+AD$1,FALSE)),),)</f>
        <v>0</v>
      </c>
      <c r="AE127" s="141">
        <f>IF(AND($D127&lt;&gt;0,AE$1&lt;&gt;0),IF(VLOOKUP($D127,$J$9:$DP$16,2+AE$1,FALSE)&lt;&gt;0,(COUNTIF('Présences, Excuses, et Tx P G'!$P126:AI126,$C127)/VLOOKUP($D127,$J$9:$DP$16,2+AE$1,FALSE)),),)</f>
        <v>0</v>
      </c>
      <c r="AF127" s="141">
        <f>IF(AND($D127&lt;&gt;0,AF$1&lt;&gt;0),IF(VLOOKUP($D127,$J$9:$DP$16,2+AF$1,FALSE)&lt;&gt;0,(COUNTIF('Présences, Excuses, et Tx P G'!$P126:AJ126,$C127)/VLOOKUP($D127,$J$9:$DP$16,2+AF$1,FALSE)),),)</f>
        <v>0</v>
      </c>
      <c r="AG127" s="141">
        <f>IF(AND($D127&lt;&gt;0,AG$1&lt;&gt;0),IF(VLOOKUP($D127,$J$9:$DP$16,2+AG$1,FALSE)&lt;&gt;0,(COUNTIF('Présences, Excuses, et Tx P G'!$P126:AK126,$C127)/VLOOKUP($D127,$J$9:$DP$16,2+AG$1,FALSE)),),)</f>
        <v>0</v>
      </c>
      <c r="AH127" s="141">
        <f>IF(AND($D127&lt;&gt;0,AH$1&lt;&gt;0),IF(VLOOKUP($D127,$J$9:$DP$16,2+AH$1,FALSE)&lt;&gt;0,(COUNTIF('Présences, Excuses, et Tx P G'!$P126:AL126,$C127)/VLOOKUP($D127,$J$9:$DP$16,2+AH$1,FALSE)),),)</f>
        <v>0</v>
      </c>
      <c r="AI127" s="141">
        <f>IF(AND($D127&lt;&gt;0,AI$1&lt;&gt;0),IF(VLOOKUP($D127,$J$9:$DP$16,2+AI$1,FALSE)&lt;&gt;0,(COUNTIF('Présences, Excuses, et Tx P G'!$P126:AM126,$C127)/VLOOKUP($D127,$J$9:$DP$16,2+AI$1,FALSE)),),)</f>
        <v>0</v>
      </c>
      <c r="AJ127" s="141">
        <f>IF(AND($D127&lt;&gt;0,AJ$1&lt;&gt;0),IF(VLOOKUP($D127,$J$9:$DP$16,2+AJ$1,FALSE)&lt;&gt;0,(COUNTIF('Présences, Excuses, et Tx P G'!$P126:AN126,$C127)/VLOOKUP($D127,$J$9:$DP$16,2+AJ$1,FALSE)),),)</f>
        <v>0</v>
      </c>
      <c r="AK127" s="141">
        <f>IF(AND($D127&lt;&gt;0,AK$1&lt;&gt;0),IF(VLOOKUP($D127,$J$9:$DP$16,2+AK$1,FALSE)&lt;&gt;0,(COUNTIF('Présences, Excuses, et Tx P G'!$P126:AO126,$C127)/VLOOKUP($D127,$J$9:$DP$16,2+AK$1,FALSE)),),)</f>
        <v>0</v>
      </c>
      <c r="AL127" s="141">
        <f>IF(AND($D127&lt;&gt;0,AL$1&lt;&gt;0),IF(VLOOKUP($D127,$J$9:$DP$16,2+AL$1,FALSE)&lt;&gt;0,(COUNTIF('Présences, Excuses, et Tx P G'!$P126:AP126,$C127)/VLOOKUP($D127,$J$9:$DP$16,2+AL$1,FALSE)),),)</f>
        <v>0</v>
      </c>
      <c r="AM127" s="141">
        <f>IF(AND($D127&lt;&gt;0,AM$1&lt;&gt;0),IF(VLOOKUP($D127,$J$9:$DP$16,2+AM$1,FALSE)&lt;&gt;0,(COUNTIF('Présences, Excuses, et Tx P G'!$P126:AQ126,$C127)/VLOOKUP($D127,$J$9:$DP$16,2+AM$1,FALSE)),),)</f>
        <v>0</v>
      </c>
      <c r="AN127" s="141">
        <f>IF(AND($D127&lt;&gt;0,AN$1&lt;&gt;0),IF(VLOOKUP($D127,$J$9:$DP$16,2+AN$1,FALSE)&lt;&gt;0,(COUNTIF('Présences, Excuses, et Tx P G'!$P126:AR126,$C127)/VLOOKUP($D127,$J$9:$DP$16,2+AN$1,FALSE)),),)</f>
        <v>0</v>
      </c>
      <c r="AO127" s="141">
        <f>IF(AND($D127&lt;&gt;0,AO$1&lt;&gt;0),IF(VLOOKUP($D127,$J$9:$DP$16,2+AO$1,FALSE)&lt;&gt;0,(COUNTIF('Présences, Excuses, et Tx P G'!$P126:AS126,$C127)/VLOOKUP($D127,$J$9:$DP$16,2+AO$1,FALSE)),),)</f>
        <v>0</v>
      </c>
      <c r="AP127" s="141">
        <f>IF(AND($D127&lt;&gt;0,AP$1&lt;&gt;0),IF(VLOOKUP($D127,$J$9:$DP$16,2+AP$1,FALSE)&lt;&gt;0,(COUNTIF('Présences, Excuses, et Tx P G'!$P126:AT126,$C127)/VLOOKUP($D127,$J$9:$DP$16,2+AP$1,FALSE)),),)</f>
        <v>0</v>
      </c>
      <c r="AQ127" s="141">
        <f>IF(AND($D127&lt;&gt;0,AQ$1&lt;&gt;0),IF(VLOOKUP($D127,$J$9:$DP$16,2+AQ$1,FALSE)&lt;&gt;0,(COUNTIF('Présences, Excuses, et Tx P G'!$P126:AU126,$C127)/VLOOKUP($D127,$J$9:$DP$16,2+AQ$1,FALSE)),),)</f>
        <v>0</v>
      </c>
      <c r="AR127" s="141">
        <f>IF(AND($D127&lt;&gt;0,AR$1&lt;&gt;0),IF(VLOOKUP($D127,$J$9:$DP$16,2+AR$1,FALSE)&lt;&gt;0,(COUNTIF('Présences, Excuses, et Tx P G'!$P126:AV126,$C127)/VLOOKUP($D127,$J$9:$DP$16,2+AR$1,FALSE)),),)</f>
        <v>0</v>
      </c>
      <c r="AS127" s="141">
        <f>IF(AND($D127&lt;&gt;0,AS$1&lt;&gt;0),IF(VLOOKUP($D127,$J$9:$DP$16,2+AS$1,FALSE)&lt;&gt;0,(COUNTIF('Présences, Excuses, et Tx P G'!$P126:AW126,$C127)/VLOOKUP($D127,$J$9:$DP$16,2+AS$1,FALSE)),),)</f>
        <v>0</v>
      </c>
      <c r="AT127" s="141">
        <f>IF(AND($D127&lt;&gt;0,AT$1&lt;&gt;0),IF(VLOOKUP($D127,$J$9:$DP$16,2+AT$1,FALSE)&lt;&gt;0,(COUNTIF('Présences, Excuses, et Tx P G'!$P126:AX126,$C127)/VLOOKUP($D127,$J$9:$DP$16,2+AT$1,FALSE)),),)</f>
        <v>0</v>
      </c>
      <c r="AU127" s="141">
        <f>IF(AND($D127&lt;&gt;0,AU$1&lt;&gt;0),IF(VLOOKUP($D127,$J$9:$DP$16,2+AU$1,FALSE)&lt;&gt;0,(COUNTIF('Présences, Excuses, et Tx P G'!$P126:AY126,$C127)/VLOOKUP($D127,$J$9:$DP$16,2+AU$1,FALSE)),),)</f>
        <v>0</v>
      </c>
      <c r="AV127" s="141">
        <f>IF(AND($D127&lt;&gt;0,AV$1&lt;&gt;0),IF(VLOOKUP($D127,$J$9:$DP$16,2+AV$1,FALSE)&lt;&gt;0,(COUNTIF('Présences, Excuses, et Tx P G'!$P126:AZ126,$C127)/VLOOKUP($D127,$J$9:$DP$16,2+AV$1,FALSE)),),)</f>
        <v>0</v>
      </c>
      <c r="AW127" s="141">
        <f>IF(AND($D127&lt;&gt;0,AW$1&lt;&gt;0),IF(VLOOKUP($D127,$J$9:$DP$16,2+AW$1,FALSE)&lt;&gt;0,(COUNTIF('Présences, Excuses, et Tx P G'!$P126:BA126,$C127)/VLOOKUP($D127,$J$9:$DP$16,2+AW$1,FALSE)),),)</f>
        <v>0</v>
      </c>
      <c r="AX127" s="141">
        <f>IF(AND($D127&lt;&gt;0,AX$1&lt;&gt;0),IF(VLOOKUP($D127,$J$9:$DP$16,2+AX$1,FALSE)&lt;&gt;0,(COUNTIF('Présences, Excuses, et Tx P G'!$P126:BB126,$C127)/VLOOKUP($D127,$J$9:$DP$16,2+AX$1,FALSE)),),)</f>
        <v>0</v>
      </c>
      <c r="AY127" s="141">
        <f>IF(AND($D127&lt;&gt;0,AY$1&lt;&gt;0),IF(VLOOKUP($D127,$J$9:$DP$16,2+AY$1,FALSE)&lt;&gt;0,(COUNTIF('Présences, Excuses, et Tx P G'!$P126:BC126,$C127)/VLOOKUP($D127,$J$9:$DP$16,2+AY$1,FALSE)),),)</f>
        <v>0</v>
      </c>
      <c r="AZ127" s="141">
        <f>IF(AND($D127&lt;&gt;0,AZ$1&lt;&gt;0),IF(VLOOKUP($D127,$J$9:$DP$16,2+AZ$1,FALSE)&lt;&gt;0,(COUNTIF('Présences, Excuses, et Tx P G'!$P126:BD126,$C127)/VLOOKUP($D127,$J$9:$DP$16,2+AZ$1,FALSE)),),)</f>
        <v>0</v>
      </c>
      <c r="BA127" s="141">
        <f>IF(AND($D127&lt;&gt;0,BA$1&lt;&gt;0),IF(VLOOKUP($D127,$J$9:$DP$16,2+BA$1,FALSE)&lt;&gt;0,(COUNTIF('Présences, Excuses, et Tx P G'!$P126:BE126,$C127)/VLOOKUP($D127,$J$9:$DP$16,2+BA$1,FALSE)),),)</f>
        <v>0</v>
      </c>
      <c r="BB127" s="141">
        <f>IF(AND($D127&lt;&gt;0,BB$1&lt;&gt;0),IF(VLOOKUP($D127,$J$9:$DP$16,2+BB$1,FALSE)&lt;&gt;0,(COUNTIF('Présences, Excuses, et Tx P G'!$P126:BF126,$C127)/VLOOKUP($D127,$J$9:$DP$16,2+BB$1,FALSE)),),)</f>
        <v>0</v>
      </c>
      <c r="BC127" s="141">
        <f>IF(AND($D127&lt;&gt;0,BC$1&lt;&gt;0),IF(VLOOKUP($D127,$J$9:$DP$16,2+BC$1,FALSE)&lt;&gt;0,(COUNTIF('Présences, Excuses, et Tx P G'!$P126:BG126,$C127)/VLOOKUP($D127,$J$9:$DP$16,2+BC$1,FALSE)),),)</f>
        <v>0</v>
      </c>
      <c r="BD127" s="141">
        <f>IF(AND($D127&lt;&gt;0,BD$1&lt;&gt;0),IF(VLOOKUP($D127,$J$9:$DP$16,2+BD$1,FALSE)&lt;&gt;0,(COUNTIF('Présences, Excuses, et Tx P G'!$P126:BH126,$C127)/VLOOKUP($D127,$J$9:$DP$16,2+BD$1,FALSE)),),)</f>
        <v>0</v>
      </c>
      <c r="BE127" s="141">
        <f>IF(AND($D127&lt;&gt;0,BE$1&lt;&gt;0),IF(VLOOKUP($D127,$J$9:$DP$16,2+BE$1,FALSE)&lt;&gt;0,(COUNTIF('Présences, Excuses, et Tx P G'!$P126:BI126,$C127)/VLOOKUP($D127,$J$9:$DP$16,2+BE$1,FALSE)),),)</f>
        <v>0</v>
      </c>
      <c r="BF127" s="141">
        <f>IF(AND($D127&lt;&gt;0,BF$1&lt;&gt;0),IF(VLOOKUP($D127,$J$9:$DP$16,2+BF$1,FALSE)&lt;&gt;0,(COUNTIF('Présences, Excuses, et Tx P G'!$P126:BJ126,$C127)/VLOOKUP($D127,$J$9:$DP$16,2+BF$1,FALSE)),),)</f>
        <v>0</v>
      </c>
      <c r="BG127" s="141">
        <f>IF(AND($D127&lt;&gt;0,BG$1&lt;&gt;0),IF(VLOOKUP($D127,$J$9:$DP$16,2+BG$1,FALSE)&lt;&gt;0,(COUNTIF('Présences, Excuses, et Tx P G'!$P126:BK126,$C127)/VLOOKUP($D127,$J$9:$DP$16,2+BG$1,FALSE)),),)</f>
        <v>0</v>
      </c>
      <c r="BH127" s="141">
        <f>IF(AND($D127&lt;&gt;0,BH$1&lt;&gt;0),IF(VLOOKUP($D127,$J$9:$DP$16,2+BH$1,FALSE)&lt;&gt;0,(COUNTIF('Présences, Excuses, et Tx P G'!$P126:BL126,$C127)/VLOOKUP($D127,$J$9:$DP$16,2+BH$1,FALSE)),),)</f>
        <v>0</v>
      </c>
      <c r="BI127" s="141">
        <f>IF(AND($D127&lt;&gt;0,BI$1&lt;&gt;0),IF(VLOOKUP($D127,$J$9:$DP$16,2+BI$1,FALSE)&lt;&gt;0,(COUNTIF('Présences, Excuses, et Tx P G'!$P126:BM126,$C127)/VLOOKUP($D127,$J$9:$DP$16,2+BI$1,FALSE)),),)</f>
        <v>0</v>
      </c>
      <c r="BJ127" s="141">
        <f>IF(AND($D127&lt;&gt;0,BJ$1&lt;&gt;0),IF(VLOOKUP($D127,$J$9:$DP$16,2+BJ$1,FALSE)&lt;&gt;0,(COUNTIF('Présences, Excuses, et Tx P G'!$P126:BN126,$C127)/VLOOKUP($D127,$J$9:$DP$16,2+BJ$1,FALSE)),),)</f>
        <v>0</v>
      </c>
      <c r="BK127" s="141">
        <f>IF(AND($D127&lt;&gt;0,BK$1&lt;&gt;0),IF(VLOOKUP($D127,$J$9:$DP$16,2+BK$1,FALSE)&lt;&gt;0,(COUNTIF('Présences, Excuses, et Tx P G'!$P126:BO126,$C127)/VLOOKUP($D127,$J$9:$DP$16,2+BK$1,FALSE)),),)</f>
        <v>0</v>
      </c>
      <c r="BL127" s="141">
        <f>IF(AND($D127&lt;&gt;0,BL$1&lt;&gt;0),IF(VLOOKUP($D127,$J$9:$DP$16,2+BL$1,FALSE)&lt;&gt;0,(COUNTIF('Présences, Excuses, et Tx P G'!$P126:BP126,$C127)/VLOOKUP($D127,$J$9:$DP$16,2+BL$1,FALSE)),),)</f>
        <v>0</v>
      </c>
      <c r="BM127" s="141">
        <f>IF(AND($D127&lt;&gt;0,BM$1&lt;&gt;0),IF(VLOOKUP($D127,$J$9:$DP$16,2+BM$1,FALSE)&lt;&gt;0,(COUNTIF('Présences, Excuses, et Tx P G'!$P126:BQ126,$C127)/VLOOKUP($D127,$J$9:$DP$16,2+BM$1,FALSE)),),)</f>
        <v>0</v>
      </c>
      <c r="BN127" s="141">
        <f>IF(AND($D127&lt;&gt;0,BN$1&lt;&gt;0),IF(VLOOKUP($D127,$J$9:$DP$16,2+BN$1,FALSE)&lt;&gt;0,(COUNTIF('Présences, Excuses, et Tx P G'!$P126:BR126,$C127)/VLOOKUP($D127,$J$9:$DP$16,2+BN$1,FALSE)),),)</f>
        <v>0</v>
      </c>
      <c r="BO127" s="141">
        <f>IF(AND($D127&lt;&gt;0,BO$1&lt;&gt;0),IF(VLOOKUP($D127,$J$9:$DP$16,2+BO$1,FALSE)&lt;&gt;0,(COUNTIF('Présences, Excuses, et Tx P G'!$P126:BS126,$C127)/VLOOKUP($D127,$J$9:$DP$16,2+BO$1,FALSE)),),)</f>
        <v>0</v>
      </c>
      <c r="BP127" s="141">
        <f>IF(AND($D127&lt;&gt;0,BP$1&lt;&gt;0),IF(VLOOKUP($D127,$J$9:$DP$16,2+BP$1,FALSE)&lt;&gt;0,(COUNTIF('Présences, Excuses, et Tx P G'!$P126:BT126,$C127)/VLOOKUP($D127,$J$9:$DP$16,2+BP$1,FALSE)),),)</f>
        <v>0</v>
      </c>
      <c r="BQ127" s="141">
        <f>IF(AND($D127&lt;&gt;0,BQ$1&lt;&gt;0),IF(VLOOKUP($D127,$J$9:$DP$16,2+BQ$1,FALSE)&lt;&gt;0,(COUNTIF('Présences, Excuses, et Tx P G'!$P126:BU126,$C127)/VLOOKUP($D127,$J$9:$DP$16,2+BQ$1,FALSE)),),)</f>
        <v>0</v>
      </c>
      <c r="BR127" s="141">
        <f>IF(AND($D127&lt;&gt;0,BR$1&lt;&gt;0),IF(VLOOKUP($D127,$J$9:$DP$16,2+BR$1,FALSE)&lt;&gt;0,(COUNTIF('Présences, Excuses, et Tx P G'!$P126:BV126,$C127)/VLOOKUP($D127,$J$9:$DP$16,2+BR$1,FALSE)),),)</f>
        <v>0</v>
      </c>
      <c r="BS127" s="141">
        <f>IF(AND($D127&lt;&gt;0,BS$1&lt;&gt;0),IF(VLOOKUP($D127,$J$9:$DP$16,2+BS$1,FALSE)&lt;&gt;0,(COUNTIF('Présences, Excuses, et Tx P G'!$P126:BW126,$C127)/VLOOKUP($D127,$J$9:$DP$16,2+BS$1,FALSE)),),)</f>
        <v>0</v>
      </c>
      <c r="BT127" s="141">
        <f>IF(AND($D127&lt;&gt;0,BT$1&lt;&gt;0),IF(VLOOKUP($D127,$J$9:$DP$16,2+BT$1,FALSE)&lt;&gt;0,(COUNTIF('Présences, Excuses, et Tx P G'!$P126:BX126,$C127)/VLOOKUP($D127,$J$9:$DP$16,2+BT$1,FALSE)),),)</f>
        <v>0</v>
      </c>
      <c r="BU127" s="141">
        <f>IF(AND($D127&lt;&gt;0,BU$1&lt;&gt;0),IF(VLOOKUP($D127,$J$9:$DP$16,2+BU$1,FALSE)&lt;&gt;0,(COUNTIF('Présences, Excuses, et Tx P G'!$P126:BY126,$C127)/VLOOKUP($D127,$J$9:$DP$16,2+BU$1,FALSE)),),)</f>
        <v>0</v>
      </c>
      <c r="BV127" s="141">
        <f>IF(AND($D127&lt;&gt;0,BV$1&lt;&gt;0),IF(VLOOKUP($D127,$J$9:$DP$16,2+BV$1,FALSE)&lt;&gt;0,(COUNTIF('Présences, Excuses, et Tx P G'!$P126:BZ126,$C127)/VLOOKUP($D127,$J$9:$DP$16,2+BV$1,FALSE)),),)</f>
        <v>0</v>
      </c>
      <c r="BW127" s="141">
        <f>IF(AND($D127&lt;&gt;0,BW$1&lt;&gt;0),IF(VLOOKUP($D127,$J$9:$DP$16,2+BW$1,FALSE)&lt;&gt;0,(COUNTIF('Présences, Excuses, et Tx P G'!$P126:CA126,$C127)/VLOOKUP($D127,$J$9:$DP$16,2+BW$1,FALSE)),),)</f>
        <v>0</v>
      </c>
      <c r="BX127" s="141">
        <f>IF(AND($D127&lt;&gt;0,BX$1&lt;&gt;0),IF(VLOOKUP($D127,$J$9:$DP$16,2+BX$1,FALSE)&lt;&gt;0,(COUNTIF('Présences, Excuses, et Tx P G'!$P126:CB126,$C127)/VLOOKUP($D127,$J$9:$DP$16,2+BX$1,FALSE)),),)</f>
        <v>0</v>
      </c>
      <c r="BY127" s="141">
        <f>IF(AND($D127&lt;&gt;0,BY$1&lt;&gt;0),IF(VLOOKUP($D127,$J$9:$DP$16,2+BY$1,FALSE)&lt;&gt;0,(COUNTIF('Présences, Excuses, et Tx P G'!$P126:CC126,$C127)/VLOOKUP($D127,$J$9:$DP$16,2+BY$1,FALSE)),),)</f>
        <v>0</v>
      </c>
      <c r="BZ127" s="141">
        <f>IF(AND($D127&lt;&gt;0,BZ$1&lt;&gt;0),IF(VLOOKUP($D127,$J$9:$DP$16,2+BZ$1,FALSE)&lt;&gt;0,(COUNTIF('Présences, Excuses, et Tx P G'!$P126:CD126,$C127)/VLOOKUP($D127,$J$9:$DP$16,2+BZ$1,FALSE)),),)</f>
        <v>0</v>
      </c>
      <c r="CA127" s="141">
        <f>IF(AND($D127&lt;&gt;0,CA$1&lt;&gt;0),IF(VLOOKUP($D127,$J$9:$DP$16,2+CA$1,FALSE)&lt;&gt;0,(COUNTIF('Présences, Excuses, et Tx P G'!$P126:CE126,$C127)/VLOOKUP($D127,$J$9:$DP$16,2+CA$1,FALSE)),),)</f>
        <v>0</v>
      </c>
      <c r="CB127" s="141">
        <f>IF(AND($D127&lt;&gt;0,CB$1&lt;&gt;0),IF(VLOOKUP($D127,$J$9:$DP$16,2+CB$1,FALSE)&lt;&gt;0,(COUNTIF('Présences, Excuses, et Tx P G'!$P126:CF126,$C127)/VLOOKUP($D127,$J$9:$DP$16,2+CB$1,FALSE)),),)</f>
        <v>0</v>
      </c>
      <c r="CC127" s="141">
        <f>IF(AND($D127&lt;&gt;0,CC$1&lt;&gt;0),IF(VLOOKUP($D127,$J$9:$DP$16,2+CC$1,FALSE)&lt;&gt;0,(COUNTIF('Présences, Excuses, et Tx P G'!$P126:CG126,$C127)/VLOOKUP($D127,$J$9:$DP$16,2+CC$1,FALSE)),),)</f>
        <v>0</v>
      </c>
      <c r="CD127" s="141">
        <f>IF(AND($D127&lt;&gt;0,CD$1&lt;&gt;0),IF(VLOOKUP($D127,$J$9:$DP$16,2+CD$1,FALSE)&lt;&gt;0,(COUNTIF('Présences, Excuses, et Tx P G'!$P126:CH126,$C127)/VLOOKUP($D127,$J$9:$DP$16,2+CD$1,FALSE)),),)</f>
        <v>0</v>
      </c>
      <c r="CE127" s="141">
        <f>IF(AND($D127&lt;&gt;0,CE$1&lt;&gt;0),IF(VLOOKUP($D127,$J$9:$DP$16,2+CE$1,FALSE)&lt;&gt;0,(COUNTIF('Présences, Excuses, et Tx P G'!$P126:CI126,$C127)/VLOOKUP($D127,$J$9:$DP$16,2+CE$1,FALSE)),),)</f>
        <v>0</v>
      </c>
      <c r="CF127" s="141">
        <f>IF(AND($D127&lt;&gt;0,CF$1&lt;&gt;0),IF(VLOOKUP($D127,$J$9:$DP$16,2+CF$1,FALSE)&lt;&gt;0,(COUNTIF('Présences, Excuses, et Tx P G'!$P126:CJ126,$C127)/VLOOKUP($D127,$J$9:$DP$16,2+CF$1,FALSE)),),)</f>
        <v>0</v>
      </c>
      <c r="CG127" s="141">
        <f>IF(AND($D127&lt;&gt;0,CG$1&lt;&gt;0),IF(VLOOKUP($D127,$J$9:$DP$16,2+CG$1,FALSE)&lt;&gt;0,(COUNTIF('Présences, Excuses, et Tx P G'!$P126:CK126,$C127)/VLOOKUP($D127,$J$9:$DP$16,2+CG$1,FALSE)),),)</f>
        <v>0</v>
      </c>
      <c r="CH127" s="141">
        <f>IF(AND($D127&lt;&gt;0,CH$1&lt;&gt;0),IF(VLOOKUP($D127,$J$9:$DP$16,2+CH$1,FALSE)&lt;&gt;0,(COUNTIF('Présences, Excuses, et Tx P G'!$P126:CL126,$C127)/VLOOKUP($D127,$J$9:$DP$16,2+CH$1,FALSE)),),)</f>
        <v>0</v>
      </c>
      <c r="CI127" s="141">
        <f>IF(AND($D127&lt;&gt;0,CI$1&lt;&gt;0),IF(VLOOKUP($D127,$J$9:$DP$16,2+CI$1,FALSE)&lt;&gt;0,(COUNTIF('Présences, Excuses, et Tx P G'!$P126:CM126,$C127)/VLOOKUP($D127,$J$9:$DP$16,2+CI$1,FALSE)),),)</f>
        <v>0</v>
      </c>
      <c r="CJ127" s="141">
        <f>IF(AND($D127&lt;&gt;0,CJ$1&lt;&gt;0),IF(VLOOKUP($D127,$J$9:$DP$16,2+CJ$1,FALSE)&lt;&gt;0,(COUNTIF('Présences, Excuses, et Tx P G'!$P126:CO126,$C127)/VLOOKUP($D127,$J$9:$DP$16,2+CJ$1,FALSE)),),)</f>
        <v>0</v>
      </c>
      <c r="CK127" s="141">
        <f>IF(AND($D127&lt;&gt;0,CK$1&lt;&gt;0),IF(VLOOKUP($D127,$J$9:$DP$16,2+CK$1,FALSE)&lt;&gt;0,(COUNTIF('Présences, Excuses, et Tx P G'!$P126:CP126,$C127)/VLOOKUP($D127,$J$9:$DP$16,2+CK$1,FALSE)),),)</f>
        <v>0</v>
      </c>
      <c r="CL127" s="141">
        <f>IF(AND($D127&lt;&gt;0,CL$1&lt;&gt;0),IF(VLOOKUP($D127,$J$9:$DP$16,2+CL$1,FALSE)&lt;&gt;0,(COUNTIF('Présences, Excuses, et Tx P G'!$P126:CQ126,$C127)/VLOOKUP($D127,$J$9:$DP$16,2+CL$1,FALSE)),),)</f>
        <v>0</v>
      </c>
      <c r="CM127" s="141">
        <f>IF(AND($D127&lt;&gt;0,CM$1&lt;&gt;0),IF(VLOOKUP($D127,$J$9:$DP$16,2+CM$1,FALSE)&lt;&gt;0,(COUNTIF('Présences, Excuses, et Tx P G'!$P126:CR126,$C127)/VLOOKUP($D127,$J$9:$DP$16,2+CM$1,FALSE)),),)</f>
        <v>0</v>
      </c>
      <c r="CN127" s="141">
        <f>IF(AND($D127&lt;&gt;0,CN$1&lt;&gt;0),IF(VLOOKUP($D127,$J$9:$DP$16,2+CN$1,FALSE)&lt;&gt;0,(COUNTIF('Présences, Excuses, et Tx P G'!$P126:CS126,$C127)/VLOOKUP($D127,$J$9:$DP$16,2+CN$1,FALSE)),),)</f>
        <v>0</v>
      </c>
      <c r="CO127" s="141">
        <f>IF(AND($D127&lt;&gt;0,CO$1&lt;&gt;0),IF(VLOOKUP($D127,$J$9:$DP$16,2+CO$1,FALSE)&lt;&gt;0,(COUNTIF('Présences, Excuses, et Tx P G'!$P126:CT126,$C127)/VLOOKUP($D127,$J$9:$DP$16,2+CO$1,FALSE)),),)</f>
        <v>0</v>
      </c>
      <c r="CP127" s="141">
        <f>IF(AND($D127&lt;&gt;0,CP$1&lt;&gt;0),IF(VLOOKUP($D127,$J$9:$DP$16,2+CP$1,FALSE)&lt;&gt;0,(COUNTIF('Présences, Excuses, et Tx P G'!$P126:CU126,$C127)/VLOOKUP($D127,$J$9:$DP$16,2+CP$1,FALSE)),),)</f>
        <v>0</v>
      </c>
      <c r="CQ127" s="141">
        <f>IF(AND($D127&lt;&gt;0,CQ$1&lt;&gt;0),IF(VLOOKUP($D127,$J$9:$DP$16,2+CQ$1,FALSE)&lt;&gt;0,(COUNTIF('Présences, Excuses, et Tx P G'!$P126:CU126,$C127)/VLOOKUP($D127,$J$9:$DP$16,2+CQ$1,FALSE)),),)</f>
        <v>0</v>
      </c>
      <c r="CR127" s="141">
        <f>IF(AND($D127&lt;&gt;0,CR$1&lt;&gt;0),IF(VLOOKUP($D127,$J$9:$DP$16,2+CR$1,FALSE)&lt;&gt;0,(COUNTIF('Présences, Excuses, et Tx P G'!$P126:CV126,$C127)/VLOOKUP($D127,$J$9:$DP$16,2+CR$1,FALSE)),),)</f>
        <v>0</v>
      </c>
      <c r="CS127" s="141">
        <f>IF(AND($D127&lt;&gt;0,CS$1&lt;&gt;0),IF(VLOOKUP($D127,$J$9:$DP$16,2+CS$1,FALSE)&lt;&gt;0,(COUNTIF('Présences, Excuses, et Tx P G'!$P126:CW126,$C127)/VLOOKUP($D127,$J$9:$DP$16,2+CS$1,FALSE)),),)</f>
        <v>0</v>
      </c>
      <c r="CT127" s="141">
        <f>IF(AND($D127&lt;&gt;0,CT$1&lt;&gt;0),IF(VLOOKUP($D127,$J$9:$DP$16,2+CT$1,FALSE)&lt;&gt;0,(COUNTIF('Présences, Excuses, et Tx P G'!$P126:CX126,$C127)/VLOOKUP($D127,$J$9:$DP$16,2+CT$1,FALSE)),),)</f>
        <v>0</v>
      </c>
      <c r="CU127" s="141">
        <f>IF(AND($D127&lt;&gt;0,CU$1&lt;&gt;0),IF(VLOOKUP($D127,$J$9:$DP$16,2+CU$1,FALSE)&lt;&gt;0,(COUNTIF('Présences, Excuses, et Tx P G'!$P126:CY126,$C127)/VLOOKUP($D127,$J$9:$DP$16,2+CU$1,FALSE)),),)</f>
        <v>0</v>
      </c>
      <c r="CV127" s="141">
        <f>IF(AND($D127&lt;&gt;0,CV$1&lt;&gt;0),IF(VLOOKUP($D127,$J$9:$DP$16,2+CV$1,FALSE)&lt;&gt;0,(COUNTIF('Présences, Excuses, et Tx P G'!$P126:CZ126,$C127)/VLOOKUP($D127,$J$9:$DP$16,2+CV$1,FALSE)),),)</f>
        <v>0</v>
      </c>
      <c r="CW127" s="141">
        <f>IF(AND($D127&lt;&gt;0,CW$1&lt;&gt;0),IF(VLOOKUP($D127,$J$9:$DP$16,2+CW$1,FALSE)&lt;&gt;0,(COUNTIF('Présences, Excuses, et Tx P G'!$P126:DA126,$C127)/VLOOKUP($D127,$J$9:$DP$16,2+CW$1,FALSE)),),)</f>
        <v>0</v>
      </c>
      <c r="CX127" s="141">
        <f>IF(AND($D127&lt;&gt;0,CX$1&lt;&gt;0),IF(VLOOKUP($D127,$J$9:$DP$16,2+CX$1,FALSE)&lt;&gt;0,(COUNTIF('Présences, Excuses, et Tx P G'!$P126:DB126,$C127)/VLOOKUP($D127,$J$9:$DP$16,2+CX$1,FALSE)),),)</f>
        <v>0</v>
      </c>
      <c r="CY127" s="141">
        <f>IF(AND($D127&lt;&gt;0,CY$1&lt;&gt;0),IF(VLOOKUP($D127,$J$9:$DP$16,2+CY$1,FALSE)&lt;&gt;0,(COUNTIF('Présences, Excuses, et Tx P G'!$P126:DC126,$C127)/VLOOKUP($D127,$J$9:$DP$16,2+CY$1,FALSE)),),)</f>
        <v>0</v>
      </c>
      <c r="CZ127" s="141">
        <f>IF(AND($D127&lt;&gt;0,CZ$1&lt;&gt;0),IF(VLOOKUP($D127,$J$9:$DP$16,2+CZ$1,FALSE)&lt;&gt;0,(COUNTIF('Présences, Excuses, et Tx P G'!$P126:DD126,$C127)/VLOOKUP($D127,$J$9:$DP$16,2+CZ$1,FALSE)),),)</f>
        <v>0</v>
      </c>
      <c r="DA127" s="141">
        <f>IF(AND($D127&lt;&gt;0,DA$1&lt;&gt;0),IF(VLOOKUP($D127,$J$9:$DP$16,2+DA$1,FALSE)&lt;&gt;0,(COUNTIF('Présences, Excuses, et Tx P G'!$P126:DE126,$C127)/VLOOKUP($D127,$J$9:$DP$16,2+DA$1,FALSE)),),)</f>
        <v>0</v>
      </c>
      <c r="DB127" s="141">
        <f>IF(AND($D127&lt;&gt;0,DB$1&lt;&gt;0),IF(VLOOKUP($D127,$J$9:$DP$16,2+DB$1,FALSE)&lt;&gt;0,(COUNTIF('Présences, Excuses, et Tx P G'!$P126:DF126,$C127)/VLOOKUP($D127,$J$9:$DP$16,2+DB$1,FALSE)),),)</f>
        <v>0</v>
      </c>
      <c r="DC127" s="141">
        <f>IF(AND($D127&lt;&gt;0,DC$1&lt;&gt;0),IF(VLOOKUP($D127,$J$9:$DP$16,2+DC$1,FALSE)&lt;&gt;0,(COUNTIF('Présences, Excuses, et Tx P G'!$P126:DG126,$C127)/VLOOKUP($D127,$J$9:$DP$16,2+DC$1,FALSE)),),)</f>
        <v>0</v>
      </c>
      <c r="DD127" s="141">
        <f>IF(AND($D127&lt;&gt;0,DD$1&lt;&gt;0),IF(VLOOKUP($D127,$J$9:$DP$16,2+DD$1,FALSE)&lt;&gt;0,(COUNTIF('Présences, Excuses, et Tx P G'!$P126:DH126,$C127)/VLOOKUP($D127,$J$9:$DP$16,2+DD$1,FALSE)),),)</f>
        <v>0</v>
      </c>
      <c r="DE127" s="141">
        <f>IF(AND($D127&lt;&gt;0,DE$1&lt;&gt;0),IF(VLOOKUP($D127,$J$9:$DP$16,2+DE$1,FALSE)&lt;&gt;0,(COUNTIF('Présences, Excuses, et Tx P G'!$P126:DI126,$C127)/VLOOKUP($D127,$J$9:$DP$16,2+DE$1,FALSE)),),)</f>
        <v>0</v>
      </c>
      <c r="DF127" s="141">
        <f>IF(AND($D127&lt;&gt;0,DF$1&lt;&gt;0),IF(VLOOKUP($D127,$J$9:$DP$16,2+DF$1,FALSE)&lt;&gt;0,(COUNTIF('Présences, Excuses, et Tx P G'!$P126:DJ126,$C127)/VLOOKUP($D127,$J$9:$DP$16,2+DF$1,FALSE)),),)</f>
        <v>0</v>
      </c>
      <c r="DG127" s="141">
        <f>IF(AND($D127&lt;&gt;0,DG$1&lt;&gt;0),IF(VLOOKUP($D127,$J$9:$DP$16,2+DG$1,FALSE)&lt;&gt;0,(COUNTIF('Présences, Excuses, et Tx P G'!$P126:DK126,$C127)/VLOOKUP($D127,$J$9:$DP$16,2+DG$1,FALSE)),),)</f>
        <v>0</v>
      </c>
      <c r="DH127" s="141">
        <f>IF(AND($D127&lt;&gt;0,DH$1&lt;&gt;0),IF(VLOOKUP($D127,$J$9:$DP$16,2+DH$1,FALSE)&lt;&gt;0,(COUNTIF('Présences, Excuses, et Tx P G'!$P126:DL126,$C127)/VLOOKUP($D127,$J$9:$DP$16,2+DH$1,FALSE)),),)</f>
        <v>0</v>
      </c>
      <c r="DI127" s="141">
        <f>IF(AND($D127&lt;&gt;0,DI$1&lt;&gt;0),IF(VLOOKUP($D127,$J$9:$DP$16,2+DI$1,FALSE)&lt;&gt;0,(COUNTIF('Présences, Excuses, et Tx P G'!$P126:DM126,$C127)/VLOOKUP($D127,$J$9:$DP$16,2+DI$1,FALSE)),),)</f>
        <v>0</v>
      </c>
      <c r="DJ127" s="141">
        <f>IF(AND($D127&lt;&gt;0,DJ$1&lt;&gt;0),IF(VLOOKUP($D127,$J$9:$DP$16,2+DJ$1,FALSE)&lt;&gt;0,(COUNTIF('Présences, Excuses, et Tx P G'!$P126:DN126,$C127)/VLOOKUP($D127,$J$9:$DP$16,2+DJ$1,FALSE)),),)</f>
        <v>0</v>
      </c>
      <c r="DK127" s="141">
        <f>IF(AND($D127&lt;&gt;0,DK$1&lt;&gt;0),IF(VLOOKUP($D127,$J$9:$DP$16,2+DK$1,FALSE)&lt;&gt;0,(COUNTIF('Présences, Excuses, et Tx P G'!$P126:DO126,$C127)/VLOOKUP($D127,$J$9:$DP$16,2+DK$1,FALSE)),),)</f>
        <v>0</v>
      </c>
      <c r="DL127" s="141">
        <f>IF(AND($D127&lt;&gt;0,DL$1&lt;&gt;0),IF(VLOOKUP($D127,$J$9:$DP$16,2+DL$1,FALSE)&lt;&gt;0,(COUNTIF('Présences, Excuses, et Tx P G'!$P126:DP126,$C127)/VLOOKUP($D127,$J$9:$DP$16,2+DL$1,FALSE)),),)</f>
        <v>0</v>
      </c>
      <c r="DM127" s="141">
        <f>IF(AND($D127&lt;&gt;0,DM$1&lt;&gt;0),IF(VLOOKUP($D127,$J$9:$DP$16,2+DM$1,FALSE)&lt;&gt;0,(COUNTIF('Présences, Excuses, et Tx P G'!$P126:DQ126,$C127)/VLOOKUP($D127,$J$9:$DP$16,2+DM$1,FALSE)),),)</f>
        <v>0</v>
      </c>
      <c r="DN127" s="141">
        <f>IF(AND($D127&lt;&gt;0,DN$1&lt;&gt;0),IF(VLOOKUP($D127,$J$9:$DP$16,2+DN$1,FALSE)&lt;&gt;0,(COUNTIF('Présences, Excuses, et Tx P G'!$P126:DR126,$C127)/VLOOKUP($D127,$J$9:$DP$16,2+DN$1,FALSE)),),)</f>
        <v>0</v>
      </c>
      <c r="DO127" s="141">
        <f>IF(AND($D127&lt;&gt;0,DO$1&lt;&gt;0),IF(VLOOKUP($D127,$J$9:$DP$16,2+DO$1,FALSE)&lt;&gt;0,(COUNTIF('Présences, Excuses, et Tx P G'!$P126:DS126,$C127)/VLOOKUP($D127,$J$9:$DP$16,2+DO$1,FALSE)),),)</f>
        <v>0</v>
      </c>
      <c r="DP127" s="141">
        <f>IF(AND($D127&lt;&gt;0,DP$1&lt;&gt;0),IF(VLOOKUP($D127,$J$9:$DP$16,2+DP$1,FALSE)&lt;&gt;0,(COUNTIF('Présences, Excuses, et Tx P G'!$P126:DT126,$C127)/VLOOKUP($D127,$J$9:$DP$16,2+DP$1,FALSE)),),)</f>
        <v>0</v>
      </c>
      <c r="DR127" s="22">
        <f t="shared" si="39"/>
        <v>0</v>
      </c>
      <c r="DS127" s="26">
        <f t="shared" si="40"/>
        <v>0</v>
      </c>
      <c r="DT127" s="23">
        <f t="shared" si="41"/>
        <v>0</v>
      </c>
    </row>
    <row r="128" spans="1:124" ht="14.4" customHeight="1">
      <c r="A128" s="11">
        <v>111</v>
      </c>
      <c r="B128" s="158">
        <f>Choristes!B117</f>
        <v>0</v>
      </c>
      <c r="C128" s="26">
        <f>Choristes!C117</f>
        <v>0</v>
      </c>
      <c r="D128" s="26">
        <f>Choristes!G117</f>
        <v>0</v>
      </c>
      <c r="E128" s="26"/>
      <c r="F128" s="26"/>
      <c r="G128" s="15"/>
      <c r="H128" s="15"/>
      <c r="I128" s="23">
        <f t="shared" si="37"/>
        <v>0</v>
      </c>
      <c r="J128" s="23">
        <f t="shared" si="38"/>
        <v>0</v>
      </c>
      <c r="K128" s="61"/>
      <c r="L128" s="141">
        <f>IF(AND($D128&lt;&gt;0,L$1&lt;&gt;0),IF(VLOOKUP($D128,$J$9:$DP$16,2+L$1,FALSE)&lt;&gt;0,(COUNTIF('Présences, Excuses, et Tx P G'!$P127:P127,$C128)/VLOOKUP($D128,$J$9:$DP$16,2+L$1,FALSE)),),)</f>
        <v>0</v>
      </c>
      <c r="M128" s="141">
        <f>IF(AND($D128&lt;&gt;0,M$1&lt;&gt;0),IF(VLOOKUP($D128,$J$9:$DP$16,2+M$1,FALSE)&lt;&gt;0,(COUNTIF('Présences, Excuses, et Tx P G'!$P127:Q127,$C128)/VLOOKUP($D128,$J$9:$DP$16,2+M$1,FALSE)),),)</f>
        <v>0</v>
      </c>
      <c r="N128" s="141">
        <f>IF(AND($D128&lt;&gt;0,N$1&lt;&gt;0),IF(VLOOKUP($D128,$J$9:$DP$16,2+N$1,FALSE)&lt;&gt;0,(COUNTIF('Présences, Excuses, et Tx P G'!$P127:R127,$C128)/VLOOKUP($D128,$J$9:$DP$16,2+N$1,FALSE)),),)</f>
        <v>0</v>
      </c>
      <c r="O128" s="141">
        <f>IF(AND($D128&lt;&gt;0,O$1&lt;&gt;0),IF(VLOOKUP($D128,$J$9:$DP$16,2+O$1,FALSE)&lt;&gt;0,(COUNTIF('Présences, Excuses, et Tx P G'!$P127:S127,$C128)/VLOOKUP($D128,$J$9:$DP$16,2+O$1,FALSE)),),)</f>
        <v>0</v>
      </c>
      <c r="P128" s="141">
        <f>IF(AND($D128&lt;&gt;0,P$1&lt;&gt;0),IF(VLOOKUP($D128,$J$9:$DP$16,2+P$1,FALSE)&lt;&gt;0,(COUNTIF('Présences, Excuses, et Tx P G'!$P127:T127,$C128)/VLOOKUP($D128,$J$9:$DP$16,2+P$1,FALSE)),),)</f>
        <v>0</v>
      </c>
      <c r="Q128" s="141">
        <f>IF(AND($D128&lt;&gt;0,Q$1&lt;&gt;0),IF(VLOOKUP($D128,$J$9:$DP$16,2+Q$1,FALSE)&lt;&gt;0,(COUNTIF('Présences, Excuses, et Tx P G'!$P127:U127,$C128)/VLOOKUP($D128,$J$9:$DP$16,2+Q$1,FALSE)),),)</f>
        <v>0</v>
      </c>
      <c r="R128" s="141">
        <f>IF(AND($D128&lt;&gt;0,R$1&lt;&gt;0),IF(VLOOKUP($D128,$J$9:$DP$16,2+R$1,FALSE)&lt;&gt;0,(COUNTIF('Présences, Excuses, et Tx P G'!$P127:V127,$C128)/VLOOKUP($D128,$J$9:$DP$16,2+R$1,FALSE)),),)</f>
        <v>0</v>
      </c>
      <c r="S128" s="141">
        <f>IF(AND($D128&lt;&gt;0,S$1&lt;&gt;0),IF(VLOOKUP($D128,$J$9:$DP$16,2+S$1,FALSE)&lt;&gt;0,(COUNTIF('Présences, Excuses, et Tx P G'!$P127:W127,$C128)/VLOOKUP($D128,$J$9:$DP$16,2+S$1,FALSE)),),)</f>
        <v>0</v>
      </c>
      <c r="T128" s="141">
        <f>IF(AND($D128&lt;&gt;0,T$1&lt;&gt;0),IF(VLOOKUP($D128,$J$9:$DP$16,2+T$1,FALSE)&lt;&gt;0,(COUNTIF('Présences, Excuses, et Tx P G'!$P127:X127,$C128)/VLOOKUP($D128,$J$9:$DP$16,2+T$1,FALSE)),),)</f>
        <v>0</v>
      </c>
      <c r="U128" s="141">
        <f>IF(AND($D128&lt;&gt;0,U$1&lt;&gt;0),IF(VLOOKUP($D128,$J$9:$DP$16,2+U$1,FALSE)&lt;&gt;0,(COUNTIF('Présences, Excuses, et Tx P G'!$P127:Y127,$C128)/VLOOKUP($D128,$J$9:$DP$16,2+U$1,FALSE)),),)</f>
        <v>0</v>
      </c>
      <c r="V128" s="141">
        <f>IF(AND($D128&lt;&gt;0,V$1&lt;&gt;0),IF(VLOOKUP($D128,$J$9:$DP$16,2+V$1,FALSE)&lt;&gt;0,(COUNTIF('Présences, Excuses, et Tx P G'!$P127:Z127,$C128)/VLOOKUP($D128,$J$9:$DP$16,2+V$1,FALSE)),),)</f>
        <v>0</v>
      </c>
      <c r="W128" s="141">
        <f>IF(AND($D128&lt;&gt;0,W$1&lt;&gt;0),IF(VLOOKUP($D128,$J$9:$DP$16,2+W$1,FALSE)&lt;&gt;0,(COUNTIF('Présences, Excuses, et Tx P G'!$P127:AA127,$C128)/VLOOKUP($D128,$J$9:$DP$16,2+W$1,FALSE)),),)</f>
        <v>0</v>
      </c>
      <c r="X128" s="141">
        <f>IF(AND($D128&lt;&gt;0,X$1&lt;&gt;0),IF(VLOOKUP($D128,$J$9:$DP$16,2+X$1,FALSE)&lt;&gt;0,(COUNTIF('Présences, Excuses, et Tx P G'!$P127:AB127,$C128)/VLOOKUP($D128,$J$9:$DP$16,2+X$1,FALSE)),),)</f>
        <v>0</v>
      </c>
      <c r="Y128" s="141">
        <f>IF(AND($D128&lt;&gt;0,Y$1&lt;&gt;0),IF(VLOOKUP($D128,$J$9:$DP$16,2+Y$1,FALSE)&lt;&gt;0,(COUNTIF('Présences, Excuses, et Tx P G'!$P127:AC127,$C128)/VLOOKUP($D128,$J$9:$DP$16,2+Y$1,FALSE)),),)</f>
        <v>0</v>
      </c>
      <c r="Z128" s="141">
        <f>IF(AND($D128&lt;&gt;0,Z$1&lt;&gt;0),IF(VLOOKUP($D128,$J$9:$DP$16,2+Z$1,FALSE)&lt;&gt;0,(COUNTIF('Présences, Excuses, et Tx P G'!$P127:AD127,$C128)/VLOOKUP($D128,$J$9:$DP$16,2+Z$1,FALSE)),),)</f>
        <v>0</v>
      </c>
      <c r="AA128" s="141">
        <f>IF(AND($D128&lt;&gt;0,AA$1&lt;&gt;0),IF(VLOOKUP($D128,$J$9:$DP$16,2+AA$1,FALSE)&lt;&gt;0,(COUNTIF('Présences, Excuses, et Tx P G'!$P127:AE127,$C128)/VLOOKUP($D128,$J$9:$DP$16,2+AA$1,FALSE)),),)</f>
        <v>0</v>
      </c>
      <c r="AB128" s="141">
        <f>IF(AND($D128&lt;&gt;0,AB$1&lt;&gt;0),IF(VLOOKUP($D128,$J$9:$DP$16,2+AB$1,FALSE)&lt;&gt;0,(COUNTIF('Présences, Excuses, et Tx P G'!$P127:AF127,$C128)/VLOOKUP($D128,$J$9:$DP$16,2+AB$1,FALSE)),),)</f>
        <v>0</v>
      </c>
      <c r="AC128" s="141">
        <f>IF(AND($D128&lt;&gt;0,AC$1&lt;&gt;0),IF(VLOOKUP($D128,$J$9:$DP$16,2+AC$1,FALSE)&lt;&gt;0,(COUNTIF('Présences, Excuses, et Tx P G'!$P127:AG127,$C128)/VLOOKUP($D128,$J$9:$DP$16,2+AC$1,FALSE)),),)</f>
        <v>0</v>
      </c>
      <c r="AD128" s="141">
        <f>IF(AND($D128&lt;&gt;0,AD$1&lt;&gt;0),IF(VLOOKUP($D128,$J$9:$DP$16,2+AD$1,FALSE)&lt;&gt;0,(COUNTIF('Présences, Excuses, et Tx P G'!$P127:AH127,$C128)/VLOOKUP($D128,$J$9:$DP$16,2+AD$1,FALSE)),),)</f>
        <v>0</v>
      </c>
      <c r="AE128" s="141">
        <f>IF(AND($D128&lt;&gt;0,AE$1&lt;&gt;0),IF(VLOOKUP($D128,$J$9:$DP$16,2+AE$1,FALSE)&lt;&gt;0,(COUNTIF('Présences, Excuses, et Tx P G'!$P127:AI127,$C128)/VLOOKUP($D128,$J$9:$DP$16,2+AE$1,FALSE)),),)</f>
        <v>0</v>
      </c>
      <c r="AF128" s="141">
        <f>IF(AND($D128&lt;&gt;0,AF$1&lt;&gt;0),IF(VLOOKUP($D128,$J$9:$DP$16,2+AF$1,FALSE)&lt;&gt;0,(COUNTIF('Présences, Excuses, et Tx P G'!$P127:AJ127,$C128)/VLOOKUP($D128,$J$9:$DP$16,2+AF$1,FALSE)),),)</f>
        <v>0</v>
      </c>
      <c r="AG128" s="141">
        <f>IF(AND($D128&lt;&gt;0,AG$1&lt;&gt;0),IF(VLOOKUP($D128,$J$9:$DP$16,2+AG$1,FALSE)&lt;&gt;0,(COUNTIF('Présences, Excuses, et Tx P G'!$P127:AK127,$C128)/VLOOKUP($D128,$J$9:$DP$16,2+AG$1,FALSE)),),)</f>
        <v>0</v>
      </c>
      <c r="AH128" s="141">
        <f>IF(AND($D128&lt;&gt;0,AH$1&lt;&gt;0),IF(VLOOKUP($D128,$J$9:$DP$16,2+AH$1,FALSE)&lt;&gt;0,(COUNTIF('Présences, Excuses, et Tx P G'!$P127:AL127,$C128)/VLOOKUP($D128,$J$9:$DP$16,2+AH$1,FALSE)),),)</f>
        <v>0</v>
      </c>
      <c r="AI128" s="141">
        <f>IF(AND($D128&lt;&gt;0,AI$1&lt;&gt;0),IF(VLOOKUP($D128,$J$9:$DP$16,2+AI$1,FALSE)&lt;&gt;0,(COUNTIF('Présences, Excuses, et Tx P G'!$P127:AM127,$C128)/VLOOKUP($D128,$J$9:$DP$16,2+AI$1,FALSE)),),)</f>
        <v>0</v>
      </c>
      <c r="AJ128" s="141">
        <f>IF(AND($D128&lt;&gt;0,AJ$1&lt;&gt;0),IF(VLOOKUP($D128,$J$9:$DP$16,2+AJ$1,FALSE)&lt;&gt;0,(COUNTIF('Présences, Excuses, et Tx P G'!$P127:AN127,$C128)/VLOOKUP($D128,$J$9:$DP$16,2+AJ$1,FALSE)),),)</f>
        <v>0</v>
      </c>
      <c r="AK128" s="141">
        <f>IF(AND($D128&lt;&gt;0,AK$1&lt;&gt;0),IF(VLOOKUP($D128,$J$9:$DP$16,2+AK$1,FALSE)&lt;&gt;0,(COUNTIF('Présences, Excuses, et Tx P G'!$P127:AO127,$C128)/VLOOKUP($D128,$J$9:$DP$16,2+AK$1,FALSE)),),)</f>
        <v>0</v>
      </c>
      <c r="AL128" s="141">
        <f>IF(AND($D128&lt;&gt;0,AL$1&lt;&gt;0),IF(VLOOKUP($D128,$J$9:$DP$16,2+AL$1,FALSE)&lt;&gt;0,(COUNTIF('Présences, Excuses, et Tx P G'!$P127:AP127,$C128)/VLOOKUP($D128,$J$9:$DP$16,2+AL$1,FALSE)),),)</f>
        <v>0</v>
      </c>
      <c r="AM128" s="141">
        <f>IF(AND($D128&lt;&gt;0,AM$1&lt;&gt;0),IF(VLOOKUP($D128,$J$9:$DP$16,2+AM$1,FALSE)&lt;&gt;0,(COUNTIF('Présences, Excuses, et Tx P G'!$P127:AQ127,$C128)/VLOOKUP($D128,$J$9:$DP$16,2+AM$1,FALSE)),),)</f>
        <v>0</v>
      </c>
      <c r="AN128" s="141">
        <f>IF(AND($D128&lt;&gt;0,AN$1&lt;&gt;0),IF(VLOOKUP($D128,$J$9:$DP$16,2+AN$1,FALSE)&lt;&gt;0,(COUNTIF('Présences, Excuses, et Tx P G'!$P127:AR127,$C128)/VLOOKUP($D128,$J$9:$DP$16,2+AN$1,FALSE)),),)</f>
        <v>0</v>
      </c>
      <c r="AO128" s="141">
        <f>IF(AND($D128&lt;&gt;0,AO$1&lt;&gt;0),IF(VLOOKUP($D128,$J$9:$DP$16,2+AO$1,FALSE)&lt;&gt;0,(COUNTIF('Présences, Excuses, et Tx P G'!$P127:AS127,$C128)/VLOOKUP($D128,$J$9:$DP$16,2+AO$1,FALSE)),),)</f>
        <v>0</v>
      </c>
      <c r="AP128" s="141">
        <f>IF(AND($D128&lt;&gt;0,AP$1&lt;&gt;0),IF(VLOOKUP($D128,$J$9:$DP$16,2+AP$1,FALSE)&lt;&gt;0,(COUNTIF('Présences, Excuses, et Tx P G'!$P127:AT127,$C128)/VLOOKUP($D128,$J$9:$DP$16,2+AP$1,FALSE)),),)</f>
        <v>0</v>
      </c>
      <c r="AQ128" s="141">
        <f>IF(AND($D128&lt;&gt;0,AQ$1&lt;&gt;0),IF(VLOOKUP($D128,$J$9:$DP$16,2+AQ$1,FALSE)&lt;&gt;0,(COUNTIF('Présences, Excuses, et Tx P G'!$P127:AU127,$C128)/VLOOKUP($D128,$J$9:$DP$16,2+AQ$1,FALSE)),),)</f>
        <v>0</v>
      </c>
      <c r="AR128" s="141">
        <f>IF(AND($D128&lt;&gt;0,AR$1&lt;&gt;0),IF(VLOOKUP($D128,$J$9:$DP$16,2+AR$1,FALSE)&lt;&gt;0,(COUNTIF('Présences, Excuses, et Tx P G'!$P127:AV127,$C128)/VLOOKUP($D128,$J$9:$DP$16,2+AR$1,FALSE)),),)</f>
        <v>0</v>
      </c>
      <c r="AS128" s="141">
        <f>IF(AND($D128&lt;&gt;0,AS$1&lt;&gt;0),IF(VLOOKUP($D128,$J$9:$DP$16,2+AS$1,FALSE)&lt;&gt;0,(COUNTIF('Présences, Excuses, et Tx P G'!$P127:AW127,$C128)/VLOOKUP($D128,$J$9:$DP$16,2+AS$1,FALSE)),),)</f>
        <v>0</v>
      </c>
      <c r="AT128" s="141">
        <f>IF(AND($D128&lt;&gt;0,AT$1&lt;&gt;0),IF(VLOOKUP($D128,$J$9:$DP$16,2+AT$1,FALSE)&lt;&gt;0,(COUNTIF('Présences, Excuses, et Tx P G'!$P127:AX127,$C128)/VLOOKUP($D128,$J$9:$DP$16,2+AT$1,FALSE)),),)</f>
        <v>0</v>
      </c>
      <c r="AU128" s="141">
        <f>IF(AND($D128&lt;&gt;0,AU$1&lt;&gt;0),IF(VLOOKUP($D128,$J$9:$DP$16,2+AU$1,FALSE)&lt;&gt;0,(COUNTIF('Présences, Excuses, et Tx P G'!$P127:AY127,$C128)/VLOOKUP($D128,$J$9:$DP$16,2+AU$1,FALSE)),),)</f>
        <v>0</v>
      </c>
      <c r="AV128" s="141">
        <f>IF(AND($D128&lt;&gt;0,AV$1&lt;&gt;0),IF(VLOOKUP($D128,$J$9:$DP$16,2+AV$1,FALSE)&lt;&gt;0,(COUNTIF('Présences, Excuses, et Tx P G'!$P127:AZ127,$C128)/VLOOKUP($D128,$J$9:$DP$16,2+AV$1,FALSE)),),)</f>
        <v>0</v>
      </c>
      <c r="AW128" s="141">
        <f>IF(AND($D128&lt;&gt;0,AW$1&lt;&gt;0),IF(VLOOKUP($D128,$J$9:$DP$16,2+AW$1,FALSE)&lt;&gt;0,(COUNTIF('Présences, Excuses, et Tx P G'!$P127:BA127,$C128)/VLOOKUP($D128,$J$9:$DP$16,2+AW$1,FALSE)),),)</f>
        <v>0</v>
      </c>
      <c r="AX128" s="141">
        <f>IF(AND($D128&lt;&gt;0,AX$1&lt;&gt;0),IF(VLOOKUP($D128,$J$9:$DP$16,2+AX$1,FALSE)&lt;&gt;0,(COUNTIF('Présences, Excuses, et Tx P G'!$P127:BB127,$C128)/VLOOKUP($D128,$J$9:$DP$16,2+AX$1,FALSE)),),)</f>
        <v>0</v>
      </c>
      <c r="AY128" s="141">
        <f>IF(AND($D128&lt;&gt;0,AY$1&lt;&gt;0),IF(VLOOKUP($D128,$J$9:$DP$16,2+AY$1,FALSE)&lt;&gt;0,(COUNTIF('Présences, Excuses, et Tx P G'!$P127:BC127,$C128)/VLOOKUP($D128,$J$9:$DP$16,2+AY$1,FALSE)),),)</f>
        <v>0</v>
      </c>
      <c r="AZ128" s="141">
        <f>IF(AND($D128&lt;&gt;0,AZ$1&lt;&gt;0),IF(VLOOKUP($D128,$J$9:$DP$16,2+AZ$1,FALSE)&lt;&gt;0,(COUNTIF('Présences, Excuses, et Tx P G'!$P127:BD127,$C128)/VLOOKUP($D128,$J$9:$DP$16,2+AZ$1,FALSE)),),)</f>
        <v>0</v>
      </c>
      <c r="BA128" s="141">
        <f>IF(AND($D128&lt;&gt;0,BA$1&lt;&gt;0),IF(VLOOKUP($D128,$J$9:$DP$16,2+BA$1,FALSE)&lt;&gt;0,(COUNTIF('Présences, Excuses, et Tx P G'!$P127:BE127,$C128)/VLOOKUP($D128,$J$9:$DP$16,2+BA$1,FALSE)),),)</f>
        <v>0</v>
      </c>
      <c r="BB128" s="141">
        <f>IF(AND($D128&lt;&gt;0,BB$1&lt;&gt;0),IF(VLOOKUP($D128,$J$9:$DP$16,2+BB$1,FALSE)&lt;&gt;0,(COUNTIF('Présences, Excuses, et Tx P G'!$P127:BF127,$C128)/VLOOKUP($D128,$J$9:$DP$16,2+BB$1,FALSE)),),)</f>
        <v>0</v>
      </c>
      <c r="BC128" s="141">
        <f>IF(AND($D128&lt;&gt;0,BC$1&lt;&gt;0),IF(VLOOKUP($D128,$J$9:$DP$16,2+BC$1,FALSE)&lt;&gt;0,(COUNTIF('Présences, Excuses, et Tx P G'!$P127:BG127,$C128)/VLOOKUP($D128,$J$9:$DP$16,2+BC$1,FALSE)),),)</f>
        <v>0</v>
      </c>
      <c r="BD128" s="141">
        <f>IF(AND($D128&lt;&gt;0,BD$1&lt;&gt;0),IF(VLOOKUP($D128,$J$9:$DP$16,2+BD$1,FALSE)&lt;&gt;0,(COUNTIF('Présences, Excuses, et Tx P G'!$P127:BH127,$C128)/VLOOKUP($D128,$J$9:$DP$16,2+BD$1,FALSE)),),)</f>
        <v>0</v>
      </c>
      <c r="BE128" s="141">
        <f>IF(AND($D128&lt;&gt;0,BE$1&lt;&gt;0),IF(VLOOKUP($D128,$J$9:$DP$16,2+BE$1,FALSE)&lt;&gt;0,(COUNTIF('Présences, Excuses, et Tx P G'!$P127:BI127,$C128)/VLOOKUP($D128,$J$9:$DP$16,2+BE$1,FALSE)),),)</f>
        <v>0</v>
      </c>
      <c r="BF128" s="141">
        <f>IF(AND($D128&lt;&gt;0,BF$1&lt;&gt;0),IF(VLOOKUP($D128,$J$9:$DP$16,2+BF$1,FALSE)&lt;&gt;0,(COUNTIF('Présences, Excuses, et Tx P G'!$P127:BJ127,$C128)/VLOOKUP($D128,$J$9:$DP$16,2+BF$1,FALSE)),),)</f>
        <v>0</v>
      </c>
      <c r="BG128" s="141">
        <f>IF(AND($D128&lt;&gt;0,BG$1&lt;&gt;0),IF(VLOOKUP($D128,$J$9:$DP$16,2+BG$1,FALSE)&lt;&gt;0,(COUNTIF('Présences, Excuses, et Tx P G'!$P127:BK127,$C128)/VLOOKUP($D128,$J$9:$DP$16,2+BG$1,FALSE)),),)</f>
        <v>0</v>
      </c>
      <c r="BH128" s="141">
        <f>IF(AND($D128&lt;&gt;0,BH$1&lt;&gt;0),IF(VLOOKUP($D128,$J$9:$DP$16,2+BH$1,FALSE)&lt;&gt;0,(COUNTIF('Présences, Excuses, et Tx P G'!$P127:BL127,$C128)/VLOOKUP($D128,$J$9:$DP$16,2+BH$1,FALSE)),),)</f>
        <v>0</v>
      </c>
      <c r="BI128" s="141">
        <f>IF(AND($D128&lt;&gt;0,BI$1&lt;&gt;0),IF(VLOOKUP($D128,$J$9:$DP$16,2+BI$1,FALSE)&lt;&gt;0,(COUNTIF('Présences, Excuses, et Tx P G'!$P127:BM127,$C128)/VLOOKUP($D128,$J$9:$DP$16,2+BI$1,FALSE)),),)</f>
        <v>0</v>
      </c>
      <c r="BJ128" s="141">
        <f>IF(AND($D128&lt;&gt;0,BJ$1&lt;&gt;0),IF(VLOOKUP($D128,$J$9:$DP$16,2+BJ$1,FALSE)&lt;&gt;0,(COUNTIF('Présences, Excuses, et Tx P G'!$P127:BN127,$C128)/VLOOKUP($D128,$J$9:$DP$16,2+BJ$1,FALSE)),),)</f>
        <v>0</v>
      </c>
      <c r="BK128" s="141">
        <f>IF(AND($D128&lt;&gt;0,BK$1&lt;&gt;0),IF(VLOOKUP($D128,$J$9:$DP$16,2+BK$1,FALSE)&lt;&gt;0,(COUNTIF('Présences, Excuses, et Tx P G'!$P127:BO127,$C128)/VLOOKUP($D128,$J$9:$DP$16,2+BK$1,FALSE)),),)</f>
        <v>0</v>
      </c>
      <c r="BL128" s="141">
        <f>IF(AND($D128&lt;&gt;0,BL$1&lt;&gt;0),IF(VLOOKUP($D128,$J$9:$DP$16,2+BL$1,FALSE)&lt;&gt;0,(COUNTIF('Présences, Excuses, et Tx P G'!$P127:BP127,$C128)/VLOOKUP($D128,$J$9:$DP$16,2+BL$1,FALSE)),),)</f>
        <v>0</v>
      </c>
      <c r="BM128" s="141">
        <f>IF(AND($D128&lt;&gt;0,BM$1&lt;&gt;0),IF(VLOOKUP($D128,$J$9:$DP$16,2+BM$1,FALSE)&lt;&gt;0,(COUNTIF('Présences, Excuses, et Tx P G'!$P127:BQ127,$C128)/VLOOKUP($D128,$J$9:$DP$16,2+BM$1,FALSE)),),)</f>
        <v>0</v>
      </c>
      <c r="BN128" s="141">
        <f>IF(AND($D128&lt;&gt;0,BN$1&lt;&gt;0),IF(VLOOKUP($D128,$J$9:$DP$16,2+BN$1,FALSE)&lt;&gt;0,(COUNTIF('Présences, Excuses, et Tx P G'!$P127:BR127,$C128)/VLOOKUP($D128,$J$9:$DP$16,2+BN$1,FALSE)),),)</f>
        <v>0</v>
      </c>
      <c r="BO128" s="141">
        <f>IF(AND($D128&lt;&gt;0,BO$1&lt;&gt;0),IF(VLOOKUP($D128,$J$9:$DP$16,2+BO$1,FALSE)&lt;&gt;0,(COUNTIF('Présences, Excuses, et Tx P G'!$P127:BS127,$C128)/VLOOKUP($D128,$J$9:$DP$16,2+BO$1,FALSE)),),)</f>
        <v>0</v>
      </c>
      <c r="BP128" s="141">
        <f>IF(AND($D128&lt;&gt;0,BP$1&lt;&gt;0),IF(VLOOKUP($D128,$J$9:$DP$16,2+BP$1,FALSE)&lt;&gt;0,(COUNTIF('Présences, Excuses, et Tx P G'!$P127:BT127,$C128)/VLOOKUP($D128,$J$9:$DP$16,2+BP$1,FALSE)),),)</f>
        <v>0</v>
      </c>
      <c r="BQ128" s="141">
        <f>IF(AND($D128&lt;&gt;0,BQ$1&lt;&gt;0),IF(VLOOKUP($D128,$J$9:$DP$16,2+BQ$1,FALSE)&lt;&gt;0,(COUNTIF('Présences, Excuses, et Tx P G'!$P127:BU127,$C128)/VLOOKUP($D128,$J$9:$DP$16,2+BQ$1,FALSE)),),)</f>
        <v>0</v>
      </c>
      <c r="BR128" s="141">
        <f>IF(AND($D128&lt;&gt;0,BR$1&lt;&gt;0),IF(VLOOKUP($D128,$J$9:$DP$16,2+BR$1,FALSE)&lt;&gt;0,(COUNTIF('Présences, Excuses, et Tx P G'!$P127:BV127,$C128)/VLOOKUP($D128,$J$9:$DP$16,2+BR$1,FALSE)),),)</f>
        <v>0</v>
      </c>
      <c r="BS128" s="141">
        <f>IF(AND($D128&lt;&gt;0,BS$1&lt;&gt;0),IF(VLOOKUP($D128,$J$9:$DP$16,2+BS$1,FALSE)&lt;&gt;0,(COUNTIF('Présences, Excuses, et Tx P G'!$P127:BW127,$C128)/VLOOKUP($D128,$J$9:$DP$16,2+BS$1,FALSE)),),)</f>
        <v>0</v>
      </c>
      <c r="BT128" s="141">
        <f>IF(AND($D128&lt;&gt;0,BT$1&lt;&gt;0),IF(VLOOKUP($D128,$J$9:$DP$16,2+BT$1,FALSE)&lt;&gt;0,(COUNTIF('Présences, Excuses, et Tx P G'!$P127:BX127,$C128)/VLOOKUP($D128,$J$9:$DP$16,2+BT$1,FALSE)),),)</f>
        <v>0</v>
      </c>
      <c r="BU128" s="141">
        <f>IF(AND($D128&lt;&gt;0,BU$1&lt;&gt;0),IF(VLOOKUP($D128,$J$9:$DP$16,2+BU$1,FALSE)&lt;&gt;0,(COUNTIF('Présences, Excuses, et Tx P G'!$P127:BY127,$C128)/VLOOKUP($D128,$J$9:$DP$16,2+BU$1,FALSE)),),)</f>
        <v>0</v>
      </c>
      <c r="BV128" s="141">
        <f>IF(AND($D128&lt;&gt;0,BV$1&lt;&gt;0),IF(VLOOKUP($D128,$J$9:$DP$16,2+BV$1,FALSE)&lt;&gt;0,(COUNTIF('Présences, Excuses, et Tx P G'!$P127:BZ127,$C128)/VLOOKUP($D128,$J$9:$DP$16,2+BV$1,FALSE)),),)</f>
        <v>0</v>
      </c>
      <c r="BW128" s="141">
        <f>IF(AND($D128&lt;&gt;0,BW$1&lt;&gt;0),IF(VLOOKUP($D128,$J$9:$DP$16,2+BW$1,FALSE)&lt;&gt;0,(COUNTIF('Présences, Excuses, et Tx P G'!$P127:CA127,$C128)/VLOOKUP($D128,$J$9:$DP$16,2+BW$1,FALSE)),),)</f>
        <v>0</v>
      </c>
      <c r="BX128" s="141">
        <f>IF(AND($D128&lt;&gt;0,BX$1&lt;&gt;0),IF(VLOOKUP($D128,$J$9:$DP$16,2+BX$1,FALSE)&lt;&gt;0,(COUNTIF('Présences, Excuses, et Tx P G'!$P127:CB127,$C128)/VLOOKUP($D128,$J$9:$DP$16,2+BX$1,FALSE)),),)</f>
        <v>0</v>
      </c>
      <c r="BY128" s="141">
        <f>IF(AND($D128&lt;&gt;0,BY$1&lt;&gt;0),IF(VLOOKUP($D128,$J$9:$DP$16,2+BY$1,FALSE)&lt;&gt;0,(COUNTIF('Présences, Excuses, et Tx P G'!$P127:CC127,$C128)/VLOOKUP($D128,$J$9:$DP$16,2+BY$1,FALSE)),),)</f>
        <v>0</v>
      </c>
      <c r="BZ128" s="141">
        <f>IF(AND($D128&lt;&gt;0,BZ$1&lt;&gt;0),IF(VLOOKUP($D128,$J$9:$DP$16,2+BZ$1,FALSE)&lt;&gt;0,(COUNTIF('Présences, Excuses, et Tx P G'!$P127:CD127,$C128)/VLOOKUP($D128,$J$9:$DP$16,2+BZ$1,FALSE)),),)</f>
        <v>0</v>
      </c>
      <c r="CA128" s="141">
        <f>IF(AND($D128&lt;&gt;0,CA$1&lt;&gt;0),IF(VLOOKUP($D128,$J$9:$DP$16,2+CA$1,FALSE)&lt;&gt;0,(COUNTIF('Présences, Excuses, et Tx P G'!$P127:CE127,$C128)/VLOOKUP($D128,$J$9:$DP$16,2+CA$1,FALSE)),),)</f>
        <v>0</v>
      </c>
      <c r="CB128" s="141">
        <f>IF(AND($D128&lt;&gt;0,CB$1&lt;&gt;0),IF(VLOOKUP($D128,$J$9:$DP$16,2+CB$1,FALSE)&lt;&gt;0,(COUNTIF('Présences, Excuses, et Tx P G'!$P127:CF127,$C128)/VLOOKUP($D128,$J$9:$DP$16,2+CB$1,FALSE)),),)</f>
        <v>0</v>
      </c>
      <c r="CC128" s="141">
        <f>IF(AND($D128&lt;&gt;0,CC$1&lt;&gt;0),IF(VLOOKUP($D128,$J$9:$DP$16,2+CC$1,FALSE)&lt;&gt;0,(COUNTIF('Présences, Excuses, et Tx P G'!$P127:CG127,$C128)/VLOOKUP($D128,$J$9:$DP$16,2+CC$1,FALSE)),),)</f>
        <v>0</v>
      </c>
      <c r="CD128" s="141">
        <f>IF(AND($D128&lt;&gt;0,CD$1&lt;&gt;0),IF(VLOOKUP($D128,$J$9:$DP$16,2+CD$1,FALSE)&lt;&gt;0,(COUNTIF('Présences, Excuses, et Tx P G'!$P127:CH127,$C128)/VLOOKUP($D128,$J$9:$DP$16,2+CD$1,FALSE)),),)</f>
        <v>0</v>
      </c>
      <c r="CE128" s="141">
        <f>IF(AND($D128&lt;&gt;0,CE$1&lt;&gt;0),IF(VLOOKUP($D128,$J$9:$DP$16,2+CE$1,FALSE)&lt;&gt;0,(COUNTIF('Présences, Excuses, et Tx P G'!$P127:CI127,$C128)/VLOOKUP($D128,$J$9:$DP$16,2+CE$1,FALSE)),),)</f>
        <v>0</v>
      </c>
      <c r="CF128" s="141">
        <f>IF(AND($D128&lt;&gt;0,CF$1&lt;&gt;0),IF(VLOOKUP($D128,$J$9:$DP$16,2+CF$1,FALSE)&lt;&gt;0,(COUNTIF('Présences, Excuses, et Tx P G'!$P127:CJ127,$C128)/VLOOKUP($D128,$J$9:$DP$16,2+CF$1,FALSE)),),)</f>
        <v>0</v>
      </c>
      <c r="CG128" s="141">
        <f>IF(AND($D128&lt;&gt;0,CG$1&lt;&gt;0),IF(VLOOKUP($D128,$J$9:$DP$16,2+CG$1,FALSE)&lt;&gt;0,(COUNTIF('Présences, Excuses, et Tx P G'!$P127:CK127,$C128)/VLOOKUP($D128,$J$9:$DP$16,2+CG$1,FALSE)),),)</f>
        <v>0</v>
      </c>
      <c r="CH128" s="141">
        <f>IF(AND($D128&lt;&gt;0,CH$1&lt;&gt;0),IF(VLOOKUP($D128,$J$9:$DP$16,2+CH$1,FALSE)&lt;&gt;0,(COUNTIF('Présences, Excuses, et Tx P G'!$P127:CL127,$C128)/VLOOKUP($D128,$J$9:$DP$16,2+CH$1,FALSE)),),)</f>
        <v>0</v>
      </c>
      <c r="CI128" s="141">
        <f>IF(AND($D128&lt;&gt;0,CI$1&lt;&gt;0),IF(VLOOKUP($D128,$J$9:$DP$16,2+CI$1,FALSE)&lt;&gt;0,(COUNTIF('Présences, Excuses, et Tx P G'!$P127:CM127,$C128)/VLOOKUP($D128,$J$9:$DP$16,2+CI$1,FALSE)),),)</f>
        <v>0</v>
      </c>
      <c r="CJ128" s="141">
        <f>IF(AND($D128&lt;&gt;0,CJ$1&lt;&gt;0),IF(VLOOKUP($D128,$J$9:$DP$16,2+CJ$1,FALSE)&lt;&gt;0,(COUNTIF('Présences, Excuses, et Tx P G'!$P127:CO127,$C128)/VLOOKUP($D128,$J$9:$DP$16,2+CJ$1,FALSE)),),)</f>
        <v>0</v>
      </c>
      <c r="CK128" s="141">
        <f>IF(AND($D128&lt;&gt;0,CK$1&lt;&gt;0),IF(VLOOKUP($D128,$J$9:$DP$16,2+CK$1,FALSE)&lt;&gt;0,(COUNTIF('Présences, Excuses, et Tx P G'!$P127:CP127,$C128)/VLOOKUP($D128,$J$9:$DP$16,2+CK$1,FALSE)),),)</f>
        <v>0</v>
      </c>
      <c r="CL128" s="141">
        <f>IF(AND($D128&lt;&gt;0,CL$1&lt;&gt;0),IF(VLOOKUP($D128,$J$9:$DP$16,2+CL$1,FALSE)&lt;&gt;0,(COUNTIF('Présences, Excuses, et Tx P G'!$P127:CQ127,$C128)/VLOOKUP($D128,$J$9:$DP$16,2+CL$1,FALSE)),),)</f>
        <v>0</v>
      </c>
      <c r="CM128" s="141">
        <f>IF(AND($D128&lt;&gt;0,CM$1&lt;&gt;0),IF(VLOOKUP($D128,$J$9:$DP$16,2+CM$1,FALSE)&lt;&gt;0,(COUNTIF('Présences, Excuses, et Tx P G'!$P127:CR127,$C128)/VLOOKUP($D128,$J$9:$DP$16,2+CM$1,FALSE)),),)</f>
        <v>0</v>
      </c>
      <c r="CN128" s="141">
        <f>IF(AND($D128&lt;&gt;0,CN$1&lt;&gt;0),IF(VLOOKUP($D128,$J$9:$DP$16,2+CN$1,FALSE)&lt;&gt;0,(COUNTIF('Présences, Excuses, et Tx P G'!$P127:CS127,$C128)/VLOOKUP($D128,$J$9:$DP$16,2+CN$1,FALSE)),),)</f>
        <v>0</v>
      </c>
      <c r="CO128" s="141">
        <f>IF(AND($D128&lt;&gt;0,CO$1&lt;&gt;0),IF(VLOOKUP($D128,$J$9:$DP$16,2+CO$1,FALSE)&lt;&gt;0,(COUNTIF('Présences, Excuses, et Tx P G'!$P127:CT127,$C128)/VLOOKUP($D128,$J$9:$DP$16,2+CO$1,FALSE)),),)</f>
        <v>0</v>
      </c>
      <c r="CP128" s="141">
        <f>IF(AND($D128&lt;&gt;0,CP$1&lt;&gt;0),IF(VLOOKUP($D128,$J$9:$DP$16,2+CP$1,FALSE)&lt;&gt;0,(COUNTIF('Présences, Excuses, et Tx P G'!$P127:CU127,$C128)/VLOOKUP($D128,$J$9:$DP$16,2+CP$1,FALSE)),),)</f>
        <v>0</v>
      </c>
      <c r="CQ128" s="141">
        <f>IF(AND($D128&lt;&gt;0,CQ$1&lt;&gt;0),IF(VLOOKUP($D128,$J$9:$DP$16,2+CQ$1,FALSE)&lt;&gt;0,(COUNTIF('Présences, Excuses, et Tx P G'!$P127:CU127,$C128)/VLOOKUP($D128,$J$9:$DP$16,2+CQ$1,FALSE)),),)</f>
        <v>0</v>
      </c>
      <c r="CR128" s="141">
        <f>IF(AND($D128&lt;&gt;0,CR$1&lt;&gt;0),IF(VLOOKUP($D128,$J$9:$DP$16,2+CR$1,FALSE)&lt;&gt;0,(COUNTIF('Présences, Excuses, et Tx P G'!$P127:CV127,$C128)/VLOOKUP($D128,$J$9:$DP$16,2+CR$1,FALSE)),),)</f>
        <v>0</v>
      </c>
      <c r="CS128" s="141">
        <f>IF(AND($D128&lt;&gt;0,CS$1&lt;&gt;0),IF(VLOOKUP($D128,$J$9:$DP$16,2+CS$1,FALSE)&lt;&gt;0,(COUNTIF('Présences, Excuses, et Tx P G'!$P127:CW127,$C128)/VLOOKUP($D128,$J$9:$DP$16,2+CS$1,FALSE)),),)</f>
        <v>0</v>
      </c>
      <c r="CT128" s="141">
        <f>IF(AND($D128&lt;&gt;0,CT$1&lt;&gt;0),IF(VLOOKUP($D128,$J$9:$DP$16,2+CT$1,FALSE)&lt;&gt;0,(COUNTIF('Présences, Excuses, et Tx P G'!$P127:CX127,$C128)/VLOOKUP($D128,$J$9:$DP$16,2+CT$1,FALSE)),),)</f>
        <v>0</v>
      </c>
      <c r="CU128" s="141">
        <f>IF(AND($D128&lt;&gt;0,CU$1&lt;&gt;0),IF(VLOOKUP($D128,$J$9:$DP$16,2+CU$1,FALSE)&lt;&gt;0,(COUNTIF('Présences, Excuses, et Tx P G'!$P127:CY127,$C128)/VLOOKUP($D128,$J$9:$DP$16,2+CU$1,FALSE)),),)</f>
        <v>0</v>
      </c>
      <c r="CV128" s="141">
        <f>IF(AND($D128&lt;&gt;0,CV$1&lt;&gt;0),IF(VLOOKUP($D128,$J$9:$DP$16,2+CV$1,FALSE)&lt;&gt;0,(COUNTIF('Présences, Excuses, et Tx P G'!$P127:CZ127,$C128)/VLOOKUP($D128,$J$9:$DP$16,2+CV$1,FALSE)),),)</f>
        <v>0</v>
      </c>
      <c r="CW128" s="141">
        <f>IF(AND($D128&lt;&gt;0,CW$1&lt;&gt;0),IF(VLOOKUP($D128,$J$9:$DP$16,2+CW$1,FALSE)&lt;&gt;0,(COUNTIF('Présences, Excuses, et Tx P G'!$P127:DA127,$C128)/VLOOKUP($D128,$J$9:$DP$16,2+CW$1,FALSE)),),)</f>
        <v>0</v>
      </c>
      <c r="CX128" s="141">
        <f>IF(AND($D128&lt;&gt;0,CX$1&lt;&gt;0),IF(VLOOKUP($D128,$J$9:$DP$16,2+CX$1,FALSE)&lt;&gt;0,(COUNTIF('Présences, Excuses, et Tx P G'!$P127:DB127,$C128)/VLOOKUP($D128,$J$9:$DP$16,2+CX$1,FALSE)),),)</f>
        <v>0</v>
      </c>
      <c r="CY128" s="141">
        <f>IF(AND($D128&lt;&gt;0,CY$1&lt;&gt;0),IF(VLOOKUP($D128,$J$9:$DP$16,2+CY$1,FALSE)&lt;&gt;0,(COUNTIF('Présences, Excuses, et Tx P G'!$P127:DC127,$C128)/VLOOKUP($D128,$J$9:$DP$16,2+CY$1,FALSE)),),)</f>
        <v>0</v>
      </c>
      <c r="CZ128" s="141">
        <f>IF(AND($D128&lt;&gt;0,CZ$1&lt;&gt;0),IF(VLOOKUP($D128,$J$9:$DP$16,2+CZ$1,FALSE)&lt;&gt;0,(COUNTIF('Présences, Excuses, et Tx P G'!$P127:DD127,$C128)/VLOOKUP($D128,$J$9:$DP$16,2+CZ$1,FALSE)),),)</f>
        <v>0</v>
      </c>
      <c r="DA128" s="141">
        <f>IF(AND($D128&lt;&gt;0,DA$1&lt;&gt;0),IF(VLOOKUP($D128,$J$9:$DP$16,2+DA$1,FALSE)&lt;&gt;0,(COUNTIF('Présences, Excuses, et Tx P G'!$P127:DE127,$C128)/VLOOKUP($D128,$J$9:$DP$16,2+DA$1,FALSE)),),)</f>
        <v>0</v>
      </c>
      <c r="DB128" s="141">
        <f>IF(AND($D128&lt;&gt;0,DB$1&lt;&gt;0),IF(VLOOKUP($D128,$J$9:$DP$16,2+DB$1,FALSE)&lt;&gt;0,(COUNTIF('Présences, Excuses, et Tx P G'!$P127:DF127,$C128)/VLOOKUP($D128,$J$9:$DP$16,2+DB$1,FALSE)),),)</f>
        <v>0</v>
      </c>
      <c r="DC128" s="141">
        <f>IF(AND($D128&lt;&gt;0,DC$1&lt;&gt;0),IF(VLOOKUP($D128,$J$9:$DP$16,2+DC$1,FALSE)&lt;&gt;0,(COUNTIF('Présences, Excuses, et Tx P G'!$P127:DG127,$C128)/VLOOKUP($D128,$J$9:$DP$16,2+DC$1,FALSE)),),)</f>
        <v>0</v>
      </c>
      <c r="DD128" s="141">
        <f>IF(AND($D128&lt;&gt;0,DD$1&lt;&gt;0),IF(VLOOKUP($D128,$J$9:$DP$16,2+DD$1,FALSE)&lt;&gt;0,(COUNTIF('Présences, Excuses, et Tx P G'!$P127:DH127,$C128)/VLOOKUP($D128,$J$9:$DP$16,2+DD$1,FALSE)),),)</f>
        <v>0</v>
      </c>
      <c r="DE128" s="141">
        <f>IF(AND($D128&lt;&gt;0,DE$1&lt;&gt;0),IF(VLOOKUP($D128,$J$9:$DP$16,2+DE$1,FALSE)&lt;&gt;0,(COUNTIF('Présences, Excuses, et Tx P G'!$P127:DI127,$C128)/VLOOKUP($D128,$J$9:$DP$16,2+DE$1,FALSE)),),)</f>
        <v>0</v>
      </c>
      <c r="DF128" s="141">
        <f>IF(AND($D128&lt;&gt;0,DF$1&lt;&gt;0),IF(VLOOKUP($D128,$J$9:$DP$16,2+DF$1,FALSE)&lt;&gt;0,(COUNTIF('Présences, Excuses, et Tx P G'!$P127:DJ127,$C128)/VLOOKUP($D128,$J$9:$DP$16,2+DF$1,FALSE)),),)</f>
        <v>0</v>
      </c>
      <c r="DG128" s="141">
        <f>IF(AND($D128&lt;&gt;0,DG$1&lt;&gt;0),IF(VLOOKUP($D128,$J$9:$DP$16,2+DG$1,FALSE)&lt;&gt;0,(COUNTIF('Présences, Excuses, et Tx P G'!$P127:DK127,$C128)/VLOOKUP($D128,$J$9:$DP$16,2+DG$1,FALSE)),),)</f>
        <v>0</v>
      </c>
      <c r="DH128" s="141">
        <f>IF(AND($D128&lt;&gt;0,DH$1&lt;&gt;0),IF(VLOOKUP($D128,$J$9:$DP$16,2+DH$1,FALSE)&lt;&gt;0,(COUNTIF('Présences, Excuses, et Tx P G'!$P127:DL127,$C128)/VLOOKUP($D128,$J$9:$DP$16,2+DH$1,FALSE)),),)</f>
        <v>0</v>
      </c>
      <c r="DI128" s="141">
        <f>IF(AND($D128&lt;&gt;0,DI$1&lt;&gt;0),IF(VLOOKUP($D128,$J$9:$DP$16,2+DI$1,FALSE)&lt;&gt;0,(COUNTIF('Présences, Excuses, et Tx P G'!$P127:DM127,$C128)/VLOOKUP($D128,$J$9:$DP$16,2+DI$1,FALSE)),),)</f>
        <v>0</v>
      </c>
      <c r="DJ128" s="141">
        <f>IF(AND($D128&lt;&gt;0,DJ$1&lt;&gt;0),IF(VLOOKUP($D128,$J$9:$DP$16,2+DJ$1,FALSE)&lt;&gt;0,(COUNTIF('Présences, Excuses, et Tx P G'!$P127:DN127,$C128)/VLOOKUP($D128,$J$9:$DP$16,2+DJ$1,FALSE)),),)</f>
        <v>0</v>
      </c>
      <c r="DK128" s="141">
        <f>IF(AND($D128&lt;&gt;0,DK$1&lt;&gt;0),IF(VLOOKUP($D128,$J$9:$DP$16,2+DK$1,FALSE)&lt;&gt;0,(COUNTIF('Présences, Excuses, et Tx P G'!$P127:DO127,$C128)/VLOOKUP($D128,$J$9:$DP$16,2+DK$1,FALSE)),),)</f>
        <v>0</v>
      </c>
      <c r="DL128" s="141">
        <f>IF(AND($D128&lt;&gt;0,DL$1&lt;&gt;0),IF(VLOOKUP($D128,$J$9:$DP$16,2+DL$1,FALSE)&lt;&gt;0,(COUNTIF('Présences, Excuses, et Tx P G'!$P127:DP127,$C128)/VLOOKUP($D128,$J$9:$DP$16,2+DL$1,FALSE)),),)</f>
        <v>0</v>
      </c>
      <c r="DM128" s="141">
        <f>IF(AND($D128&lt;&gt;0,DM$1&lt;&gt;0),IF(VLOOKUP($D128,$J$9:$DP$16,2+DM$1,FALSE)&lt;&gt;0,(COUNTIF('Présences, Excuses, et Tx P G'!$P127:DQ127,$C128)/VLOOKUP($D128,$J$9:$DP$16,2+DM$1,FALSE)),),)</f>
        <v>0</v>
      </c>
      <c r="DN128" s="141">
        <f>IF(AND($D128&lt;&gt;0,DN$1&lt;&gt;0),IF(VLOOKUP($D128,$J$9:$DP$16,2+DN$1,FALSE)&lt;&gt;0,(COUNTIF('Présences, Excuses, et Tx P G'!$P127:DR127,$C128)/VLOOKUP($D128,$J$9:$DP$16,2+DN$1,FALSE)),),)</f>
        <v>0</v>
      </c>
      <c r="DO128" s="141">
        <f>IF(AND($D128&lt;&gt;0,DO$1&lt;&gt;0),IF(VLOOKUP($D128,$J$9:$DP$16,2+DO$1,FALSE)&lt;&gt;0,(COUNTIF('Présences, Excuses, et Tx P G'!$P127:DS127,$C128)/VLOOKUP($D128,$J$9:$DP$16,2+DO$1,FALSE)),),)</f>
        <v>0</v>
      </c>
      <c r="DP128" s="141">
        <f>IF(AND($D128&lt;&gt;0,DP$1&lt;&gt;0),IF(VLOOKUP($D128,$J$9:$DP$16,2+DP$1,FALSE)&lt;&gt;0,(COUNTIF('Présences, Excuses, et Tx P G'!$P127:DT127,$C128)/VLOOKUP($D128,$J$9:$DP$16,2+DP$1,FALSE)),),)</f>
        <v>0</v>
      </c>
      <c r="DR128" s="22">
        <f t="shared" si="39"/>
        <v>0</v>
      </c>
      <c r="DS128" s="26">
        <f t="shared" si="40"/>
        <v>0</v>
      </c>
      <c r="DT128" s="23">
        <f t="shared" si="41"/>
        <v>0</v>
      </c>
    </row>
    <row r="129" spans="1:126" ht="14.4" customHeight="1">
      <c r="A129" s="11">
        <v>112</v>
      </c>
      <c r="B129" s="158">
        <f>Choristes!B118</f>
        <v>0</v>
      </c>
      <c r="C129" s="26">
        <f>Choristes!C118</f>
        <v>0</v>
      </c>
      <c r="D129" s="26">
        <f>Choristes!G118</f>
        <v>0</v>
      </c>
      <c r="E129" s="26"/>
      <c r="F129" s="26"/>
      <c r="G129" s="15"/>
      <c r="H129" s="15"/>
      <c r="I129" s="23">
        <f t="shared" si="37"/>
        <v>0</v>
      </c>
      <c r="J129" s="23">
        <f t="shared" si="38"/>
        <v>0</v>
      </c>
      <c r="K129" s="61"/>
      <c r="L129" s="141">
        <f>IF(AND($D129&lt;&gt;0,L$1&lt;&gt;0),IF(VLOOKUP($D129,$J$9:$DP$16,2+L$1,FALSE)&lt;&gt;0,(COUNTIF('Présences, Excuses, et Tx P G'!$P128:P128,$C129)/VLOOKUP($D129,$J$9:$DP$16,2+L$1,FALSE)),),)</f>
        <v>0</v>
      </c>
      <c r="M129" s="141">
        <f>IF(AND($D129&lt;&gt;0,M$1&lt;&gt;0),IF(VLOOKUP($D129,$J$9:$DP$16,2+M$1,FALSE)&lt;&gt;0,(COUNTIF('Présences, Excuses, et Tx P G'!$P128:Q128,$C129)/VLOOKUP($D129,$J$9:$DP$16,2+M$1,FALSE)),),)</f>
        <v>0</v>
      </c>
      <c r="N129" s="141">
        <f>IF(AND($D129&lt;&gt;0,N$1&lt;&gt;0),IF(VLOOKUP($D129,$J$9:$DP$16,2+N$1,FALSE)&lt;&gt;0,(COUNTIF('Présences, Excuses, et Tx P G'!$P128:R128,$C129)/VLOOKUP($D129,$J$9:$DP$16,2+N$1,FALSE)),),)</f>
        <v>0</v>
      </c>
      <c r="O129" s="141">
        <f>IF(AND($D129&lt;&gt;0,O$1&lt;&gt;0),IF(VLOOKUP($D129,$J$9:$DP$16,2+O$1,FALSE)&lt;&gt;0,(COUNTIF('Présences, Excuses, et Tx P G'!$P128:S128,$C129)/VLOOKUP($D129,$J$9:$DP$16,2+O$1,FALSE)),),)</f>
        <v>0</v>
      </c>
      <c r="P129" s="141">
        <f>IF(AND($D129&lt;&gt;0,P$1&lt;&gt;0),IF(VLOOKUP($D129,$J$9:$DP$16,2+P$1,FALSE)&lt;&gt;0,(COUNTIF('Présences, Excuses, et Tx P G'!$P128:T128,$C129)/VLOOKUP($D129,$J$9:$DP$16,2+P$1,FALSE)),),)</f>
        <v>0</v>
      </c>
      <c r="Q129" s="141">
        <f>IF(AND($D129&lt;&gt;0,Q$1&lt;&gt;0),IF(VLOOKUP($D129,$J$9:$DP$16,2+Q$1,FALSE)&lt;&gt;0,(COUNTIF('Présences, Excuses, et Tx P G'!$P128:U128,$C129)/VLOOKUP($D129,$J$9:$DP$16,2+Q$1,FALSE)),),)</f>
        <v>0</v>
      </c>
      <c r="R129" s="141">
        <f>IF(AND($D129&lt;&gt;0,R$1&lt;&gt;0),IF(VLOOKUP($D129,$J$9:$DP$16,2+R$1,FALSE)&lt;&gt;0,(COUNTIF('Présences, Excuses, et Tx P G'!$P128:V128,$C129)/VLOOKUP($D129,$J$9:$DP$16,2+R$1,FALSE)),),)</f>
        <v>0</v>
      </c>
      <c r="S129" s="141">
        <f>IF(AND($D129&lt;&gt;0,S$1&lt;&gt;0),IF(VLOOKUP($D129,$J$9:$DP$16,2+S$1,FALSE)&lt;&gt;0,(COUNTIF('Présences, Excuses, et Tx P G'!$P128:W128,$C129)/VLOOKUP($D129,$J$9:$DP$16,2+S$1,FALSE)),),)</f>
        <v>0</v>
      </c>
      <c r="T129" s="141">
        <f>IF(AND($D129&lt;&gt;0,T$1&lt;&gt;0),IF(VLOOKUP($D129,$J$9:$DP$16,2+T$1,FALSE)&lt;&gt;0,(COUNTIF('Présences, Excuses, et Tx P G'!$P128:X128,$C129)/VLOOKUP($D129,$J$9:$DP$16,2+T$1,FALSE)),),)</f>
        <v>0</v>
      </c>
      <c r="U129" s="141">
        <f>IF(AND($D129&lt;&gt;0,U$1&lt;&gt;0),IF(VLOOKUP($D129,$J$9:$DP$16,2+U$1,FALSE)&lt;&gt;0,(COUNTIF('Présences, Excuses, et Tx P G'!$P128:Y128,$C129)/VLOOKUP($D129,$J$9:$DP$16,2+U$1,FALSE)),),)</f>
        <v>0</v>
      </c>
      <c r="V129" s="141">
        <f>IF(AND($D129&lt;&gt;0,V$1&lt;&gt;0),IF(VLOOKUP($D129,$J$9:$DP$16,2+V$1,FALSE)&lt;&gt;0,(COUNTIF('Présences, Excuses, et Tx P G'!$P128:Z128,$C129)/VLOOKUP($D129,$J$9:$DP$16,2+V$1,FALSE)),),)</f>
        <v>0</v>
      </c>
      <c r="W129" s="141">
        <f>IF(AND($D129&lt;&gt;0,W$1&lt;&gt;0),IF(VLOOKUP($D129,$J$9:$DP$16,2+W$1,FALSE)&lt;&gt;0,(COUNTIF('Présences, Excuses, et Tx P G'!$P128:AA128,$C129)/VLOOKUP($D129,$J$9:$DP$16,2+W$1,FALSE)),),)</f>
        <v>0</v>
      </c>
      <c r="X129" s="141">
        <f>IF(AND($D129&lt;&gt;0,X$1&lt;&gt;0),IF(VLOOKUP($D129,$J$9:$DP$16,2+X$1,FALSE)&lt;&gt;0,(COUNTIF('Présences, Excuses, et Tx P G'!$P128:AB128,$C129)/VLOOKUP($D129,$J$9:$DP$16,2+X$1,FALSE)),),)</f>
        <v>0</v>
      </c>
      <c r="Y129" s="141">
        <f>IF(AND($D129&lt;&gt;0,Y$1&lt;&gt;0),IF(VLOOKUP($D129,$J$9:$DP$16,2+Y$1,FALSE)&lt;&gt;0,(COUNTIF('Présences, Excuses, et Tx P G'!$P128:AC128,$C129)/VLOOKUP($D129,$J$9:$DP$16,2+Y$1,FALSE)),),)</f>
        <v>0</v>
      </c>
      <c r="Z129" s="141">
        <f>IF(AND($D129&lt;&gt;0,Z$1&lt;&gt;0),IF(VLOOKUP($D129,$J$9:$DP$16,2+Z$1,FALSE)&lt;&gt;0,(COUNTIF('Présences, Excuses, et Tx P G'!$P128:AD128,$C129)/VLOOKUP($D129,$J$9:$DP$16,2+Z$1,FALSE)),),)</f>
        <v>0</v>
      </c>
      <c r="AA129" s="141">
        <f>IF(AND($D129&lt;&gt;0,AA$1&lt;&gt;0),IF(VLOOKUP($D129,$J$9:$DP$16,2+AA$1,FALSE)&lt;&gt;0,(COUNTIF('Présences, Excuses, et Tx P G'!$P128:AE128,$C129)/VLOOKUP($D129,$J$9:$DP$16,2+AA$1,FALSE)),),)</f>
        <v>0</v>
      </c>
      <c r="AB129" s="141">
        <f>IF(AND($D129&lt;&gt;0,AB$1&lt;&gt;0),IF(VLOOKUP($D129,$J$9:$DP$16,2+AB$1,FALSE)&lt;&gt;0,(COUNTIF('Présences, Excuses, et Tx P G'!$P128:AF128,$C129)/VLOOKUP($D129,$J$9:$DP$16,2+AB$1,FALSE)),),)</f>
        <v>0</v>
      </c>
      <c r="AC129" s="141">
        <f>IF(AND($D129&lt;&gt;0,AC$1&lt;&gt;0),IF(VLOOKUP($D129,$J$9:$DP$16,2+AC$1,FALSE)&lt;&gt;0,(COUNTIF('Présences, Excuses, et Tx P G'!$P128:AG128,$C129)/VLOOKUP($D129,$J$9:$DP$16,2+AC$1,FALSE)),),)</f>
        <v>0</v>
      </c>
      <c r="AD129" s="141">
        <f>IF(AND($D129&lt;&gt;0,AD$1&lt;&gt;0),IF(VLOOKUP($D129,$J$9:$DP$16,2+AD$1,FALSE)&lt;&gt;0,(COUNTIF('Présences, Excuses, et Tx P G'!$P128:AH128,$C129)/VLOOKUP($D129,$J$9:$DP$16,2+AD$1,FALSE)),),)</f>
        <v>0</v>
      </c>
      <c r="AE129" s="141">
        <f>IF(AND($D129&lt;&gt;0,AE$1&lt;&gt;0),IF(VLOOKUP($D129,$J$9:$DP$16,2+AE$1,FALSE)&lt;&gt;0,(COUNTIF('Présences, Excuses, et Tx P G'!$P128:AI128,$C129)/VLOOKUP($D129,$J$9:$DP$16,2+AE$1,FALSE)),),)</f>
        <v>0</v>
      </c>
      <c r="AF129" s="141">
        <f>IF(AND($D129&lt;&gt;0,AF$1&lt;&gt;0),IF(VLOOKUP($D129,$J$9:$DP$16,2+AF$1,FALSE)&lt;&gt;0,(COUNTIF('Présences, Excuses, et Tx P G'!$P128:AJ128,$C129)/VLOOKUP($D129,$J$9:$DP$16,2+AF$1,FALSE)),),)</f>
        <v>0</v>
      </c>
      <c r="AG129" s="141">
        <f>IF(AND($D129&lt;&gt;0,AG$1&lt;&gt;0),IF(VLOOKUP($D129,$J$9:$DP$16,2+AG$1,FALSE)&lt;&gt;0,(COUNTIF('Présences, Excuses, et Tx P G'!$P128:AK128,$C129)/VLOOKUP($D129,$J$9:$DP$16,2+AG$1,FALSE)),),)</f>
        <v>0</v>
      </c>
      <c r="AH129" s="141">
        <f>IF(AND($D129&lt;&gt;0,AH$1&lt;&gt;0),IF(VLOOKUP($D129,$J$9:$DP$16,2+AH$1,FALSE)&lt;&gt;0,(COUNTIF('Présences, Excuses, et Tx P G'!$P128:AL128,$C129)/VLOOKUP($D129,$J$9:$DP$16,2+AH$1,FALSE)),),)</f>
        <v>0</v>
      </c>
      <c r="AI129" s="141">
        <f>IF(AND($D129&lt;&gt;0,AI$1&lt;&gt;0),IF(VLOOKUP($D129,$J$9:$DP$16,2+AI$1,FALSE)&lt;&gt;0,(COUNTIF('Présences, Excuses, et Tx P G'!$P128:AM128,$C129)/VLOOKUP($D129,$J$9:$DP$16,2+AI$1,FALSE)),),)</f>
        <v>0</v>
      </c>
      <c r="AJ129" s="141">
        <f>IF(AND($D129&lt;&gt;0,AJ$1&lt;&gt;0),IF(VLOOKUP($D129,$J$9:$DP$16,2+AJ$1,FALSE)&lt;&gt;0,(COUNTIF('Présences, Excuses, et Tx P G'!$P128:AN128,$C129)/VLOOKUP($D129,$J$9:$DP$16,2+AJ$1,FALSE)),),)</f>
        <v>0</v>
      </c>
      <c r="AK129" s="141">
        <f>IF(AND($D129&lt;&gt;0,AK$1&lt;&gt;0),IF(VLOOKUP($D129,$J$9:$DP$16,2+AK$1,FALSE)&lt;&gt;0,(COUNTIF('Présences, Excuses, et Tx P G'!$P128:AO128,$C129)/VLOOKUP($D129,$J$9:$DP$16,2+AK$1,FALSE)),),)</f>
        <v>0</v>
      </c>
      <c r="AL129" s="141">
        <f>IF(AND($D129&lt;&gt;0,AL$1&lt;&gt;0),IF(VLOOKUP($D129,$J$9:$DP$16,2+AL$1,FALSE)&lt;&gt;0,(COUNTIF('Présences, Excuses, et Tx P G'!$P128:AP128,$C129)/VLOOKUP($D129,$J$9:$DP$16,2+AL$1,FALSE)),),)</f>
        <v>0</v>
      </c>
      <c r="AM129" s="141">
        <f>IF(AND($D129&lt;&gt;0,AM$1&lt;&gt;0),IF(VLOOKUP($D129,$J$9:$DP$16,2+AM$1,FALSE)&lt;&gt;0,(COUNTIF('Présences, Excuses, et Tx P G'!$P128:AQ128,$C129)/VLOOKUP($D129,$J$9:$DP$16,2+AM$1,FALSE)),),)</f>
        <v>0</v>
      </c>
      <c r="AN129" s="141">
        <f>IF(AND($D129&lt;&gt;0,AN$1&lt;&gt;0),IF(VLOOKUP($D129,$J$9:$DP$16,2+AN$1,FALSE)&lt;&gt;0,(COUNTIF('Présences, Excuses, et Tx P G'!$P128:AR128,$C129)/VLOOKUP($D129,$J$9:$DP$16,2+AN$1,FALSE)),),)</f>
        <v>0</v>
      </c>
      <c r="AO129" s="141">
        <f>IF(AND($D129&lt;&gt;0,AO$1&lt;&gt;0),IF(VLOOKUP($D129,$J$9:$DP$16,2+AO$1,FALSE)&lt;&gt;0,(COUNTIF('Présences, Excuses, et Tx P G'!$P128:AS128,$C129)/VLOOKUP($D129,$J$9:$DP$16,2+AO$1,FALSE)),),)</f>
        <v>0</v>
      </c>
      <c r="AP129" s="141">
        <f>IF(AND($D129&lt;&gt;0,AP$1&lt;&gt;0),IF(VLOOKUP($D129,$J$9:$DP$16,2+AP$1,FALSE)&lt;&gt;0,(COUNTIF('Présences, Excuses, et Tx P G'!$P128:AT128,$C129)/VLOOKUP($D129,$J$9:$DP$16,2+AP$1,FALSE)),),)</f>
        <v>0</v>
      </c>
      <c r="AQ129" s="141">
        <f>IF(AND($D129&lt;&gt;0,AQ$1&lt;&gt;0),IF(VLOOKUP($D129,$J$9:$DP$16,2+AQ$1,FALSE)&lt;&gt;0,(COUNTIF('Présences, Excuses, et Tx P G'!$P128:AU128,$C129)/VLOOKUP($D129,$J$9:$DP$16,2+AQ$1,FALSE)),),)</f>
        <v>0</v>
      </c>
      <c r="AR129" s="141">
        <f>IF(AND($D129&lt;&gt;0,AR$1&lt;&gt;0),IF(VLOOKUP($D129,$J$9:$DP$16,2+AR$1,FALSE)&lt;&gt;0,(COUNTIF('Présences, Excuses, et Tx P G'!$P128:AV128,$C129)/VLOOKUP($D129,$J$9:$DP$16,2+AR$1,FALSE)),),)</f>
        <v>0</v>
      </c>
      <c r="AS129" s="141">
        <f>IF(AND($D129&lt;&gt;0,AS$1&lt;&gt;0),IF(VLOOKUP($D129,$J$9:$DP$16,2+AS$1,FALSE)&lt;&gt;0,(COUNTIF('Présences, Excuses, et Tx P G'!$P128:AW128,$C129)/VLOOKUP($D129,$J$9:$DP$16,2+AS$1,FALSE)),),)</f>
        <v>0</v>
      </c>
      <c r="AT129" s="141">
        <f>IF(AND($D129&lt;&gt;0,AT$1&lt;&gt;0),IF(VLOOKUP($D129,$J$9:$DP$16,2+AT$1,FALSE)&lt;&gt;0,(COUNTIF('Présences, Excuses, et Tx P G'!$P128:AX128,$C129)/VLOOKUP($D129,$J$9:$DP$16,2+AT$1,FALSE)),),)</f>
        <v>0</v>
      </c>
      <c r="AU129" s="141">
        <f>IF(AND($D129&lt;&gt;0,AU$1&lt;&gt;0),IF(VLOOKUP($D129,$J$9:$DP$16,2+AU$1,FALSE)&lt;&gt;0,(COUNTIF('Présences, Excuses, et Tx P G'!$P128:AY128,$C129)/VLOOKUP($D129,$J$9:$DP$16,2+AU$1,FALSE)),),)</f>
        <v>0</v>
      </c>
      <c r="AV129" s="141">
        <f>IF(AND($D129&lt;&gt;0,AV$1&lt;&gt;0),IF(VLOOKUP($D129,$J$9:$DP$16,2+AV$1,FALSE)&lt;&gt;0,(COUNTIF('Présences, Excuses, et Tx P G'!$P128:AZ128,$C129)/VLOOKUP($D129,$J$9:$DP$16,2+AV$1,FALSE)),),)</f>
        <v>0</v>
      </c>
      <c r="AW129" s="141">
        <f>IF(AND($D129&lt;&gt;0,AW$1&lt;&gt;0),IF(VLOOKUP($D129,$J$9:$DP$16,2+AW$1,FALSE)&lt;&gt;0,(COUNTIF('Présences, Excuses, et Tx P G'!$P128:BA128,$C129)/VLOOKUP($D129,$J$9:$DP$16,2+AW$1,FALSE)),),)</f>
        <v>0</v>
      </c>
      <c r="AX129" s="141">
        <f>IF(AND($D129&lt;&gt;0,AX$1&lt;&gt;0),IF(VLOOKUP($D129,$J$9:$DP$16,2+AX$1,FALSE)&lt;&gt;0,(COUNTIF('Présences, Excuses, et Tx P G'!$P128:BB128,$C129)/VLOOKUP($D129,$J$9:$DP$16,2+AX$1,FALSE)),),)</f>
        <v>0</v>
      </c>
      <c r="AY129" s="141">
        <f>IF(AND($D129&lt;&gt;0,AY$1&lt;&gt;0),IF(VLOOKUP($D129,$J$9:$DP$16,2+AY$1,FALSE)&lt;&gt;0,(COUNTIF('Présences, Excuses, et Tx P G'!$P128:BC128,$C129)/VLOOKUP($D129,$J$9:$DP$16,2+AY$1,FALSE)),),)</f>
        <v>0</v>
      </c>
      <c r="AZ129" s="141">
        <f>IF(AND($D129&lt;&gt;0,AZ$1&lt;&gt;0),IF(VLOOKUP($D129,$J$9:$DP$16,2+AZ$1,FALSE)&lt;&gt;0,(COUNTIF('Présences, Excuses, et Tx P G'!$P128:BD128,$C129)/VLOOKUP($D129,$J$9:$DP$16,2+AZ$1,FALSE)),),)</f>
        <v>0</v>
      </c>
      <c r="BA129" s="141">
        <f>IF(AND($D129&lt;&gt;0,BA$1&lt;&gt;0),IF(VLOOKUP($D129,$J$9:$DP$16,2+BA$1,FALSE)&lt;&gt;0,(COUNTIF('Présences, Excuses, et Tx P G'!$P128:BE128,$C129)/VLOOKUP($D129,$J$9:$DP$16,2+BA$1,FALSE)),),)</f>
        <v>0</v>
      </c>
      <c r="BB129" s="141">
        <f>IF(AND($D129&lt;&gt;0,BB$1&lt;&gt;0),IF(VLOOKUP($D129,$J$9:$DP$16,2+BB$1,FALSE)&lt;&gt;0,(COUNTIF('Présences, Excuses, et Tx P G'!$P128:BF128,$C129)/VLOOKUP($D129,$J$9:$DP$16,2+BB$1,FALSE)),),)</f>
        <v>0</v>
      </c>
      <c r="BC129" s="141">
        <f>IF(AND($D129&lt;&gt;0,BC$1&lt;&gt;0),IF(VLOOKUP($D129,$J$9:$DP$16,2+BC$1,FALSE)&lt;&gt;0,(COUNTIF('Présences, Excuses, et Tx P G'!$P128:BG128,$C129)/VLOOKUP($D129,$J$9:$DP$16,2+BC$1,FALSE)),),)</f>
        <v>0</v>
      </c>
      <c r="BD129" s="141">
        <f>IF(AND($D129&lt;&gt;0,BD$1&lt;&gt;0),IF(VLOOKUP($D129,$J$9:$DP$16,2+BD$1,FALSE)&lt;&gt;0,(COUNTIF('Présences, Excuses, et Tx P G'!$P128:BH128,$C129)/VLOOKUP($D129,$J$9:$DP$16,2+BD$1,FALSE)),),)</f>
        <v>0</v>
      </c>
      <c r="BE129" s="141">
        <f>IF(AND($D129&lt;&gt;0,BE$1&lt;&gt;0),IF(VLOOKUP($D129,$J$9:$DP$16,2+BE$1,FALSE)&lt;&gt;0,(COUNTIF('Présences, Excuses, et Tx P G'!$P128:BI128,$C129)/VLOOKUP($D129,$J$9:$DP$16,2+BE$1,FALSE)),),)</f>
        <v>0</v>
      </c>
      <c r="BF129" s="141">
        <f>IF(AND($D129&lt;&gt;0,BF$1&lt;&gt;0),IF(VLOOKUP($D129,$J$9:$DP$16,2+BF$1,FALSE)&lt;&gt;0,(COUNTIF('Présences, Excuses, et Tx P G'!$P128:BJ128,$C129)/VLOOKUP($D129,$J$9:$DP$16,2+BF$1,FALSE)),),)</f>
        <v>0</v>
      </c>
      <c r="BG129" s="141">
        <f>IF(AND($D129&lt;&gt;0,BG$1&lt;&gt;0),IF(VLOOKUP($D129,$J$9:$DP$16,2+BG$1,FALSE)&lt;&gt;0,(COUNTIF('Présences, Excuses, et Tx P G'!$P128:BK128,$C129)/VLOOKUP($D129,$J$9:$DP$16,2+BG$1,FALSE)),),)</f>
        <v>0</v>
      </c>
      <c r="BH129" s="141">
        <f>IF(AND($D129&lt;&gt;0,BH$1&lt;&gt;0),IF(VLOOKUP($D129,$J$9:$DP$16,2+BH$1,FALSE)&lt;&gt;0,(COUNTIF('Présences, Excuses, et Tx P G'!$P128:BL128,$C129)/VLOOKUP($D129,$J$9:$DP$16,2+BH$1,FALSE)),),)</f>
        <v>0</v>
      </c>
      <c r="BI129" s="141">
        <f>IF(AND($D129&lt;&gt;0,BI$1&lt;&gt;0),IF(VLOOKUP($D129,$J$9:$DP$16,2+BI$1,FALSE)&lt;&gt;0,(COUNTIF('Présences, Excuses, et Tx P G'!$P128:BM128,$C129)/VLOOKUP($D129,$J$9:$DP$16,2+BI$1,FALSE)),),)</f>
        <v>0</v>
      </c>
      <c r="BJ129" s="141">
        <f>IF(AND($D129&lt;&gt;0,BJ$1&lt;&gt;0),IF(VLOOKUP($D129,$J$9:$DP$16,2+BJ$1,FALSE)&lt;&gt;0,(COUNTIF('Présences, Excuses, et Tx P G'!$P128:BN128,$C129)/VLOOKUP($D129,$J$9:$DP$16,2+BJ$1,FALSE)),),)</f>
        <v>0</v>
      </c>
      <c r="BK129" s="141">
        <f>IF(AND($D129&lt;&gt;0,BK$1&lt;&gt;0),IF(VLOOKUP($D129,$J$9:$DP$16,2+BK$1,FALSE)&lt;&gt;0,(COUNTIF('Présences, Excuses, et Tx P G'!$P128:BO128,$C129)/VLOOKUP($D129,$J$9:$DP$16,2+BK$1,FALSE)),),)</f>
        <v>0</v>
      </c>
      <c r="BL129" s="141">
        <f>IF(AND($D129&lt;&gt;0,BL$1&lt;&gt;0),IF(VLOOKUP($D129,$J$9:$DP$16,2+BL$1,FALSE)&lt;&gt;0,(COUNTIF('Présences, Excuses, et Tx P G'!$P128:BP128,$C129)/VLOOKUP($D129,$J$9:$DP$16,2+BL$1,FALSE)),),)</f>
        <v>0</v>
      </c>
      <c r="BM129" s="141">
        <f>IF(AND($D129&lt;&gt;0,BM$1&lt;&gt;0),IF(VLOOKUP($D129,$J$9:$DP$16,2+BM$1,FALSE)&lt;&gt;0,(COUNTIF('Présences, Excuses, et Tx P G'!$P128:BQ128,$C129)/VLOOKUP($D129,$J$9:$DP$16,2+BM$1,FALSE)),),)</f>
        <v>0</v>
      </c>
      <c r="BN129" s="141">
        <f>IF(AND($D129&lt;&gt;0,BN$1&lt;&gt;0),IF(VLOOKUP($D129,$J$9:$DP$16,2+BN$1,FALSE)&lt;&gt;0,(COUNTIF('Présences, Excuses, et Tx P G'!$P128:BR128,$C129)/VLOOKUP($D129,$J$9:$DP$16,2+BN$1,FALSE)),),)</f>
        <v>0</v>
      </c>
      <c r="BO129" s="141">
        <f>IF(AND($D129&lt;&gt;0,BO$1&lt;&gt;0),IF(VLOOKUP($D129,$J$9:$DP$16,2+BO$1,FALSE)&lt;&gt;0,(COUNTIF('Présences, Excuses, et Tx P G'!$P128:BS128,$C129)/VLOOKUP($D129,$J$9:$DP$16,2+BO$1,FALSE)),),)</f>
        <v>0</v>
      </c>
      <c r="BP129" s="141">
        <f>IF(AND($D129&lt;&gt;0,BP$1&lt;&gt;0),IF(VLOOKUP($D129,$J$9:$DP$16,2+BP$1,FALSE)&lt;&gt;0,(COUNTIF('Présences, Excuses, et Tx P G'!$P128:BT128,$C129)/VLOOKUP($D129,$J$9:$DP$16,2+BP$1,FALSE)),),)</f>
        <v>0</v>
      </c>
      <c r="BQ129" s="141">
        <f>IF(AND($D129&lt;&gt;0,BQ$1&lt;&gt;0),IF(VLOOKUP($D129,$J$9:$DP$16,2+BQ$1,FALSE)&lt;&gt;0,(COUNTIF('Présences, Excuses, et Tx P G'!$P128:BU128,$C129)/VLOOKUP($D129,$J$9:$DP$16,2+BQ$1,FALSE)),),)</f>
        <v>0</v>
      </c>
      <c r="BR129" s="141">
        <f>IF(AND($D129&lt;&gt;0,BR$1&lt;&gt;0),IF(VLOOKUP($D129,$J$9:$DP$16,2+BR$1,FALSE)&lt;&gt;0,(COUNTIF('Présences, Excuses, et Tx P G'!$P128:BV128,$C129)/VLOOKUP($D129,$J$9:$DP$16,2+BR$1,FALSE)),),)</f>
        <v>0</v>
      </c>
      <c r="BS129" s="141">
        <f>IF(AND($D129&lt;&gt;0,BS$1&lt;&gt;0),IF(VLOOKUP($D129,$J$9:$DP$16,2+BS$1,FALSE)&lt;&gt;0,(COUNTIF('Présences, Excuses, et Tx P G'!$P128:BW128,$C129)/VLOOKUP($D129,$J$9:$DP$16,2+BS$1,FALSE)),),)</f>
        <v>0</v>
      </c>
      <c r="BT129" s="141">
        <f>IF(AND($D129&lt;&gt;0,BT$1&lt;&gt;0),IF(VLOOKUP($D129,$J$9:$DP$16,2+BT$1,FALSE)&lt;&gt;0,(COUNTIF('Présences, Excuses, et Tx P G'!$P128:BX128,$C129)/VLOOKUP($D129,$J$9:$DP$16,2+BT$1,FALSE)),),)</f>
        <v>0</v>
      </c>
      <c r="BU129" s="141">
        <f>IF(AND($D129&lt;&gt;0,BU$1&lt;&gt;0),IF(VLOOKUP($D129,$J$9:$DP$16,2+BU$1,FALSE)&lt;&gt;0,(COUNTIF('Présences, Excuses, et Tx P G'!$P128:BY128,$C129)/VLOOKUP($D129,$J$9:$DP$16,2+BU$1,FALSE)),),)</f>
        <v>0</v>
      </c>
      <c r="BV129" s="141">
        <f>IF(AND($D129&lt;&gt;0,BV$1&lt;&gt;0),IF(VLOOKUP($D129,$J$9:$DP$16,2+BV$1,FALSE)&lt;&gt;0,(COUNTIF('Présences, Excuses, et Tx P G'!$P128:BZ128,$C129)/VLOOKUP($D129,$J$9:$DP$16,2+BV$1,FALSE)),),)</f>
        <v>0</v>
      </c>
      <c r="BW129" s="141">
        <f>IF(AND($D129&lt;&gt;0,BW$1&lt;&gt;0),IF(VLOOKUP($D129,$J$9:$DP$16,2+BW$1,FALSE)&lt;&gt;0,(COUNTIF('Présences, Excuses, et Tx P G'!$P128:CA128,$C129)/VLOOKUP($D129,$J$9:$DP$16,2+BW$1,FALSE)),),)</f>
        <v>0</v>
      </c>
      <c r="BX129" s="141">
        <f>IF(AND($D129&lt;&gt;0,BX$1&lt;&gt;0),IF(VLOOKUP($D129,$J$9:$DP$16,2+BX$1,FALSE)&lt;&gt;0,(COUNTIF('Présences, Excuses, et Tx P G'!$P128:CB128,$C129)/VLOOKUP($D129,$J$9:$DP$16,2+BX$1,FALSE)),),)</f>
        <v>0</v>
      </c>
      <c r="BY129" s="141">
        <f>IF(AND($D129&lt;&gt;0,BY$1&lt;&gt;0),IF(VLOOKUP($D129,$J$9:$DP$16,2+BY$1,FALSE)&lt;&gt;0,(COUNTIF('Présences, Excuses, et Tx P G'!$P128:CC128,$C129)/VLOOKUP($D129,$J$9:$DP$16,2+BY$1,FALSE)),),)</f>
        <v>0</v>
      </c>
      <c r="BZ129" s="141">
        <f>IF(AND($D129&lt;&gt;0,BZ$1&lt;&gt;0),IF(VLOOKUP($D129,$J$9:$DP$16,2+BZ$1,FALSE)&lt;&gt;0,(COUNTIF('Présences, Excuses, et Tx P G'!$P128:CD128,$C129)/VLOOKUP($D129,$J$9:$DP$16,2+BZ$1,FALSE)),),)</f>
        <v>0</v>
      </c>
      <c r="CA129" s="141">
        <f>IF(AND($D129&lt;&gt;0,CA$1&lt;&gt;0),IF(VLOOKUP($D129,$J$9:$DP$16,2+CA$1,FALSE)&lt;&gt;0,(COUNTIF('Présences, Excuses, et Tx P G'!$P128:CE128,$C129)/VLOOKUP($D129,$J$9:$DP$16,2+CA$1,FALSE)),),)</f>
        <v>0</v>
      </c>
      <c r="CB129" s="141">
        <f>IF(AND($D129&lt;&gt;0,CB$1&lt;&gt;0),IF(VLOOKUP($D129,$J$9:$DP$16,2+CB$1,FALSE)&lt;&gt;0,(COUNTIF('Présences, Excuses, et Tx P G'!$P128:CF128,$C129)/VLOOKUP($D129,$J$9:$DP$16,2+CB$1,FALSE)),),)</f>
        <v>0</v>
      </c>
      <c r="CC129" s="141">
        <f>IF(AND($D129&lt;&gt;0,CC$1&lt;&gt;0),IF(VLOOKUP($D129,$J$9:$DP$16,2+CC$1,FALSE)&lt;&gt;0,(COUNTIF('Présences, Excuses, et Tx P G'!$P128:CG128,$C129)/VLOOKUP($D129,$J$9:$DP$16,2+CC$1,FALSE)),),)</f>
        <v>0</v>
      </c>
      <c r="CD129" s="141">
        <f>IF(AND($D129&lt;&gt;0,CD$1&lt;&gt;0),IF(VLOOKUP($D129,$J$9:$DP$16,2+CD$1,FALSE)&lt;&gt;0,(COUNTIF('Présences, Excuses, et Tx P G'!$P128:CH128,$C129)/VLOOKUP($D129,$J$9:$DP$16,2+CD$1,FALSE)),),)</f>
        <v>0</v>
      </c>
      <c r="CE129" s="141">
        <f>IF(AND($D129&lt;&gt;0,CE$1&lt;&gt;0),IF(VLOOKUP($D129,$J$9:$DP$16,2+CE$1,FALSE)&lt;&gt;0,(COUNTIF('Présences, Excuses, et Tx P G'!$P128:CI128,$C129)/VLOOKUP($D129,$J$9:$DP$16,2+CE$1,FALSE)),),)</f>
        <v>0</v>
      </c>
      <c r="CF129" s="141">
        <f>IF(AND($D129&lt;&gt;0,CF$1&lt;&gt;0),IF(VLOOKUP($D129,$J$9:$DP$16,2+CF$1,FALSE)&lt;&gt;0,(COUNTIF('Présences, Excuses, et Tx P G'!$P128:CJ128,$C129)/VLOOKUP($D129,$J$9:$DP$16,2+CF$1,FALSE)),),)</f>
        <v>0</v>
      </c>
      <c r="CG129" s="141">
        <f>IF(AND($D129&lt;&gt;0,CG$1&lt;&gt;0),IF(VLOOKUP($D129,$J$9:$DP$16,2+CG$1,FALSE)&lt;&gt;0,(COUNTIF('Présences, Excuses, et Tx P G'!$P128:CK128,$C129)/VLOOKUP($D129,$J$9:$DP$16,2+CG$1,FALSE)),),)</f>
        <v>0</v>
      </c>
      <c r="CH129" s="141">
        <f>IF(AND($D129&lt;&gt;0,CH$1&lt;&gt;0),IF(VLOOKUP($D129,$J$9:$DP$16,2+CH$1,FALSE)&lt;&gt;0,(COUNTIF('Présences, Excuses, et Tx P G'!$P128:CL128,$C129)/VLOOKUP($D129,$J$9:$DP$16,2+CH$1,FALSE)),),)</f>
        <v>0</v>
      </c>
      <c r="CI129" s="141">
        <f>IF(AND($D129&lt;&gt;0,CI$1&lt;&gt;0),IF(VLOOKUP($D129,$J$9:$DP$16,2+CI$1,FALSE)&lt;&gt;0,(COUNTIF('Présences, Excuses, et Tx P G'!$P128:CM128,$C129)/VLOOKUP($D129,$J$9:$DP$16,2+CI$1,FALSE)),),)</f>
        <v>0</v>
      </c>
      <c r="CJ129" s="141">
        <f>IF(AND($D129&lt;&gt;0,CJ$1&lt;&gt;0),IF(VLOOKUP($D129,$J$9:$DP$16,2+CJ$1,FALSE)&lt;&gt;0,(COUNTIF('Présences, Excuses, et Tx P G'!$P128:CO128,$C129)/VLOOKUP($D129,$J$9:$DP$16,2+CJ$1,FALSE)),),)</f>
        <v>0</v>
      </c>
      <c r="CK129" s="141">
        <f>IF(AND($D129&lt;&gt;0,CK$1&lt;&gt;0),IF(VLOOKUP($D129,$J$9:$DP$16,2+CK$1,FALSE)&lt;&gt;0,(COUNTIF('Présences, Excuses, et Tx P G'!$P128:CP128,$C129)/VLOOKUP($D129,$J$9:$DP$16,2+CK$1,FALSE)),),)</f>
        <v>0</v>
      </c>
      <c r="CL129" s="141">
        <f>IF(AND($D129&lt;&gt;0,CL$1&lt;&gt;0),IF(VLOOKUP($D129,$J$9:$DP$16,2+CL$1,FALSE)&lt;&gt;0,(COUNTIF('Présences, Excuses, et Tx P G'!$P128:CQ128,$C129)/VLOOKUP($D129,$J$9:$DP$16,2+CL$1,FALSE)),),)</f>
        <v>0</v>
      </c>
      <c r="CM129" s="141">
        <f>IF(AND($D129&lt;&gt;0,CM$1&lt;&gt;0),IF(VLOOKUP($D129,$J$9:$DP$16,2+CM$1,FALSE)&lt;&gt;0,(COUNTIF('Présences, Excuses, et Tx P G'!$P128:CR128,$C129)/VLOOKUP($D129,$J$9:$DP$16,2+CM$1,FALSE)),),)</f>
        <v>0</v>
      </c>
      <c r="CN129" s="141">
        <f>IF(AND($D129&lt;&gt;0,CN$1&lt;&gt;0),IF(VLOOKUP($D129,$J$9:$DP$16,2+CN$1,FALSE)&lt;&gt;0,(COUNTIF('Présences, Excuses, et Tx P G'!$P128:CS128,$C129)/VLOOKUP($D129,$J$9:$DP$16,2+CN$1,FALSE)),),)</f>
        <v>0</v>
      </c>
      <c r="CO129" s="141">
        <f>IF(AND($D129&lt;&gt;0,CO$1&lt;&gt;0),IF(VLOOKUP($D129,$J$9:$DP$16,2+CO$1,FALSE)&lt;&gt;0,(COUNTIF('Présences, Excuses, et Tx P G'!$P128:CT128,$C129)/VLOOKUP($D129,$J$9:$DP$16,2+CO$1,FALSE)),),)</f>
        <v>0</v>
      </c>
      <c r="CP129" s="141">
        <f>IF(AND($D129&lt;&gt;0,CP$1&lt;&gt;0),IF(VLOOKUP($D129,$J$9:$DP$16,2+CP$1,FALSE)&lt;&gt;0,(COUNTIF('Présences, Excuses, et Tx P G'!$P128:CU128,$C129)/VLOOKUP($D129,$J$9:$DP$16,2+CP$1,FALSE)),),)</f>
        <v>0</v>
      </c>
      <c r="CQ129" s="141">
        <f>IF(AND($D129&lt;&gt;0,CQ$1&lt;&gt;0),IF(VLOOKUP($D129,$J$9:$DP$16,2+CQ$1,FALSE)&lt;&gt;0,(COUNTIF('Présences, Excuses, et Tx P G'!$P128:CU128,$C129)/VLOOKUP($D129,$J$9:$DP$16,2+CQ$1,FALSE)),),)</f>
        <v>0</v>
      </c>
      <c r="CR129" s="141">
        <f>IF(AND($D129&lt;&gt;0,CR$1&lt;&gt;0),IF(VLOOKUP($D129,$J$9:$DP$16,2+CR$1,FALSE)&lt;&gt;0,(COUNTIF('Présences, Excuses, et Tx P G'!$P128:CV128,$C129)/VLOOKUP($D129,$J$9:$DP$16,2+CR$1,FALSE)),),)</f>
        <v>0</v>
      </c>
      <c r="CS129" s="141">
        <f>IF(AND($D129&lt;&gt;0,CS$1&lt;&gt;0),IF(VLOOKUP($D129,$J$9:$DP$16,2+CS$1,FALSE)&lt;&gt;0,(COUNTIF('Présences, Excuses, et Tx P G'!$P128:CW128,$C129)/VLOOKUP($D129,$J$9:$DP$16,2+CS$1,FALSE)),),)</f>
        <v>0</v>
      </c>
      <c r="CT129" s="141">
        <f>IF(AND($D129&lt;&gt;0,CT$1&lt;&gt;0),IF(VLOOKUP($D129,$J$9:$DP$16,2+CT$1,FALSE)&lt;&gt;0,(COUNTIF('Présences, Excuses, et Tx P G'!$P128:CX128,$C129)/VLOOKUP($D129,$J$9:$DP$16,2+CT$1,FALSE)),),)</f>
        <v>0</v>
      </c>
      <c r="CU129" s="141">
        <f>IF(AND($D129&lt;&gt;0,CU$1&lt;&gt;0),IF(VLOOKUP($D129,$J$9:$DP$16,2+CU$1,FALSE)&lt;&gt;0,(COUNTIF('Présences, Excuses, et Tx P G'!$P128:CY128,$C129)/VLOOKUP($D129,$J$9:$DP$16,2+CU$1,FALSE)),),)</f>
        <v>0</v>
      </c>
      <c r="CV129" s="141">
        <f>IF(AND($D129&lt;&gt;0,CV$1&lt;&gt;0),IF(VLOOKUP($D129,$J$9:$DP$16,2+CV$1,FALSE)&lt;&gt;0,(COUNTIF('Présences, Excuses, et Tx P G'!$P128:CZ128,$C129)/VLOOKUP($D129,$J$9:$DP$16,2+CV$1,FALSE)),),)</f>
        <v>0</v>
      </c>
      <c r="CW129" s="141">
        <f>IF(AND($D129&lt;&gt;0,CW$1&lt;&gt;0),IF(VLOOKUP($D129,$J$9:$DP$16,2+CW$1,FALSE)&lt;&gt;0,(COUNTIF('Présences, Excuses, et Tx P G'!$P128:DA128,$C129)/VLOOKUP($D129,$J$9:$DP$16,2+CW$1,FALSE)),),)</f>
        <v>0</v>
      </c>
      <c r="CX129" s="141">
        <f>IF(AND($D129&lt;&gt;0,CX$1&lt;&gt;0),IF(VLOOKUP($D129,$J$9:$DP$16,2+CX$1,FALSE)&lt;&gt;0,(COUNTIF('Présences, Excuses, et Tx P G'!$P128:DB128,$C129)/VLOOKUP($D129,$J$9:$DP$16,2+CX$1,FALSE)),),)</f>
        <v>0</v>
      </c>
      <c r="CY129" s="141">
        <f>IF(AND($D129&lt;&gt;0,CY$1&lt;&gt;0),IF(VLOOKUP($D129,$J$9:$DP$16,2+CY$1,FALSE)&lt;&gt;0,(COUNTIF('Présences, Excuses, et Tx P G'!$P128:DC128,$C129)/VLOOKUP($D129,$J$9:$DP$16,2+CY$1,FALSE)),),)</f>
        <v>0</v>
      </c>
      <c r="CZ129" s="141">
        <f>IF(AND($D129&lt;&gt;0,CZ$1&lt;&gt;0),IF(VLOOKUP($D129,$J$9:$DP$16,2+CZ$1,FALSE)&lt;&gt;0,(COUNTIF('Présences, Excuses, et Tx P G'!$P128:DD128,$C129)/VLOOKUP($D129,$J$9:$DP$16,2+CZ$1,FALSE)),),)</f>
        <v>0</v>
      </c>
      <c r="DA129" s="141">
        <f>IF(AND($D129&lt;&gt;0,DA$1&lt;&gt;0),IF(VLOOKUP($D129,$J$9:$DP$16,2+DA$1,FALSE)&lt;&gt;0,(COUNTIF('Présences, Excuses, et Tx P G'!$P128:DE128,$C129)/VLOOKUP($D129,$J$9:$DP$16,2+DA$1,FALSE)),),)</f>
        <v>0</v>
      </c>
      <c r="DB129" s="141">
        <f>IF(AND($D129&lt;&gt;0,DB$1&lt;&gt;0),IF(VLOOKUP($D129,$J$9:$DP$16,2+DB$1,FALSE)&lt;&gt;0,(COUNTIF('Présences, Excuses, et Tx P G'!$P128:DF128,$C129)/VLOOKUP($D129,$J$9:$DP$16,2+DB$1,FALSE)),),)</f>
        <v>0</v>
      </c>
      <c r="DC129" s="141">
        <f>IF(AND($D129&lt;&gt;0,DC$1&lt;&gt;0),IF(VLOOKUP($D129,$J$9:$DP$16,2+DC$1,FALSE)&lt;&gt;0,(COUNTIF('Présences, Excuses, et Tx P G'!$P128:DG128,$C129)/VLOOKUP($D129,$J$9:$DP$16,2+DC$1,FALSE)),),)</f>
        <v>0</v>
      </c>
      <c r="DD129" s="141">
        <f>IF(AND($D129&lt;&gt;0,DD$1&lt;&gt;0),IF(VLOOKUP($D129,$J$9:$DP$16,2+DD$1,FALSE)&lt;&gt;0,(COUNTIF('Présences, Excuses, et Tx P G'!$P128:DH128,$C129)/VLOOKUP($D129,$J$9:$DP$16,2+DD$1,FALSE)),),)</f>
        <v>0</v>
      </c>
      <c r="DE129" s="141">
        <f>IF(AND($D129&lt;&gt;0,DE$1&lt;&gt;0),IF(VLOOKUP($D129,$J$9:$DP$16,2+DE$1,FALSE)&lt;&gt;0,(COUNTIF('Présences, Excuses, et Tx P G'!$P128:DI128,$C129)/VLOOKUP($D129,$J$9:$DP$16,2+DE$1,FALSE)),),)</f>
        <v>0</v>
      </c>
      <c r="DF129" s="141">
        <f>IF(AND($D129&lt;&gt;0,DF$1&lt;&gt;0),IF(VLOOKUP($D129,$J$9:$DP$16,2+DF$1,FALSE)&lt;&gt;0,(COUNTIF('Présences, Excuses, et Tx P G'!$P128:DJ128,$C129)/VLOOKUP($D129,$J$9:$DP$16,2+DF$1,FALSE)),),)</f>
        <v>0</v>
      </c>
      <c r="DG129" s="141">
        <f>IF(AND($D129&lt;&gt;0,DG$1&lt;&gt;0),IF(VLOOKUP($D129,$J$9:$DP$16,2+DG$1,FALSE)&lt;&gt;0,(COUNTIF('Présences, Excuses, et Tx P G'!$P128:DK128,$C129)/VLOOKUP($D129,$J$9:$DP$16,2+DG$1,FALSE)),),)</f>
        <v>0</v>
      </c>
      <c r="DH129" s="141">
        <f>IF(AND($D129&lt;&gt;0,DH$1&lt;&gt;0),IF(VLOOKUP($D129,$J$9:$DP$16,2+DH$1,FALSE)&lt;&gt;0,(COUNTIF('Présences, Excuses, et Tx P G'!$P128:DL128,$C129)/VLOOKUP($D129,$J$9:$DP$16,2+DH$1,FALSE)),),)</f>
        <v>0</v>
      </c>
      <c r="DI129" s="141">
        <f>IF(AND($D129&lt;&gt;0,DI$1&lt;&gt;0),IF(VLOOKUP($D129,$J$9:$DP$16,2+DI$1,FALSE)&lt;&gt;0,(COUNTIF('Présences, Excuses, et Tx P G'!$P128:DM128,$C129)/VLOOKUP($D129,$J$9:$DP$16,2+DI$1,FALSE)),),)</f>
        <v>0</v>
      </c>
      <c r="DJ129" s="141">
        <f>IF(AND($D129&lt;&gt;0,DJ$1&lt;&gt;0),IF(VLOOKUP($D129,$J$9:$DP$16,2+DJ$1,FALSE)&lt;&gt;0,(COUNTIF('Présences, Excuses, et Tx P G'!$P128:DN128,$C129)/VLOOKUP($D129,$J$9:$DP$16,2+DJ$1,FALSE)),),)</f>
        <v>0</v>
      </c>
      <c r="DK129" s="141">
        <f>IF(AND($D129&lt;&gt;0,DK$1&lt;&gt;0),IF(VLOOKUP($D129,$J$9:$DP$16,2+DK$1,FALSE)&lt;&gt;0,(COUNTIF('Présences, Excuses, et Tx P G'!$P128:DO128,$C129)/VLOOKUP($D129,$J$9:$DP$16,2+DK$1,FALSE)),),)</f>
        <v>0</v>
      </c>
      <c r="DL129" s="141">
        <f>IF(AND($D129&lt;&gt;0,DL$1&lt;&gt;0),IF(VLOOKUP($D129,$J$9:$DP$16,2+DL$1,FALSE)&lt;&gt;0,(COUNTIF('Présences, Excuses, et Tx P G'!$P128:DP128,$C129)/VLOOKUP($D129,$J$9:$DP$16,2+DL$1,FALSE)),),)</f>
        <v>0</v>
      </c>
      <c r="DM129" s="141">
        <f>IF(AND($D129&lt;&gt;0,DM$1&lt;&gt;0),IF(VLOOKUP($D129,$J$9:$DP$16,2+DM$1,FALSE)&lt;&gt;0,(COUNTIF('Présences, Excuses, et Tx P G'!$P128:DQ128,$C129)/VLOOKUP($D129,$J$9:$DP$16,2+DM$1,FALSE)),),)</f>
        <v>0</v>
      </c>
      <c r="DN129" s="141">
        <f>IF(AND($D129&lt;&gt;0,DN$1&lt;&gt;0),IF(VLOOKUP($D129,$J$9:$DP$16,2+DN$1,FALSE)&lt;&gt;0,(COUNTIF('Présences, Excuses, et Tx P G'!$P128:DR128,$C129)/VLOOKUP($D129,$J$9:$DP$16,2+DN$1,FALSE)),),)</f>
        <v>0</v>
      </c>
      <c r="DO129" s="141">
        <f>IF(AND($D129&lt;&gt;0,DO$1&lt;&gt;0),IF(VLOOKUP($D129,$J$9:$DP$16,2+DO$1,FALSE)&lt;&gt;0,(COUNTIF('Présences, Excuses, et Tx P G'!$P128:DS128,$C129)/VLOOKUP($D129,$J$9:$DP$16,2+DO$1,FALSE)),),)</f>
        <v>0</v>
      </c>
      <c r="DP129" s="141">
        <f>IF(AND($D129&lt;&gt;0,DP$1&lt;&gt;0),IF(VLOOKUP($D129,$J$9:$DP$16,2+DP$1,FALSE)&lt;&gt;0,(COUNTIF('Présences, Excuses, et Tx P G'!$P128:DT128,$C129)/VLOOKUP($D129,$J$9:$DP$16,2+DP$1,FALSE)),),)</f>
        <v>0</v>
      </c>
      <c r="DR129" s="22">
        <f t="shared" si="39"/>
        <v>0</v>
      </c>
      <c r="DS129" s="26">
        <f t="shared" si="40"/>
        <v>0</v>
      </c>
      <c r="DT129" s="23">
        <f t="shared" si="41"/>
        <v>0</v>
      </c>
    </row>
    <row r="130" spans="1:126" ht="14.4" customHeight="1">
      <c r="A130" s="11">
        <v>113</v>
      </c>
      <c r="B130" s="158">
        <f>Choristes!B119</f>
        <v>0</v>
      </c>
      <c r="C130" s="26">
        <f>Choristes!C119</f>
        <v>0</v>
      </c>
      <c r="D130" s="26">
        <f>Choristes!G119</f>
        <v>0</v>
      </c>
      <c r="E130" s="26"/>
      <c r="F130" s="26"/>
      <c r="G130" s="15"/>
      <c r="H130" s="15"/>
      <c r="I130" s="23">
        <f t="shared" si="37"/>
        <v>0</v>
      </c>
      <c r="J130" s="23">
        <f t="shared" si="38"/>
        <v>0</v>
      </c>
      <c r="K130" s="61"/>
      <c r="L130" s="141">
        <f>IF(AND($D130&lt;&gt;0,L$1&lt;&gt;0),IF(VLOOKUP($D130,$J$9:$DP$16,2+L$1,FALSE)&lt;&gt;0,(COUNTIF('Présences, Excuses, et Tx P G'!$P129:P129,$C130)/VLOOKUP($D130,$J$9:$DP$16,2+L$1,FALSE)),),)</f>
        <v>0</v>
      </c>
      <c r="M130" s="141">
        <f>IF(AND($D130&lt;&gt;0,M$1&lt;&gt;0),IF(VLOOKUP($D130,$J$9:$DP$16,2+M$1,FALSE)&lt;&gt;0,(COUNTIF('Présences, Excuses, et Tx P G'!$P129:Q129,$C130)/VLOOKUP($D130,$J$9:$DP$16,2+M$1,FALSE)),),)</f>
        <v>0</v>
      </c>
      <c r="N130" s="141">
        <f>IF(AND($D130&lt;&gt;0,N$1&lt;&gt;0),IF(VLOOKUP($D130,$J$9:$DP$16,2+N$1,FALSE)&lt;&gt;0,(COUNTIF('Présences, Excuses, et Tx P G'!$P129:R129,$C130)/VLOOKUP($D130,$J$9:$DP$16,2+N$1,FALSE)),),)</f>
        <v>0</v>
      </c>
      <c r="O130" s="141">
        <f>IF(AND($D130&lt;&gt;0,O$1&lt;&gt;0),IF(VLOOKUP($D130,$J$9:$DP$16,2+O$1,FALSE)&lt;&gt;0,(COUNTIF('Présences, Excuses, et Tx P G'!$P129:S129,$C130)/VLOOKUP($D130,$J$9:$DP$16,2+O$1,FALSE)),),)</f>
        <v>0</v>
      </c>
      <c r="P130" s="141">
        <f>IF(AND($D130&lt;&gt;0,P$1&lt;&gt;0),IF(VLOOKUP($D130,$J$9:$DP$16,2+P$1,FALSE)&lt;&gt;0,(COUNTIF('Présences, Excuses, et Tx P G'!$P129:T129,$C130)/VLOOKUP($D130,$J$9:$DP$16,2+P$1,FALSE)),),)</f>
        <v>0</v>
      </c>
      <c r="Q130" s="141">
        <f>IF(AND($D130&lt;&gt;0,Q$1&lt;&gt;0),IF(VLOOKUP($D130,$J$9:$DP$16,2+Q$1,FALSE)&lt;&gt;0,(COUNTIF('Présences, Excuses, et Tx P G'!$P129:U129,$C130)/VLOOKUP($D130,$J$9:$DP$16,2+Q$1,FALSE)),),)</f>
        <v>0</v>
      </c>
      <c r="R130" s="141">
        <f>IF(AND($D130&lt;&gt;0,R$1&lt;&gt;0),IF(VLOOKUP($D130,$J$9:$DP$16,2+R$1,FALSE)&lt;&gt;0,(COUNTIF('Présences, Excuses, et Tx P G'!$P129:V129,$C130)/VLOOKUP($D130,$J$9:$DP$16,2+R$1,FALSE)),),)</f>
        <v>0</v>
      </c>
      <c r="S130" s="141">
        <f>IF(AND($D130&lt;&gt;0,S$1&lt;&gt;0),IF(VLOOKUP($D130,$J$9:$DP$16,2+S$1,FALSE)&lt;&gt;0,(COUNTIF('Présences, Excuses, et Tx P G'!$P129:W129,$C130)/VLOOKUP($D130,$J$9:$DP$16,2+S$1,FALSE)),),)</f>
        <v>0</v>
      </c>
      <c r="T130" s="141">
        <f>IF(AND($D130&lt;&gt;0,T$1&lt;&gt;0),IF(VLOOKUP($D130,$J$9:$DP$16,2+T$1,FALSE)&lt;&gt;0,(COUNTIF('Présences, Excuses, et Tx P G'!$P129:X129,$C130)/VLOOKUP($D130,$J$9:$DP$16,2+T$1,FALSE)),),)</f>
        <v>0</v>
      </c>
      <c r="U130" s="141">
        <f>IF(AND($D130&lt;&gt;0,U$1&lt;&gt;0),IF(VLOOKUP($D130,$J$9:$DP$16,2+U$1,FALSE)&lt;&gt;0,(COUNTIF('Présences, Excuses, et Tx P G'!$P129:Y129,$C130)/VLOOKUP($D130,$J$9:$DP$16,2+U$1,FALSE)),),)</f>
        <v>0</v>
      </c>
      <c r="V130" s="141">
        <f>IF(AND($D130&lt;&gt;0,V$1&lt;&gt;0),IF(VLOOKUP($D130,$J$9:$DP$16,2+V$1,FALSE)&lt;&gt;0,(COUNTIF('Présences, Excuses, et Tx P G'!$P129:Z129,$C130)/VLOOKUP($D130,$J$9:$DP$16,2+V$1,FALSE)),),)</f>
        <v>0</v>
      </c>
      <c r="W130" s="141">
        <f>IF(AND($D130&lt;&gt;0,W$1&lt;&gt;0),IF(VLOOKUP($D130,$J$9:$DP$16,2+W$1,FALSE)&lt;&gt;0,(COUNTIF('Présences, Excuses, et Tx P G'!$P129:AA129,$C130)/VLOOKUP($D130,$J$9:$DP$16,2+W$1,FALSE)),),)</f>
        <v>0</v>
      </c>
      <c r="X130" s="141">
        <f>IF(AND($D130&lt;&gt;0,X$1&lt;&gt;0),IF(VLOOKUP($D130,$J$9:$DP$16,2+X$1,FALSE)&lt;&gt;0,(COUNTIF('Présences, Excuses, et Tx P G'!$P129:AB129,$C130)/VLOOKUP($D130,$J$9:$DP$16,2+X$1,FALSE)),),)</f>
        <v>0</v>
      </c>
      <c r="Y130" s="141">
        <f>IF(AND($D130&lt;&gt;0,Y$1&lt;&gt;0),IF(VLOOKUP($D130,$J$9:$DP$16,2+Y$1,FALSE)&lt;&gt;0,(COUNTIF('Présences, Excuses, et Tx P G'!$P129:AC129,$C130)/VLOOKUP($D130,$J$9:$DP$16,2+Y$1,FALSE)),),)</f>
        <v>0</v>
      </c>
      <c r="Z130" s="141">
        <f>IF(AND($D130&lt;&gt;0,Z$1&lt;&gt;0),IF(VLOOKUP($D130,$J$9:$DP$16,2+Z$1,FALSE)&lt;&gt;0,(COUNTIF('Présences, Excuses, et Tx P G'!$P129:AD129,$C130)/VLOOKUP($D130,$J$9:$DP$16,2+Z$1,FALSE)),),)</f>
        <v>0</v>
      </c>
      <c r="AA130" s="141">
        <f>IF(AND($D130&lt;&gt;0,AA$1&lt;&gt;0),IF(VLOOKUP($D130,$J$9:$DP$16,2+AA$1,FALSE)&lt;&gt;0,(COUNTIF('Présences, Excuses, et Tx P G'!$P129:AE129,$C130)/VLOOKUP($D130,$J$9:$DP$16,2+AA$1,FALSE)),),)</f>
        <v>0</v>
      </c>
      <c r="AB130" s="141">
        <f>IF(AND($D130&lt;&gt;0,AB$1&lt;&gt;0),IF(VLOOKUP($D130,$J$9:$DP$16,2+AB$1,FALSE)&lt;&gt;0,(COUNTIF('Présences, Excuses, et Tx P G'!$P129:AF129,$C130)/VLOOKUP($D130,$J$9:$DP$16,2+AB$1,FALSE)),),)</f>
        <v>0</v>
      </c>
      <c r="AC130" s="141">
        <f>IF(AND($D130&lt;&gt;0,AC$1&lt;&gt;0),IF(VLOOKUP($D130,$J$9:$DP$16,2+AC$1,FALSE)&lt;&gt;0,(COUNTIF('Présences, Excuses, et Tx P G'!$P129:AG129,$C130)/VLOOKUP($D130,$J$9:$DP$16,2+AC$1,FALSE)),),)</f>
        <v>0</v>
      </c>
      <c r="AD130" s="141">
        <f>IF(AND($D130&lt;&gt;0,AD$1&lt;&gt;0),IF(VLOOKUP($D130,$J$9:$DP$16,2+AD$1,FALSE)&lt;&gt;0,(COUNTIF('Présences, Excuses, et Tx P G'!$P129:AH129,$C130)/VLOOKUP($D130,$J$9:$DP$16,2+AD$1,FALSE)),),)</f>
        <v>0</v>
      </c>
      <c r="AE130" s="141">
        <f>IF(AND($D130&lt;&gt;0,AE$1&lt;&gt;0),IF(VLOOKUP($D130,$J$9:$DP$16,2+AE$1,FALSE)&lt;&gt;0,(COUNTIF('Présences, Excuses, et Tx P G'!$P129:AI129,$C130)/VLOOKUP($D130,$J$9:$DP$16,2+AE$1,FALSE)),),)</f>
        <v>0</v>
      </c>
      <c r="AF130" s="141">
        <f>IF(AND($D130&lt;&gt;0,AF$1&lt;&gt;0),IF(VLOOKUP($D130,$J$9:$DP$16,2+AF$1,FALSE)&lt;&gt;0,(COUNTIF('Présences, Excuses, et Tx P G'!$P129:AJ129,$C130)/VLOOKUP($D130,$J$9:$DP$16,2+AF$1,FALSE)),),)</f>
        <v>0</v>
      </c>
      <c r="AG130" s="141">
        <f>IF(AND($D130&lt;&gt;0,AG$1&lt;&gt;0),IF(VLOOKUP($D130,$J$9:$DP$16,2+AG$1,FALSE)&lt;&gt;0,(COUNTIF('Présences, Excuses, et Tx P G'!$P129:AK129,$C130)/VLOOKUP($D130,$J$9:$DP$16,2+AG$1,FALSE)),),)</f>
        <v>0</v>
      </c>
      <c r="AH130" s="141">
        <f>IF(AND($D130&lt;&gt;0,AH$1&lt;&gt;0),IF(VLOOKUP($D130,$J$9:$DP$16,2+AH$1,FALSE)&lt;&gt;0,(COUNTIF('Présences, Excuses, et Tx P G'!$P129:AL129,$C130)/VLOOKUP($D130,$J$9:$DP$16,2+AH$1,FALSE)),),)</f>
        <v>0</v>
      </c>
      <c r="AI130" s="141">
        <f>IF(AND($D130&lt;&gt;0,AI$1&lt;&gt;0),IF(VLOOKUP($D130,$J$9:$DP$16,2+AI$1,FALSE)&lt;&gt;0,(COUNTIF('Présences, Excuses, et Tx P G'!$P129:AM129,$C130)/VLOOKUP($D130,$J$9:$DP$16,2+AI$1,FALSE)),),)</f>
        <v>0</v>
      </c>
      <c r="AJ130" s="141">
        <f>IF(AND($D130&lt;&gt;0,AJ$1&lt;&gt;0),IF(VLOOKUP($D130,$J$9:$DP$16,2+AJ$1,FALSE)&lt;&gt;0,(COUNTIF('Présences, Excuses, et Tx P G'!$P129:AN129,$C130)/VLOOKUP($D130,$J$9:$DP$16,2+AJ$1,FALSE)),),)</f>
        <v>0</v>
      </c>
      <c r="AK130" s="141">
        <f>IF(AND($D130&lt;&gt;0,AK$1&lt;&gt;0),IF(VLOOKUP($D130,$J$9:$DP$16,2+AK$1,FALSE)&lt;&gt;0,(COUNTIF('Présences, Excuses, et Tx P G'!$P129:AO129,$C130)/VLOOKUP($D130,$J$9:$DP$16,2+AK$1,FALSE)),),)</f>
        <v>0</v>
      </c>
      <c r="AL130" s="141">
        <f>IF(AND($D130&lt;&gt;0,AL$1&lt;&gt;0),IF(VLOOKUP($D130,$J$9:$DP$16,2+AL$1,FALSE)&lt;&gt;0,(COUNTIF('Présences, Excuses, et Tx P G'!$P129:AP129,$C130)/VLOOKUP($D130,$J$9:$DP$16,2+AL$1,FALSE)),),)</f>
        <v>0</v>
      </c>
      <c r="AM130" s="141">
        <f>IF(AND($D130&lt;&gt;0,AM$1&lt;&gt;0),IF(VLOOKUP($D130,$J$9:$DP$16,2+AM$1,FALSE)&lt;&gt;0,(COUNTIF('Présences, Excuses, et Tx P G'!$P129:AQ129,$C130)/VLOOKUP($D130,$J$9:$DP$16,2+AM$1,FALSE)),),)</f>
        <v>0</v>
      </c>
      <c r="AN130" s="141">
        <f>IF(AND($D130&lt;&gt;0,AN$1&lt;&gt;0),IF(VLOOKUP($D130,$J$9:$DP$16,2+AN$1,FALSE)&lt;&gt;0,(COUNTIF('Présences, Excuses, et Tx P G'!$P129:AR129,$C130)/VLOOKUP($D130,$J$9:$DP$16,2+AN$1,FALSE)),),)</f>
        <v>0</v>
      </c>
      <c r="AO130" s="141">
        <f>IF(AND($D130&lt;&gt;0,AO$1&lt;&gt;0),IF(VLOOKUP($D130,$J$9:$DP$16,2+AO$1,FALSE)&lt;&gt;0,(COUNTIF('Présences, Excuses, et Tx P G'!$P129:AS129,$C130)/VLOOKUP($D130,$J$9:$DP$16,2+AO$1,FALSE)),),)</f>
        <v>0</v>
      </c>
      <c r="AP130" s="141">
        <f>IF(AND($D130&lt;&gt;0,AP$1&lt;&gt;0),IF(VLOOKUP($D130,$J$9:$DP$16,2+AP$1,FALSE)&lt;&gt;0,(COUNTIF('Présences, Excuses, et Tx P G'!$P129:AT129,$C130)/VLOOKUP($D130,$J$9:$DP$16,2+AP$1,FALSE)),),)</f>
        <v>0</v>
      </c>
      <c r="AQ130" s="141">
        <f>IF(AND($D130&lt;&gt;0,AQ$1&lt;&gt;0),IF(VLOOKUP($D130,$J$9:$DP$16,2+AQ$1,FALSE)&lt;&gt;0,(COUNTIF('Présences, Excuses, et Tx P G'!$P129:AU129,$C130)/VLOOKUP($D130,$J$9:$DP$16,2+AQ$1,FALSE)),),)</f>
        <v>0</v>
      </c>
      <c r="AR130" s="141">
        <f>IF(AND($D130&lt;&gt;0,AR$1&lt;&gt;0),IF(VLOOKUP($D130,$J$9:$DP$16,2+AR$1,FALSE)&lt;&gt;0,(COUNTIF('Présences, Excuses, et Tx P G'!$P129:AV129,$C130)/VLOOKUP($D130,$J$9:$DP$16,2+AR$1,FALSE)),),)</f>
        <v>0</v>
      </c>
      <c r="AS130" s="141">
        <f>IF(AND($D130&lt;&gt;0,AS$1&lt;&gt;0),IF(VLOOKUP($D130,$J$9:$DP$16,2+AS$1,FALSE)&lt;&gt;0,(COUNTIF('Présences, Excuses, et Tx P G'!$P129:AW129,$C130)/VLOOKUP($D130,$J$9:$DP$16,2+AS$1,FALSE)),),)</f>
        <v>0</v>
      </c>
      <c r="AT130" s="141">
        <f>IF(AND($D130&lt;&gt;0,AT$1&lt;&gt;0),IF(VLOOKUP($D130,$J$9:$DP$16,2+AT$1,FALSE)&lt;&gt;0,(COUNTIF('Présences, Excuses, et Tx P G'!$P129:AX129,$C130)/VLOOKUP($D130,$J$9:$DP$16,2+AT$1,FALSE)),),)</f>
        <v>0</v>
      </c>
      <c r="AU130" s="141">
        <f>IF(AND($D130&lt;&gt;0,AU$1&lt;&gt;0),IF(VLOOKUP($D130,$J$9:$DP$16,2+AU$1,FALSE)&lt;&gt;0,(COUNTIF('Présences, Excuses, et Tx P G'!$P129:AY129,$C130)/VLOOKUP($D130,$J$9:$DP$16,2+AU$1,FALSE)),),)</f>
        <v>0</v>
      </c>
      <c r="AV130" s="141">
        <f>IF(AND($D130&lt;&gt;0,AV$1&lt;&gt;0),IF(VLOOKUP($D130,$J$9:$DP$16,2+AV$1,FALSE)&lt;&gt;0,(COUNTIF('Présences, Excuses, et Tx P G'!$P129:AZ129,$C130)/VLOOKUP($D130,$J$9:$DP$16,2+AV$1,FALSE)),),)</f>
        <v>0</v>
      </c>
      <c r="AW130" s="141">
        <f>IF(AND($D130&lt;&gt;0,AW$1&lt;&gt;0),IF(VLOOKUP($D130,$J$9:$DP$16,2+AW$1,FALSE)&lt;&gt;0,(COUNTIF('Présences, Excuses, et Tx P G'!$P129:BA129,$C130)/VLOOKUP($D130,$J$9:$DP$16,2+AW$1,FALSE)),),)</f>
        <v>0</v>
      </c>
      <c r="AX130" s="141">
        <f>IF(AND($D130&lt;&gt;0,AX$1&lt;&gt;0),IF(VLOOKUP($D130,$J$9:$DP$16,2+AX$1,FALSE)&lt;&gt;0,(COUNTIF('Présences, Excuses, et Tx P G'!$P129:BB129,$C130)/VLOOKUP($D130,$J$9:$DP$16,2+AX$1,FALSE)),),)</f>
        <v>0</v>
      </c>
      <c r="AY130" s="141">
        <f>IF(AND($D130&lt;&gt;0,AY$1&lt;&gt;0),IF(VLOOKUP($D130,$J$9:$DP$16,2+AY$1,FALSE)&lt;&gt;0,(COUNTIF('Présences, Excuses, et Tx P G'!$P129:BC129,$C130)/VLOOKUP($D130,$J$9:$DP$16,2+AY$1,FALSE)),),)</f>
        <v>0</v>
      </c>
      <c r="AZ130" s="141">
        <f>IF(AND($D130&lt;&gt;0,AZ$1&lt;&gt;0),IF(VLOOKUP($D130,$J$9:$DP$16,2+AZ$1,FALSE)&lt;&gt;0,(COUNTIF('Présences, Excuses, et Tx P G'!$P129:BD129,$C130)/VLOOKUP($D130,$J$9:$DP$16,2+AZ$1,FALSE)),),)</f>
        <v>0</v>
      </c>
      <c r="BA130" s="141">
        <f>IF(AND($D130&lt;&gt;0,BA$1&lt;&gt;0),IF(VLOOKUP($D130,$J$9:$DP$16,2+BA$1,FALSE)&lt;&gt;0,(COUNTIF('Présences, Excuses, et Tx P G'!$P129:BE129,$C130)/VLOOKUP($D130,$J$9:$DP$16,2+BA$1,FALSE)),),)</f>
        <v>0</v>
      </c>
      <c r="BB130" s="141">
        <f>IF(AND($D130&lt;&gt;0,BB$1&lt;&gt;0),IF(VLOOKUP($D130,$J$9:$DP$16,2+BB$1,FALSE)&lt;&gt;0,(COUNTIF('Présences, Excuses, et Tx P G'!$P129:BF129,$C130)/VLOOKUP($D130,$J$9:$DP$16,2+BB$1,FALSE)),),)</f>
        <v>0</v>
      </c>
      <c r="BC130" s="141">
        <f>IF(AND($D130&lt;&gt;0,BC$1&lt;&gt;0),IF(VLOOKUP($D130,$J$9:$DP$16,2+BC$1,FALSE)&lt;&gt;0,(COUNTIF('Présences, Excuses, et Tx P G'!$P129:BG129,$C130)/VLOOKUP($D130,$J$9:$DP$16,2+BC$1,FALSE)),),)</f>
        <v>0</v>
      </c>
      <c r="BD130" s="141">
        <f>IF(AND($D130&lt;&gt;0,BD$1&lt;&gt;0),IF(VLOOKUP($D130,$J$9:$DP$16,2+BD$1,FALSE)&lt;&gt;0,(COUNTIF('Présences, Excuses, et Tx P G'!$P129:BH129,$C130)/VLOOKUP($D130,$J$9:$DP$16,2+BD$1,FALSE)),),)</f>
        <v>0</v>
      </c>
      <c r="BE130" s="141">
        <f>IF(AND($D130&lt;&gt;0,BE$1&lt;&gt;0),IF(VLOOKUP($D130,$J$9:$DP$16,2+BE$1,FALSE)&lt;&gt;0,(COUNTIF('Présences, Excuses, et Tx P G'!$P129:BI129,$C130)/VLOOKUP($D130,$J$9:$DP$16,2+BE$1,FALSE)),),)</f>
        <v>0</v>
      </c>
      <c r="BF130" s="141">
        <f>IF(AND($D130&lt;&gt;0,BF$1&lt;&gt;0),IF(VLOOKUP($D130,$J$9:$DP$16,2+BF$1,FALSE)&lt;&gt;0,(COUNTIF('Présences, Excuses, et Tx P G'!$P129:BJ129,$C130)/VLOOKUP($D130,$J$9:$DP$16,2+BF$1,FALSE)),),)</f>
        <v>0</v>
      </c>
      <c r="BG130" s="141">
        <f>IF(AND($D130&lt;&gt;0,BG$1&lt;&gt;0),IF(VLOOKUP($D130,$J$9:$DP$16,2+BG$1,FALSE)&lt;&gt;0,(COUNTIF('Présences, Excuses, et Tx P G'!$P129:BK129,$C130)/VLOOKUP($D130,$J$9:$DP$16,2+BG$1,FALSE)),),)</f>
        <v>0</v>
      </c>
      <c r="BH130" s="141">
        <f>IF(AND($D130&lt;&gt;0,BH$1&lt;&gt;0),IF(VLOOKUP($D130,$J$9:$DP$16,2+BH$1,FALSE)&lt;&gt;0,(COUNTIF('Présences, Excuses, et Tx P G'!$P129:BL129,$C130)/VLOOKUP($D130,$J$9:$DP$16,2+BH$1,FALSE)),),)</f>
        <v>0</v>
      </c>
      <c r="BI130" s="141">
        <f>IF(AND($D130&lt;&gt;0,BI$1&lt;&gt;0),IF(VLOOKUP($D130,$J$9:$DP$16,2+BI$1,FALSE)&lt;&gt;0,(COUNTIF('Présences, Excuses, et Tx P G'!$P129:BM129,$C130)/VLOOKUP($D130,$J$9:$DP$16,2+BI$1,FALSE)),),)</f>
        <v>0</v>
      </c>
      <c r="BJ130" s="141">
        <f>IF(AND($D130&lt;&gt;0,BJ$1&lt;&gt;0),IF(VLOOKUP($D130,$J$9:$DP$16,2+BJ$1,FALSE)&lt;&gt;0,(COUNTIF('Présences, Excuses, et Tx P G'!$P129:BN129,$C130)/VLOOKUP($D130,$J$9:$DP$16,2+BJ$1,FALSE)),),)</f>
        <v>0</v>
      </c>
      <c r="BK130" s="141">
        <f>IF(AND($D130&lt;&gt;0,BK$1&lt;&gt;0),IF(VLOOKUP($D130,$J$9:$DP$16,2+BK$1,FALSE)&lt;&gt;0,(COUNTIF('Présences, Excuses, et Tx P G'!$P129:BO129,$C130)/VLOOKUP($D130,$J$9:$DP$16,2+BK$1,FALSE)),),)</f>
        <v>0</v>
      </c>
      <c r="BL130" s="141">
        <f>IF(AND($D130&lt;&gt;0,BL$1&lt;&gt;0),IF(VLOOKUP($D130,$J$9:$DP$16,2+BL$1,FALSE)&lt;&gt;0,(COUNTIF('Présences, Excuses, et Tx P G'!$P129:BP129,$C130)/VLOOKUP($D130,$J$9:$DP$16,2+BL$1,FALSE)),),)</f>
        <v>0</v>
      </c>
      <c r="BM130" s="141">
        <f>IF(AND($D130&lt;&gt;0,BM$1&lt;&gt;0),IF(VLOOKUP($D130,$J$9:$DP$16,2+BM$1,FALSE)&lt;&gt;0,(COUNTIF('Présences, Excuses, et Tx P G'!$P129:BQ129,$C130)/VLOOKUP($D130,$J$9:$DP$16,2+BM$1,FALSE)),),)</f>
        <v>0</v>
      </c>
      <c r="BN130" s="141">
        <f>IF(AND($D130&lt;&gt;0,BN$1&lt;&gt;0),IF(VLOOKUP($D130,$J$9:$DP$16,2+BN$1,FALSE)&lt;&gt;0,(COUNTIF('Présences, Excuses, et Tx P G'!$P129:BR129,$C130)/VLOOKUP($D130,$J$9:$DP$16,2+BN$1,FALSE)),),)</f>
        <v>0</v>
      </c>
      <c r="BO130" s="141">
        <f>IF(AND($D130&lt;&gt;0,BO$1&lt;&gt;0),IF(VLOOKUP($D130,$J$9:$DP$16,2+BO$1,FALSE)&lt;&gt;0,(COUNTIF('Présences, Excuses, et Tx P G'!$P129:BS129,$C130)/VLOOKUP($D130,$J$9:$DP$16,2+BO$1,FALSE)),),)</f>
        <v>0</v>
      </c>
      <c r="BP130" s="141">
        <f>IF(AND($D130&lt;&gt;0,BP$1&lt;&gt;0),IF(VLOOKUP($D130,$J$9:$DP$16,2+BP$1,FALSE)&lt;&gt;0,(COUNTIF('Présences, Excuses, et Tx P G'!$P129:BT129,$C130)/VLOOKUP($D130,$J$9:$DP$16,2+BP$1,FALSE)),),)</f>
        <v>0</v>
      </c>
      <c r="BQ130" s="141">
        <f>IF(AND($D130&lt;&gt;0,BQ$1&lt;&gt;0),IF(VLOOKUP($D130,$J$9:$DP$16,2+BQ$1,FALSE)&lt;&gt;0,(COUNTIF('Présences, Excuses, et Tx P G'!$P129:BU129,$C130)/VLOOKUP($D130,$J$9:$DP$16,2+BQ$1,FALSE)),),)</f>
        <v>0</v>
      </c>
      <c r="BR130" s="141">
        <f>IF(AND($D130&lt;&gt;0,BR$1&lt;&gt;0),IF(VLOOKUP($D130,$J$9:$DP$16,2+BR$1,FALSE)&lt;&gt;0,(COUNTIF('Présences, Excuses, et Tx P G'!$P129:BV129,$C130)/VLOOKUP($D130,$J$9:$DP$16,2+BR$1,FALSE)),),)</f>
        <v>0</v>
      </c>
      <c r="BS130" s="141">
        <f>IF(AND($D130&lt;&gt;0,BS$1&lt;&gt;0),IF(VLOOKUP($D130,$J$9:$DP$16,2+BS$1,FALSE)&lt;&gt;0,(COUNTIF('Présences, Excuses, et Tx P G'!$P129:BW129,$C130)/VLOOKUP($D130,$J$9:$DP$16,2+BS$1,FALSE)),),)</f>
        <v>0</v>
      </c>
      <c r="BT130" s="141">
        <f>IF(AND($D130&lt;&gt;0,BT$1&lt;&gt;0),IF(VLOOKUP($D130,$J$9:$DP$16,2+BT$1,FALSE)&lt;&gt;0,(COUNTIF('Présences, Excuses, et Tx P G'!$P129:BX129,$C130)/VLOOKUP($D130,$J$9:$DP$16,2+BT$1,FALSE)),),)</f>
        <v>0</v>
      </c>
      <c r="BU130" s="141">
        <f>IF(AND($D130&lt;&gt;0,BU$1&lt;&gt;0),IF(VLOOKUP($D130,$J$9:$DP$16,2+BU$1,FALSE)&lt;&gt;0,(COUNTIF('Présences, Excuses, et Tx P G'!$P129:BY129,$C130)/VLOOKUP($D130,$J$9:$DP$16,2+BU$1,FALSE)),),)</f>
        <v>0</v>
      </c>
      <c r="BV130" s="141">
        <f>IF(AND($D130&lt;&gt;0,BV$1&lt;&gt;0),IF(VLOOKUP($D130,$J$9:$DP$16,2+BV$1,FALSE)&lt;&gt;0,(COUNTIF('Présences, Excuses, et Tx P G'!$P129:BZ129,$C130)/VLOOKUP($D130,$J$9:$DP$16,2+BV$1,FALSE)),),)</f>
        <v>0</v>
      </c>
      <c r="BW130" s="141">
        <f>IF(AND($D130&lt;&gt;0,BW$1&lt;&gt;0),IF(VLOOKUP($D130,$J$9:$DP$16,2+BW$1,FALSE)&lt;&gt;0,(COUNTIF('Présences, Excuses, et Tx P G'!$P129:CA129,$C130)/VLOOKUP($D130,$J$9:$DP$16,2+BW$1,FALSE)),),)</f>
        <v>0</v>
      </c>
      <c r="BX130" s="141">
        <f>IF(AND($D130&lt;&gt;0,BX$1&lt;&gt;0),IF(VLOOKUP($D130,$J$9:$DP$16,2+BX$1,FALSE)&lt;&gt;0,(COUNTIF('Présences, Excuses, et Tx P G'!$P129:CB129,$C130)/VLOOKUP($D130,$J$9:$DP$16,2+BX$1,FALSE)),),)</f>
        <v>0</v>
      </c>
      <c r="BY130" s="141">
        <f>IF(AND($D130&lt;&gt;0,BY$1&lt;&gt;0),IF(VLOOKUP($D130,$J$9:$DP$16,2+BY$1,FALSE)&lt;&gt;0,(COUNTIF('Présences, Excuses, et Tx P G'!$P129:CC129,$C130)/VLOOKUP($D130,$J$9:$DP$16,2+BY$1,FALSE)),),)</f>
        <v>0</v>
      </c>
      <c r="BZ130" s="141">
        <f>IF(AND($D130&lt;&gt;0,BZ$1&lt;&gt;0),IF(VLOOKUP($D130,$J$9:$DP$16,2+BZ$1,FALSE)&lt;&gt;0,(COUNTIF('Présences, Excuses, et Tx P G'!$P129:CD129,$C130)/VLOOKUP($D130,$J$9:$DP$16,2+BZ$1,FALSE)),),)</f>
        <v>0</v>
      </c>
      <c r="CA130" s="141">
        <f>IF(AND($D130&lt;&gt;0,CA$1&lt;&gt;0),IF(VLOOKUP($D130,$J$9:$DP$16,2+CA$1,FALSE)&lt;&gt;0,(COUNTIF('Présences, Excuses, et Tx P G'!$P129:CE129,$C130)/VLOOKUP($D130,$J$9:$DP$16,2+CA$1,FALSE)),),)</f>
        <v>0</v>
      </c>
      <c r="CB130" s="141">
        <f>IF(AND($D130&lt;&gt;0,CB$1&lt;&gt;0),IF(VLOOKUP($D130,$J$9:$DP$16,2+CB$1,FALSE)&lt;&gt;0,(COUNTIF('Présences, Excuses, et Tx P G'!$P129:CF129,$C130)/VLOOKUP($D130,$J$9:$DP$16,2+CB$1,FALSE)),),)</f>
        <v>0</v>
      </c>
      <c r="CC130" s="141">
        <f>IF(AND($D130&lt;&gt;0,CC$1&lt;&gt;0),IF(VLOOKUP($D130,$J$9:$DP$16,2+CC$1,FALSE)&lt;&gt;0,(COUNTIF('Présences, Excuses, et Tx P G'!$P129:CG129,$C130)/VLOOKUP($D130,$J$9:$DP$16,2+CC$1,FALSE)),),)</f>
        <v>0</v>
      </c>
      <c r="CD130" s="141">
        <f>IF(AND($D130&lt;&gt;0,CD$1&lt;&gt;0),IF(VLOOKUP($D130,$J$9:$DP$16,2+CD$1,FALSE)&lt;&gt;0,(COUNTIF('Présences, Excuses, et Tx P G'!$P129:CH129,$C130)/VLOOKUP($D130,$J$9:$DP$16,2+CD$1,FALSE)),),)</f>
        <v>0</v>
      </c>
      <c r="CE130" s="141">
        <f>IF(AND($D130&lt;&gt;0,CE$1&lt;&gt;0),IF(VLOOKUP($D130,$J$9:$DP$16,2+CE$1,FALSE)&lt;&gt;0,(COUNTIF('Présences, Excuses, et Tx P G'!$P129:CI129,$C130)/VLOOKUP($D130,$J$9:$DP$16,2+CE$1,FALSE)),),)</f>
        <v>0</v>
      </c>
      <c r="CF130" s="141">
        <f>IF(AND($D130&lt;&gt;0,CF$1&lt;&gt;0),IF(VLOOKUP($D130,$J$9:$DP$16,2+CF$1,FALSE)&lt;&gt;0,(COUNTIF('Présences, Excuses, et Tx P G'!$P129:CJ129,$C130)/VLOOKUP($D130,$J$9:$DP$16,2+CF$1,FALSE)),),)</f>
        <v>0</v>
      </c>
      <c r="CG130" s="141">
        <f>IF(AND($D130&lt;&gt;0,CG$1&lt;&gt;0),IF(VLOOKUP($D130,$J$9:$DP$16,2+CG$1,FALSE)&lt;&gt;0,(COUNTIF('Présences, Excuses, et Tx P G'!$P129:CK129,$C130)/VLOOKUP($D130,$J$9:$DP$16,2+CG$1,FALSE)),),)</f>
        <v>0</v>
      </c>
      <c r="CH130" s="141">
        <f>IF(AND($D130&lt;&gt;0,CH$1&lt;&gt;0),IF(VLOOKUP($D130,$J$9:$DP$16,2+CH$1,FALSE)&lt;&gt;0,(COUNTIF('Présences, Excuses, et Tx P G'!$P129:CL129,$C130)/VLOOKUP($D130,$J$9:$DP$16,2+CH$1,FALSE)),),)</f>
        <v>0</v>
      </c>
      <c r="CI130" s="141">
        <f>IF(AND($D130&lt;&gt;0,CI$1&lt;&gt;0),IF(VLOOKUP($D130,$J$9:$DP$16,2+CI$1,FALSE)&lt;&gt;0,(COUNTIF('Présences, Excuses, et Tx P G'!$P129:CM129,$C130)/VLOOKUP($D130,$J$9:$DP$16,2+CI$1,FALSE)),),)</f>
        <v>0</v>
      </c>
      <c r="CJ130" s="141">
        <f>IF(AND($D130&lt;&gt;0,CJ$1&lt;&gt;0),IF(VLOOKUP($D130,$J$9:$DP$16,2+CJ$1,FALSE)&lt;&gt;0,(COUNTIF('Présences, Excuses, et Tx P G'!$P129:CO129,$C130)/VLOOKUP($D130,$J$9:$DP$16,2+CJ$1,FALSE)),),)</f>
        <v>0</v>
      </c>
      <c r="CK130" s="141">
        <f>IF(AND($D130&lt;&gt;0,CK$1&lt;&gt;0),IF(VLOOKUP($D130,$J$9:$DP$16,2+CK$1,FALSE)&lt;&gt;0,(COUNTIF('Présences, Excuses, et Tx P G'!$P129:CP129,$C130)/VLOOKUP($D130,$J$9:$DP$16,2+CK$1,FALSE)),),)</f>
        <v>0</v>
      </c>
      <c r="CL130" s="141">
        <f>IF(AND($D130&lt;&gt;0,CL$1&lt;&gt;0),IF(VLOOKUP($D130,$J$9:$DP$16,2+CL$1,FALSE)&lt;&gt;0,(COUNTIF('Présences, Excuses, et Tx P G'!$P129:CQ129,$C130)/VLOOKUP($D130,$J$9:$DP$16,2+CL$1,FALSE)),),)</f>
        <v>0</v>
      </c>
      <c r="CM130" s="141">
        <f>IF(AND($D130&lt;&gt;0,CM$1&lt;&gt;0),IF(VLOOKUP($D130,$J$9:$DP$16,2+CM$1,FALSE)&lt;&gt;0,(COUNTIF('Présences, Excuses, et Tx P G'!$P129:CR129,$C130)/VLOOKUP($D130,$J$9:$DP$16,2+CM$1,FALSE)),),)</f>
        <v>0</v>
      </c>
      <c r="CN130" s="141">
        <f>IF(AND($D130&lt;&gt;0,CN$1&lt;&gt;0),IF(VLOOKUP($D130,$J$9:$DP$16,2+CN$1,FALSE)&lt;&gt;0,(COUNTIF('Présences, Excuses, et Tx P G'!$P129:CS129,$C130)/VLOOKUP($D130,$J$9:$DP$16,2+CN$1,FALSE)),),)</f>
        <v>0</v>
      </c>
      <c r="CO130" s="141">
        <f>IF(AND($D130&lt;&gt;0,CO$1&lt;&gt;0),IF(VLOOKUP($D130,$J$9:$DP$16,2+CO$1,FALSE)&lt;&gt;0,(COUNTIF('Présences, Excuses, et Tx P G'!$P129:CT129,$C130)/VLOOKUP($D130,$J$9:$DP$16,2+CO$1,FALSE)),),)</f>
        <v>0</v>
      </c>
      <c r="CP130" s="141">
        <f>IF(AND($D130&lt;&gt;0,CP$1&lt;&gt;0),IF(VLOOKUP($D130,$J$9:$DP$16,2+CP$1,FALSE)&lt;&gt;0,(COUNTIF('Présences, Excuses, et Tx P G'!$P129:CU129,$C130)/VLOOKUP($D130,$J$9:$DP$16,2+CP$1,FALSE)),),)</f>
        <v>0</v>
      </c>
      <c r="CQ130" s="141">
        <f>IF(AND($D130&lt;&gt;0,CQ$1&lt;&gt;0),IF(VLOOKUP($D130,$J$9:$DP$16,2+CQ$1,FALSE)&lt;&gt;0,(COUNTIF('Présences, Excuses, et Tx P G'!$P129:CU129,$C130)/VLOOKUP($D130,$J$9:$DP$16,2+CQ$1,FALSE)),),)</f>
        <v>0</v>
      </c>
      <c r="CR130" s="141">
        <f>IF(AND($D130&lt;&gt;0,CR$1&lt;&gt;0),IF(VLOOKUP($D130,$J$9:$DP$16,2+CR$1,FALSE)&lt;&gt;0,(COUNTIF('Présences, Excuses, et Tx P G'!$P129:CV129,$C130)/VLOOKUP($D130,$J$9:$DP$16,2+CR$1,FALSE)),),)</f>
        <v>0</v>
      </c>
      <c r="CS130" s="141">
        <f>IF(AND($D130&lt;&gt;0,CS$1&lt;&gt;0),IF(VLOOKUP($D130,$J$9:$DP$16,2+CS$1,FALSE)&lt;&gt;0,(COUNTIF('Présences, Excuses, et Tx P G'!$P129:CW129,$C130)/VLOOKUP($D130,$J$9:$DP$16,2+CS$1,FALSE)),),)</f>
        <v>0</v>
      </c>
      <c r="CT130" s="141">
        <f>IF(AND($D130&lt;&gt;0,CT$1&lt;&gt;0),IF(VLOOKUP($D130,$J$9:$DP$16,2+CT$1,FALSE)&lt;&gt;0,(COUNTIF('Présences, Excuses, et Tx P G'!$P129:CX129,$C130)/VLOOKUP($D130,$J$9:$DP$16,2+CT$1,FALSE)),),)</f>
        <v>0</v>
      </c>
      <c r="CU130" s="141">
        <f>IF(AND($D130&lt;&gt;0,CU$1&lt;&gt;0),IF(VLOOKUP($D130,$J$9:$DP$16,2+CU$1,FALSE)&lt;&gt;0,(COUNTIF('Présences, Excuses, et Tx P G'!$P129:CY129,$C130)/VLOOKUP($D130,$J$9:$DP$16,2+CU$1,FALSE)),),)</f>
        <v>0</v>
      </c>
      <c r="CV130" s="141">
        <f>IF(AND($D130&lt;&gt;0,CV$1&lt;&gt;0),IF(VLOOKUP($D130,$J$9:$DP$16,2+CV$1,FALSE)&lt;&gt;0,(COUNTIF('Présences, Excuses, et Tx P G'!$P129:CZ129,$C130)/VLOOKUP($D130,$J$9:$DP$16,2+CV$1,FALSE)),),)</f>
        <v>0</v>
      </c>
      <c r="CW130" s="141">
        <f>IF(AND($D130&lt;&gt;0,CW$1&lt;&gt;0),IF(VLOOKUP($D130,$J$9:$DP$16,2+CW$1,FALSE)&lt;&gt;0,(COUNTIF('Présences, Excuses, et Tx P G'!$P129:DA129,$C130)/VLOOKUP($D130,$J$9:$DP$16,2+CW$1,FALSE)),),)</f>
        <v>0</v>
      </c>
      <c r="CX130" s="141">
        <f>IF(AND($D130&lt;&gt;0,CX$1&lt;&gt;0),IF(VLOOKUP($D130,$J$9:$DP$16,2+CX$1,FALSE)&lt;&gt;0,(COUNTIF('Présences, Excuses, et Tx P G'!$P129:DB129,$C130)/VLOOKUP($D130,$J$9:$DP$16,2+CX$1,FALSE)),),)</f>
        <v>0</v>
      </c>
      <c r="CY130" s="141">
        <f>IF(AND($D130&lt;&gt;0,CY$1&lt;&gt;0),IF(VLOOKUP($D130,$J$9:$DP$16,2+CY$1,FALSE)&lt;&gt;0,(COUNTIF('Présences, Excuses, et Tx P G'!$P129:DC129,$C130)/VLOOKUP($D130,$J$9:$DP$16,2+CY$1,FALSE)),),)</f>
        <v>0</v>
      </c>
      <c r="CZ130" s="141">
        <f>IF(AND($D130&lt;&gt;0,CZ$1&lt;&gt;0),IF(VLOOKUP($D130,$J$9:$DP$16,2+CZ$1,FALSE)&lt;&gt;0,(COUNTIF('Présences, Excuses, et Tx P G'!$P129:DD129,$C130)/VLOOKUP($D130,$J$9:$DP$16,2+CZ$1,FALSE)),),)</f>
        <v>0</v>
      </c>
      <c r="DA130" s="141">
        <f>IF(AND($D130&lt;&gt;0,DA$1&lt;&gt;0),IF(VLOOKUP($D130,$J$9:$DP$16,2+DA$1,FALSE)&lt;&gt;0,(COUNTIF('Présences, Excuses, et Tx P G'!$P129:DE129,$C130)/VLOOKUP($D130,$J$9:$DP$16,2+DA$1,FALSE)),),)</f>
        <v>0</v>
      </c>
      <c r="DB130" s="141">
        <f>IF(AND($D130&lt;&gt;0,DB$1&lt;&gt;0),IF(VLOOKUP($D130,$J$9:$DP$16,2+DB$1,FALSE)&lt;&gt;0,(COUNTIF('Présences, Excuses, et Tx P G'!$P129:DF129,$C130)/VLOOKUP($D130,$J$9:$DP$16,2+DB$1,FALSE)),),)</f>
        <v>0</v>
      </c>
      <c r="DC130" s="141">
        <f>IF(AND($D130&lt;&gt;0,DC$1&lt;&gt;0),IF(VLOOKUP($D130,$J$9:$DP$16,2+DC$1,FALSE)&lt;&gt;0,(COUNTIF('Présences, Excuses, et Tx P G'!$P129:DG129,$C130)/VLOOKUP($D130,$J$9:$DP$16,2+DC$1,FALSE)),),)</f>
        <v>0</v>
      </c>
      <c r="DD130" s="141">
        <f>IF(AND($D130&lt;&gt;0,DD$1&lt;&gt;0),IF(VLOOKUP($D130,$J$9:$DP$16,2+DD$1,FALSE)&lt;&gt;0,(COUNTIF('Présences, Excuses, et Tx P G'!$P129:DH129,$C130)/VLOOKUP($D130,$J$9:$DP$16,2+DD$1,FALSE)),),)</f>
        <v>0</v>
      </c>
      <c r="DE130" s="141">
        <f>IF(AND($D130&lt;&gt;0,DE$1&lt;&gt;0),IF(VLOOKUP($D130,$J$9:$DP$16,2+DE$1,FALSE)&lt;&gt;0,(COUNTIF('Présences, Excuses, et Tx P G'!$P129:DI129,$C130)/VLOOKUP($D130,$J$9:$DP$16,2+DE$1,FALSE)),),)</f>
        <v>0</v>
      </c>
      <c r="DF130" s="141">
        <f>IF(AND($D130&lt;&gt;0,DF$1&lt;&gt;0),IF(VLOOKUP($D130,$J$9:$DP$16,2+DF$1,FALSE)&lt;&gt;0,(COUNTIF('Présences, Excuses, et Tx P G'!$P129:DJ129,$C130)/VLOOKUP($D130,$J$9:$DP$16,2+DF$1,FALSE)),),)</f>
        <v>0</v>
      </c>
      <c r="DG130" s="141">
        <f>IF(AND($D130&lt;&gt;0,DG$1&lt;&gt;0),IF(VLOOKUP($D130,$J$9:$DP$16,2+DG$1,FALSE)&lt;&gt;0,(COUNTIF('Présences, Excuses, et Tx P G'!$P129:DK129,$C130)/VLOOKUP($D130,$J$9:$DP$16,2+DG$1,FALSE)),),)</f>
        <v>0</v>
      </c>
      <c r="DH130" s="141">
        <f>IF(AND($D130&lt;&gt;0,DH$1&lt;&gt;0),IF(VLOOKUP($D130,$J$9:$DP$16,2+DH$1,FALSE)&lt;&gt;0,(COUNTIF('Présences, Excuses, et Tx P G'!$P129:DL129,$C130)/VLOOKUP($D130,$J$9:$DP$16,2+DH$1,FALSE)),),)</f>
        <v>0</v>
      </c>
      <c r="DI130" s="141">
        <f>IF(AND($D130&lt;&gt;0,DI$1&lt;&gt;0),IF(VLOOKUP($D130,$J$9:$DP$16,2+DI$1,FALSE)&lt;&gt;0,(COUNTIF('Présences, Excuses, et Tx P G'!$P129:DM129,$C130)/VLOOKUP($D130,$J$9:$DP$16,2+DI$1,FALSE)),),)</f>
        <v>0</v>
      </c>
      <c r="DJ130" s="141">
        <f>IF(AND($D130&lt;&gt;0,DJ$1&lt;&gt;0),IF(VLOOKUP($D130,$J$9:$DP$16,2+DJ$1,FALSE)&lt;&gt;0,(COUNTIF('Présences, Excuses, et Tx P G'!$P129:DN129,$C130)/VLOOKUP($D130,$J$9:$DP$16,2+DJ$1,FALSE)),),)</f>
        <v>0</v>
      </c>
      <c r="DK130" s="141">
        <f>IF(AND($D130&lt;&gt;0,DK$1&lt;&gt;0),IF(VLOOKUP($D130,$J$9:$DP$16,2+DK$1,FALSE)&lt;&gt;0,(COUNTIF('Présences, Excuses, et Tx P G'!$P129:DO129,$C130)/VLOOKUP($D130,$J$9:$DP$16,2+DK$1,FALSE)),),)</f>
        <v>0</v>
      </c>
      <c r="DL130" s="141">
        <f>IF(AND($D130&lt;&gt;0,DL$1&lt;&gt;0),IF(VLOOKUP($D130,$J$9:$DP$16,2+DL$1,FALSE)&lt;&gt;0,(COUNTIF('Présences, Excuses, et Tx P G'!$P129:DP129,$C130)/VLOOKUP($D130,$J$9:$DP$16,2+DL$1,FALSE)),),)</f>
        <v>0</v>
      </c>
      <c r="DM130" s="141">
        <f>IF(AND($D130&lt;&gt;0,DM$1&lt;&gt;0),IF(VLOOKUP($D130,$J$9:$DP$16,2+DM$1,FALSE)&lt;&gt;0,(COUNTIF('Présences, Excuses, et Tx P G'!$P129:DQ129,$C130)/VLOOKUP($D130,$J$9:$DP$16,2+DM$1,FALSE)),),)</f>
        <v>0</v>
      </c>
      <c r="DN130" s="141">
        <f>IF(AND($D130&lt;&gt;0,DN$1&lt;&gt;0),IF(VLOOKUP($D130,$J$9:$DP$16,2+DN$1,FALSE)&lt;&gt;0,(COUNTIF('Présences, Excuses, et Tx P G'!$P129:DR129,$C130)/VLOOKUP($D130,$J$9:$DP$16,2+DN$1,FALSE)),),)</f>
        <v>0</v>
      </c>
      <c r="DO130" s="141">
        <f>IF(AND($D130&lt;&gt;0,DO$1&lt;&gt;0),IF(VLOOKUP($D130,$J$9:$DP$16,2+DO$1,FALSE)&lt;&gt;0,(COUNTIF('Présences, Excuses, et Tx P G'!$P129:DS129,$C130)/VLOOKUP($D130,$J$9:$DP$16,2+DO$1,FALSE)),),)</f>
        <v>0</v>
      </c>
      <c r="DP130" s="141">
        <f>IF(AND($D130&lt;&gt;0,DP$1&lt;&gt;0),IF(VLOOKUP($D130,$J$9:$DP$16,2+DP$1,FALSE)&lt;&gt;0,(COUNTIF('Présences, Excuses, et Tx P G'!$P129:DT129,$C130)/VLOOKUP($D130,$J$9:$DP$16,2+DP$1,FALSE)),),)</f>
        <v>0</v>
      </c>
      <c r="DR130" s="22">
        <f t="shared" si="39"/>
        <v>0</v>
      </c>
      <c r="DS130" s="26">
        <f t="shared" si="40"/>
        <v>0</v>
      </c>
      <c r="DT130" s="23">
        <f t="shared" si="41"/>
        <v>0</v>
      </c>
    </row>
    <row r="131" spans="1:126" ht="14.4" customHeight="1">
      <c r="A131" s="11">
        <v>114</v>
      </c>
      <c r="B131" s="158">
        <f>Choristes!B120</f>
        <v>0</v>
      </c>
      <c r="C131" s="26">
        <f>Choristes!C120</f>
        <v>0</v>
      </c>
      <c r="D131" s="26">
        <f>Choristes!G120</f>
        <v>0</v>
      </c>
      <c r="E131" s="26"/>
      <c r="F131" s="26"/>
      <c r="G131" s="15"/>
      <c r="H131" s="15"/>
      <c r="I131" s="23">
        <f t="shared" si="37"/>
        <v>0</v>
      </c>
      <c r="J131" s="23">
        <f t="shared" si="38"/>
        <v>0</v>
      </c>
      <c r="K131" s="61"/>
      <c r="L131" s="141">
        <f>IF(AND($D131&lt;&gt;0,L$1&lt;&gt;0),IF(VLOOKUP($D131,$J$9:$DP$16,2+L$1,FALSE)&lt;&gt;0,(COUNTIF('Présences, Excuses, et Tx P G'!$P130:P130,$C131)/VLOOKUP($D131,$J$9:$DP$16,2+L$1,FALSE)),),)</f>
        <v>0</v>
      </c>
      <c r="M131" s="141">
        <f>IF(AND($D131&lt;&gt;0,M$1&lt;&gt;0),IF(VLOOKUP($D131,$J$9:$DP$16,2+M$1,FALSE)&lt;&gt;0,(COUNTIF('Présences, Excuses, et Tx P G'!$P130:Q130,$C131)/VLOOKUP($D131,$J$9:$DP$16,2+M$1,FALSE)),),)</f>
        <v>0</v>
      </c>
      <c r="N131" s="141">
        <f>IF(AND($D131&lt;&gt;0,N$1&lt;&gt;0),IF(VLOOKUP($D131,$J$9:$DP$16,2+N$1,FALSE)&lt;&gt;0,(COUNTIF('Présences, Excuses, et Tx P G'!$P130:R130,$C131)/VLOOKUP($D131,$J$9:$DP$16,2+N$1,FALSE)),),)</f>
        <v>0</v>
      </c>
      <c r="O131" s="141">
        <f>IF(AND($D131&lt;&gt;0,O$1&lt;&gt;0),IF(VLOOKUP($D131,$J$9:$DP$16,2+O$1,FALSE)&lt;&gt;0,(COUNTIF('Présences, Excuses, et Tx P G'!$P130:S130,$C131)/VLOOKUP($D131,$J$9:$DP$16,2+O$1,FALSE)),),)</f>
        <v>0</v>
      </c>
      <c r="P131" s="141">
        <f>IF(AND($D131&lt;&gt;0,P$1&lt;&gt;0),IF(VLOOKUP($D131,$J$9:$DP$16,2+P$1,FALSE)&lt;&gt;0,(COUNTIF('Présences, Excuses, et Tx P G'!$P130:T130,$C131)/VLOOKUP($D131,$J$9:$DP$16,2+P$1,FALSE)),),)</f>
        <v>0</v>
      </c>
      <c r="Q131" s="141">
        <f>IF(AND($D131&lt;&gt;0,Q$1&lt;&gt;0),IF(VLOOKUP($D131,$J$9:$DP$16,2+Q$1,FALSE)&lt;&gt;0,(COUNTIF('Présences, Excuses, et Tx P G'!$P130:U130,$C131)/VLOOKUP($D131,$J$9:$DP$16,2+Q$1,FALSE)),),)</f>
        <v>0</v>
      </c>
      <c r="R131" s="141">
        <f>IF(AND($D131&lt;&gt;0,R$1&lt;&gt;0),IF(VLOOKUP($D131,$J$9:$DP$16,2+R$1,FALSE)&lt;&gt;0,(COUNTIF('Présences, Excuses, et Tx P G'!$P130:V130,$C131)/VLOOKUP($D131,$J$9:$DP$16,2+R$1,FALSE)),),)</f>
        <v>0</v>
      </c>
      <c r="S131" s="141">
        <f>IF(AND($D131&lt;&gt;0,S$1&lt;&gt;0),IF(VLOOKUP($D131,$J$9:$DP$16,2+S$1,FALSE)&lt;&gt;0,(COUNTIF('Présences, Excuses, et Tx P G'!$P130:W130,$C131)/VLOOKUP($D131,$J$9:$DP$16,2+S$1,FALSE)),),)</f>
        <v>0</v>
      </c>
      <c r="T131" s="141">
        <f>IF(AND($D131&lt;&gt;0,T$1&lt;&gt;0),IF(VLOOKUP($D131,$J$9:$DP$16,2+T$1,FALSE)&lt;&gt;0,(COUNTIF('Présences, Excuses, et Tx P G'!$P130:X130,$C131)/VLOOKUP($D131,$J$9:$DP$16,2+T$1,FALSE)),),)</f>
        <v>0</v>
      </c>
      <c r="U131" s="141">
        <f>IF(AND($D131&lt;&gt;0,U$1&lt;&gt;0),IF(VLOOKUP($D131,$J$9:$DP$16,2+U$1,FALSE)&lt;&gt;0,(COUNTIF('Présences, Excuses, et Tx P G'!$P130:Y130,$C131)/VLOOKUP($D131,$J$9:$DP$16,2+U$1,FALSE)),),)</f>
        <v>0</v>
      </c>
      <c r="V131" s="141">
        <f>IF(AND($D131&lt;&gt;0,V$1&lt;&gt;0),IF(VLOOKUP($D131,$J$9:$DP$16,2+V$1,FALSE)&lt;&gt;0,(COUNTIF('Présences, Excuses, et Tx P G'!$P130:Z130,$C131)/VLOOKUP($D131,$J$9:$DP$16,2+V$1,FALSE)),),)</f>
        <v>0</v>
      </c>
      <c r="W131" s="141">
        <f>IF(AND($D131&lt;&gt;0,W$1&lt;&gt;0),IF(VLOOKUP($D131,$J$9:$DP$16,2+W$1,FALSE)&lt;&gt;0,(COUNTIF('Présences, Excuses, et Tx P G'!$P130:AA130,$C131)/VLOOKUP($D131,$J$9:$DP$16,2+W$1,FALSE)),),)</f>
        <v>0</v>
      </c>
      <c r="X131" s="141">
        <f>IF(AND($D131&lt;&gt;0,X$1&lt;&gt;0),IF(VLOOKUP($D131,$J$9:$DP$16,2+X$1,FALSE)&lt;&gt;0,(COUNTIF('Présences, Excuses, et Tx P G'!$P130:AB130,$C131)/VLOOKUP($D131,$J$9:$DP$16,2+X$1,FALSE)),),)</f>
        <v>0</v>
      </c>
      <c r="Y131" s="141">
        <f>IF(AND($D131&lt;&gt;0,Y$1&lt;&gt;0),IF(VLOOKUP($D131,$J$9:$DP$16,2+Y$1,FALSE)&lt;&gt;0,(COUNTIF('Présences, Excuses, et Tx P G'!$P130:AC130,$C131)/VLOOKUP($D131,$J$9:$DP$16,2+Y$1,FALSE)),),)</f>
        <v>0</v>
      </c>
      <c r="Z131" s="141">
        <f>IF(AND($D131&lt;&gt;0,Z$1&lt;&gt;0),IF(VLOOKUP($D131,$J$9:$DP$16,2+Z$1,FALSE)&lt;&gt;0,(COUNTIF('Présences, Excuses, et Tx P G'!$P130:AD130,$C131)/VLOOKUP($D131,$J$9:$DP$16,2+Z$1,FALSE)),),)</f>
        <v>0</v>
      </c>
      <c r="AA131" s="141">
        <f>IF(AND($D131&lt;&gt;0,AA$1&lt;&gt;0),IF(VLOOKUP($D131,$J$9:$DP$16,2+AA$1,FALSE)&lt;&gt;0,(COUNTIF('Présences, Excuses, et Tx P G'!$P130:AE130,$C131)/VLOOKUP($D131,$J$9:$DP$16,2+AA$1,FALSE)),),)</f>
        <v>0</v>
      </c>
      <c r="AB131" s="141">
        <f>IF(AND($D131&lt;&gt;0,AB$1&lt;&gt;0),IF(VLOOKUP($D131,$J$9:$DP$16,2+AB$1,FALSE)&lt;&gt;0,(COUNTIF('Présences, Excuses, et Tx P G'!$P130:AF130,$C131)/VLOOKUP($D131,$J$9:$DP$16,2+AB$1,FALSE)),),)</f>
        <v>0</v>
      </c>
      <c r="AC131" s="141">
        <f>IF(AND($D131&lt;&gt;0,AC$1&lt;&gt;0),IF(VLOOKUP($D131,$J$9:$DP$16,2+AC$1,FALSE)&lt;&gt;0,(COUNTIF('Présences, Excuses, et Tx P G'!$P130:AG130,$C131)/VLOOKUP($D131,$J$9:$DP$16,2+AC$1,FALSE)),),)</f>
        <v>0</v>
      </c>
      <c r="AD131" s="141">
        <f>IF(AND($D131&lt;&gt;0,AD$1&lt;&gt;0),IF(VLOOKUP($D131,$J$9:$DP$16,2+AD$1,FALSE)&lt;&gt;0,(COUNTIF('Présences, Excuses, et Tx P G'!$P130:AH130,$C131)/VLOOKUP($D131,$J$9:$DP$16,2+AD$1,FALSE)),),)</f>
        <v>0</v>
      </c>
      <c r="AE131" s="141">
        <f>IF(AND($D131&lt;&gt;0,AE$1&lt;&gt;0),IF(VLOOKUP($D131,$J$9:$DP$16,2+AE$1,FALSE)&lt;&gt;0,(COUNTIF('Présences, Excuses, et Tx P G'!$P130:AI130,$C131)/VLOOKUP($D131,$J$9:$DP$16,2+AE$1,FALSE)),),)</f>
        <v>0</v>
      </c>
      <c r="AF131" s="141">
        <f>IF(AND($D131&lt;&gt;0,AF$1&lt;&gt;0),IF(VLOOKUP($D131,$J$9:$DP$16,2+AF$1,FALSE)&lt;&gt;0,(COUNTIF('Présences, Excuses, et Tx P G'!$P130:AJ130,$C131)/VLOOKUP($D131,$J$9:$DP$16,2+AF$1,FALSE)),),)</f>
        <v>0</v>
      </c>
      <c r="AG131" s="141">
        <f>IF(AND($D131&lt;&gt;0,AG$1&lt;&gt;0),IF(VLOOKUP($D131,$J$9:$DP$16,2+AG$1,FALSE)&lt;&gt;0,(COUNTIF('Présences, Excuses, et Tx P G'!$P130:AK130,$C131)/VLOOKUP($D131,$J$9:$DP$16,2+AG$1,FALSE)),),)</f>
        <v>0</v>
      </c>
      <c r="AH131" s="141">
        <f>IF(AND($D131&lt;&gt;0,AH$1&lt;&gt;0),IF(VLOOKUP($D131,$J$9:$DP$16,2+AH$1,FALSE)&lt;&gt;0,(COUNTIF('Présences, Excuses, et Tx P G'!$P130:AL130,$C131)/VLOOKUP($D131,$J$9:$DP$16,2+AH$1,FALSE)),),)</f>
        <v>0</v>
      </c>
      <c r="AI131" s="141">
        <f>IF(AND($D131&lt;&gt;0,AI$1&lt;&gt;0),IF(VLOOKUP($D131,$J$9:$DP$16,2+AI$1,FALSE)&lt;&gt;0,(COUNTIF('Présences, Excuses, et Tx P G'!$P130:AM130,$C131)/VLOOKUP($D131,$J$9:$DP$16,2+AI$1,FALSE)),),)</f>
        <v>0</v>
      </c>
      <c r="AJ131" s="141">
        <f>IF(AND($D131&lt;&gt;0,AJ$1&lt;&gt;0),IF(VLOOKUP($D131,$J$9:$DP$16,2+AJ$1,FALSE)&lt;&gt;0,(COUNTIF('Présences, Excuses, et Tx P G'!$P130:AN130,$C131)/VLOOKUP($D131,$J$9:$DP$16,2+AJ$1,FALSE)),),)</f>
        <v>0</v>
      </c>
      <c r="AK131" s="141">
        <f>IF(AND($D131&lt;&gt;0,AK$1&lt;&gt;0),IF(VLOOKUP($D131,$J$9:$DP$16,2+AK$1,FALSE)&lt;&gt;0,(COUNTIF('Présences, Excuses, et Tx P G'!$P130:AO130,$C131)/VLOOKUP($D131,$J$9:$DP$16,2+AK$1,FALSE)),),)</f>
        <v>0</v>
      </c>
      <c r="AL131" s="141">
        <f>IF(AND($D131&lt;&gt;0,AL$1&lt;&gt;0),IF(VLOOKUP($D131,$J$9:$DP$16,2+AL$1,FALSE)&lt;&gt;0,(COUNTIF('Présences, Excuses, et Tx P G'!$P130:AP130,$C131)/VLOOKUP($D131,$J$9:$DP$16,2+AL$1,FALSE)),),)</f>
        <v>0</v>
      </c>
      <c r="AM131" s="141">
        <f>IF(AND($D131&lt;&gt;0,AM$1&lt;&gt;0),IF(VLOOKUP($D131,$J$9:$DP$16,2+AM$1,FALSE)&lt;&gt;0,(COUNTIF('Présences, Excuses, et Tx P G'!$P130:AQ130,$C131)/VLOOKUP($D131,$J$9:$DP$16,2+AM$1,FALSE)),),)</f>
        <v>0</v>
      </c>
      <c r="AN131" s="141">
        <f>IF(AND($D131&lt;&gt;0,AN$1&lt;&gt;0),IF(VLOOKUP($D131,$J$9:$DP$16,2+AN$1,FALSE)&lt;&gt;0,(COUNTIF('Présences, Excuses, et Tx P G'!$P130:AR130,$C131)/VLOOKUP($D131,$J$9:$DP$16,2+AN$1,FALSE)),),)</f>
        <v>0</v>
      </c>
      <c r="AO131" s="141">
        <f>IF(AND($D131&lt;&gt;0,AO$1&lt;&gt;0),IF(VLOOKUP($D131,$J$9:$DP$16,2+AO$1,FALSE)&lt;&gt;0,(COUNTIF('Présences, Excuses, et Tx P G'!$P130:AS130,$C131)/VLOOKUP($D131,$J$9:$DP$16,2+AO$1,FALSE)),),)</f>
        <v>0</v>
      </c>
      <c r="AP131" s="141">
        <f>IF(AND($D131&lt;&gt;0,AP$1&lt;&gt;0),IF(VLOOKUP($D131,$J$9:$DP$16,2+AP$1,FALSE)&lt;&gt;0,(COUNTIF('Présences, Excuses, et Tx P G'!$P130:AT130,$C131)/VLOOKUP($D131,$J$9:$DP$16,2+AP$1,FALSE)),),)</f>
        <v>0</v>
      </c>
      <c r="AQ131" s="141">
        <f>IF(AND($D131&lt;&gt;0,AQ$1&lt;&gt;0),IF(VLOOKUP($D131,$J$9:$DP$16,2+AQ$1,FALSE)&lt;&gt;0,(COUNTIF('Présences, Excuses, et Tx P G'!$P130:AU130,$C131)/VLOOKUP($D131,$J$9:$DP$16,2+AQ$1,FALSE)),),)</f>
        <v>0</v>
      </c>
      <c r="AR131" s="141">
        <f>IF(AND($D131&lt;&gt;0,AR$1&lt;&gt;0),IF(VLOOKUP($D131,$J$9:$DP$16,2+AR$1,FALSE)&lt;&gt;0,(COUNTIF('Présences, Excuses, et Tx P G'!$P130:AV130,$C131)/VLOOKUP($D131,$J$9:$DP$16,2+AR$1,FALSE)),),)</f>
        <v>0</v>
      </c>
      <c r="AS131" s="141">
        <f>IF(AND($D131&lt;&gt;0,AS$1&lt;&gt;0),IF(VLOOKUP($D131,$J$9:$DP$16,2+AS$1,FALSE)&lt;&gt;0,(COUNTIF('Présences, Excuses, et Tx P G'!$P130:AW130,$C131)/VLOOKUP($D131,$J$9:$DP$16,2+AS$1,FALSE)),),)</f>
        <v>0</v>
      </c>
      <c r="AT131" s="141">
        <f>IF(AND($D131&lt;&gt;0,AT$1&lt;&gt;0),IF(VLOOKUP($D131,$J$9:$DP$16,2+AT$1,FALSE)&lt;&gt;0,(COUNTIF('Présences, Excuses, et Tx P G'!$P130:AX130,$C131)/VLOOKUP($D131,$J$9:$DP$16,2+AT$1,FALSE)),),)</f>
        <v>0</v>
      </c>
      <c r="AU131" s="141">
        <f>IF(AND($D131&lt;&gt;0,AU$1&lt;&gt;0),IF(VLOOKUP($D131,$J$9:$DP$16,2+AU$1,FALSE)&lt;&gt;0,(COUNTIF('Présences, Excuses, et Tx P G'!$P130:AY130,$C131)/VLOOKUP($D131,$J$9:$DP$16,2+AU$1,FALSE)),),)</f>
        <v>0</v>
      </c>
      <c r="AV131" s="141">
        <f>IF(AND($D131&lt;&gt;0,AV$1&lt;&gt;0),IF(VLOOKUP($D131,$J$9:$DP$16,2+AV$1,FALSE)&lt;&gt;0,(COUNTIF('Présences, Excuses, et Tx P G'!$P130:AZ130,$C131)/VLOOKUP($D131,$J$9:$DP$16,2+AV$1,FALSE)),),)</f>
        <v>0</v>
      </c>
      <c r="AW131" s="141">
        <f>IF(AND($D131&lt;&gt;0,AW$1&lt;&gt;0),IF(VLOOKUP($D131,$J$9:$DP$16,2+AW$1,FALSE)&lt;&gt;0,(COUNTIF('Présences, Excuses, et Tx P G'!$P130:BA130,$C131)/VLOOKUP($D131,$J$9:$DP$16,2+AW$1,FALSE)),),)</f>
        <v>0</v>
      </c>
      <c r="AX131" s="141">
        <f>IF(AND($D131&lt;&gt;0,AX$1&lt;&gt;0),IF(VLOOKUP($D131,$J$9:$DP$16,2+AX$1,FALSE)&lt;&gt;0,(COUNTIF('Présences, Excuses, et Tx P G'!$P130:BB130,$C131)/VLOOKUP($D131,$J$9:$DP$16,2+AX$1,FALSE)),),)</f>
        <v>0</v>
      </c>
      <c r="AY131" s="141">
        <f>IF(AND($D131&lt;&gt;0,AY$1&lt;&gt;0),IF(VLOOKUP($D131,$J$9:$DP$16,2+AY$1,FALSE)&lt;&gt;0,(COUNTIF('Présences, Excuses, et Tx P G'!$P130:BC130,$C131)/VLOOKUP($D131,$J$9:$DP$16,2+AY$1,FALSE)),),)</f>
        <v>0</v>
      </c>
      <c r="AZ131" s="141">
        <f>IF(AND($D131&lt;&gt;0,AZ$1&lt;&gt;0),IF(VLOOKUP($D131,$J$9:$DP$16,2+AZ$1,FALSE)&lt;&gt;0,(COUNTIF('Présences, Excuses, et Tx P G'!$P130:BD130,$C131)/VLOOKUP($D131,$J$9:$DP$16,2+AZ$1,FALSE)),),)</f>
        <v>0</v>
      </c>
      <c r="BA131" s="141">
        <f>IF(AND($D131&lt;&gt;0,BA$1&lt;&gt;0),IF(VLOOKUP($D131,$J$9:$DP$16,2+BA$1,FALSE)&lt;&gt;0,(COUNTIF('Présences, Excuses, et Tx P G'!$P130:BE130,$C131)/VLOOKUP($D131,$J$9:$DP$16,2+BA$1,FALSE)),),)</f>
        <v>0</v>
      </c>
      <c r="BB131" s="141">
        <f>IF(AND($D131&lt;&gt;0,BB$1&lt;&gt;0),IF(VLOOKUP($D131,$J$9:$DP$16,2+BB$1,FALSE)&lt;&gt;0,(COUNTIF('Présences, Excuses, et Tx P G'!$P130:BF130,$C131)/VLOOKUP($D131,$J$9:$DP$16,2+BB$1,FALSE)),),)</f>
        <v>0</v>
      </c>
      <c r="BC131" s="141">
        <f>IF(AND($D131&lt;&gt;0,BC$1&lt;&gt;0),IF(VLOOKUP($D131,$J$9:$DP$16,2+BC$1,FALSE)&lt;&gt;0,(COUNTIF('Présences, Excuses, et Tx P G'!$P130:BG130,$C131)/VLOOKUP($D131,$J$9:$DP$16,2+BC$1,FALSE)),),)</f>
        <v>0</v>
      </c>
      <c r="BD131" s="141">
        <f>IF(AND($D131&lt;&gt;0,BD$1&lt;&gt;0),IF(VLOOKUP($D131,$J$9:$DP$16,2+BD$1,FALSE)&lt;&gt;0,(COUNTIF('Présences, Excuses, et Tx P G'!$P130:BH130,$C131)/VLOOKUP($D131,$J$9:$DP$16,2+BD$1,FALSE)),),)</f>
        <v>0</v>
      </c>
      <c r="BE131" s="141">
        <f>IF(AND($D131&lt;&gt;0,BE$1&lt;&gt;0),IF(VLOOKUP($D131,$J$9:$DP$16,2+BE$1,FALSE)&lt;&gt;0,(COUNTIF('Présences, Excuses, et Tx P G'!$P130:BI130,$C131)/VLOOKUP($D131,$J$9:$DP$16,2+BE$1,FALSE)),),)</f>
        <v>0</v>
      </c>
      <c r="BF131" s="141">
        <f>IF(AND($D131&lt;&gt;0,BF$1&lt;&gt;0),IF(VLOOKUP($D131,$J$9:$DP$16,2+BF$1,FALSE)&lt;&gt;0,(COUNTIF('Présences, Excuses, et Tx P G'!$P130:BJ130,$C131)/VLOOKUP($D131,$J$9:$DP$16,2+BF$1,FALSE)),),)</f>
        <v>0</v>
      </c>
      <c r="BG131" s="141">
        <f>IF(AND($D131&lt;&gt;0,BG$1&lt;&gt;0),IF(VLOOKUP($D131,$J$9:$DP$16,2+BG$1,FALSE)&lt;&gt;0,(COUNTIF('Présences, Excuses, et Tx P G'!$P130:BK130,$C131)/VLOOKUP($D131,$J$9:$DP$16,2+BG$1,FALSE)),),)</f>
        <v>0</v>
      </c>
      <c r="BH131" s="141">
        <f>IF(AND($D131&lt;&gt;0,BH$1&lt;&gt;0),IF(VLOOKUP($D131,$J$9:$DP$16,2+BH$1,FALSE)&lt;&gt;0,(COUNTIF('Présences, Excuses, et Tx P G'!$P130:BL130,$C131)/VLOOKUP($D131,$J$9:$DP$16,2+BH$1,FALSE)),),)</f>
        <v>0</v>
      </c>
      <c r="BI131" s="141">
        <f>IF(AND($D131&lt;&gt;0,BI$1&lt;&gt;0),IF(VLOOKUP($D131,$J$9:$DP$16,2+BI$1,FALSE)&lt;&gt;0,(COUNTIF('Présences, Excuses, et Tx P G'!$P130:BM130,$C131)/VLOOKUP($D131,$J$9:$DP$16,2+BI$1,FALSE)),),)</f>
        <v>0</v>
      </c>
      <c r="BJ131" s="141">
        <f>IF(AND($D131&lt;&gt;0,BJ$1&lt;&gt;0),IF(VLOOKUP($D131,$J$9:$DP$16,2+BJ$1,FALSE)&lt;&gt;0,(COUNTIF('Présences, Excuses, et Tx P G'!$P130:BN130,$C131)/VLOOKUP($D131,$J$9:$DP$16,2+BJ$1,FALSE)),),)</f>
        <v>0</v>
      </c>
      <c r="BK131" s="141">
        <f>IF(AND($D131&lt;&gt;0,BK$1&lt;&gt;0),IF(VLOOKUP($D131,$J$9:$DP$16,2+BK$1,FALSE)&lt;&gt;0,(COUNTIF('Présences, Excuses, et Tx P G'!$P130:BO130,$C131)/VLOOKUP($D131,$J$9:$DP$16,2+BK$1,FALSE)),),)</f>
        <v>0</v>
      </c>
      <c r="BL131" s="141">
        <f>IF(AND($D131&lt;&gt;0,BL$1&lt;&gt;0),IF(VLOOKUP($D131,$J$9:$DP$16,2+BL$1,FALSE)&lt;&gt;0,(COUNTIF('Présences, Excuses, et Tx P G'!$P130:BP130,$C131)/VLOOKUP($D131,$J$9:$DP$16,2+BL$1,FALSE)),),)</f>
        <v>0</v>
      </c>
      <c r="BM131" s="141">
        <f>IF(AND($D131&lt;&gt;0,BM$1&lt;&gt;0),IF(VLOOKUP($D131,$J$9:$DP$16,2+BM$1,FALSE)&lt;&gt;0,(COUNTIF('Présences, Excuses, et Tx P G'!$P130:BQ130,$C131)/VLOOKUP($D131,$J$9:$DP$16,2+BM$1,FALSE)),),)</f>
        <v>0</v>
      </c>
      <c r="BN131" s="141">
        <f>IF(AND($D131&lt;&gt;0,BN$1&lt;&gt;0),IF(VLOOKUP($D131,$J$9:$DP$16,2+BN$1,FALSE)&lt;&gt;0,(COUNTIF('Présences, Excuses, et Tx P G'!$P130:BR130,$C131)/VLOOKUP($D131,$J$9:$DP$16,2+BN$1,FALSE)),),)</f>
        <v>0</v>
      </c>
      <c r="BO131" s="141">
        <f>IF(AND($D131&lt;&gt;0,BO$1&lt;&gt;0),IF(VLOOKUP($D131,$J$9:$DP$16,2+BO$1,FALSE)&lt;&gt;0,(COUNTIF('Présences, Excuses, et Tx P G'!$P130:BS130,$C131)/VLOOKUP($D131,$J$9:$DP$16,2+BO$1,FALSE)),),)</f>
        <v>0</v>
      </c>
      <c r="BP131" s="141">
        <f>IF(AND($D131&lt;&gt;0,BP$1&lt;&gt;0),IF(VLOOKUP($D131,$J$9:$DP$16,2+BP$1,FALSE)&lt;&gt;0,(COUNTIF('Présences, Excuses, et Tx P G'!$P130:BT130,$C131)/VLOOKUP($D131,$J$9:$DP$16,2+BP$1,FALSE)),),)</f>
        <v>0</v>
      </c>
      <c r="BQ131" s="141">
        <f>IF(AND($D131&lt;&gt;0,BQ$1&lt;&gt;0),IF(VLOOKUP($D131,$J$9:$DP$16,2+BQ$1,FALSE)&lt;&gt;0,(COUNTIF('Présences, Excuses, et Tx P G'!$P130:BU130,$C131)/VLOOKUP($D131,$J$9:$DP$16,2+BQ$1,FALSE)),),)</f>
        <v>0</v>
      </c>
      <c r="BR131" s="141">
        <f>IF(AND($D131&lt;&gt;0,BR$1&lt;&gt;0),IF(VLOOKUP($D131,$J$9:$DP$16,2+BR$1,FALSE)&lt;&gt;0,(COUNTIF('Présences, Excuses, et Tx P G'!$P130:BV130,$C131)/VLOOKUP($D131,$J$9:$DP$16,2+BR$1,FALSE)),),)</f>
        <v>0</v>
      </c>
      <c r="BS131" s="141">
        <f>IF(AND($D131&lt;&gt;0,BS$1&lt;&gt;0),IF(VLOOKUP($D131,$J$9:$DP$16,2+BS$1,FALSE)&lt;&gt;0,(COUNTIF('Présences, Excuses, et Tx P G'!$P130:BW130,$C131)/VLOOKUP($D131,$J$9:$DP$16,2+BS$1,FALSE)),),)</f>
        <v>0</v>
      </c>
      <c r="BT131" s="141">
        <f>IF(AND($D131&lt;&gt;0,BT$1&lt;&gt;0),IF(VLOOKUP($D131,$J$9:$DP$16,2+BT$1,FALSE)&lt;&gt;0,(COUNTIF('Présences, Excuses, et Tx P G'!$P130:BX130,$C131)/VLOOKUP($D131,$J$9:$DP$16,2+BT$1,FALSE)),),)</f>
        <v>0</v>
      </c>
      <c r="BU131" s="141">
        <f>IF(AND($D131&lt;&gt;0,BU$1&lt;&gt;0),IF(VLOOKUP($D131,$J$9:$DP$16,2+BU$1,FALSE)&lt;&gt;0,(COUNTIF('Présences, Excuses, et Tx P G'!$P130:BY130,$C131)/VLOOKUP($D131,$J$9:$DP$16,2+BU$1,FALSE)),),)</f>
        <v>0</v>
      </c>
      <c r="BV131" s="141">
        <f>IF(AND($D131&lt;&gt;0,BV$1&lt;&gt;0),IF(VLOOKUP($D131,$J$9:$DP$16,2+BV$1,FALSE)&lt;&gt;0,(COUNTIF('Présences, Excuses, et Tx P G'!$P130:BZ130,$C131)/VLOOKUP($D131,$J$9:$DP$16,2+BV$1,FALSE)),),)</f>
        <v>0</v>
      </c>
      <c r="BW131" s="141">
        <f>IF(AND($D131&lt;&gt;0,BW$1&lt;&gt;0),IF(VLOOKUP($D131,$J$9:$DP$16,2+BW$1,FALSE)&lt;&gt;0,(COUNTIF('Présences, Excuses, et Tx P G'!$P130:CA130,$C131)/VLOOKUP($D131,$J$9:$DP$16,2+BW$1,FALSE)),),)</f>
        <v>0</v>
      </c>
      <c r="BX131" s="141">
        <f>IF(AND($D131&lt;&gt;0,BX$1&lt;&gt;0),IF(VLOOKUP($D131,$J$9:$DP$16,2+BX$1,FALSE)&lt;&gt;0,(COUNTIF('Présences, Excuses, et Tx P G'!$P130:CB130,$C131)/VLOOKUP($D131,$J$9:$DP$16,2+BX$1,FALSE)),),)</f>
        <v>0</v>
      </c>
      <c r="BY131" s="141">
        <f>IF(AND($D131&lt;&gt;0,BY$1&lt;&gt;0),IF(VLOOKUP($D131,$J$9:$DP$16,2+BY$1,FALSE)&lt;&gt;0,(COUNTIF('Présences, Excuses, et Tx P G'!$P130:CC130,$C131)/VLOOKUP($D131,$J$9:$DP$16,2+BY$1,FALSE)),),)</f>
        <v>0</v>
      </c>
      <c r="BZ131" s="141">
        <f>IF(AND($D131&lt;&gt;0,BZ$1&lt;&gt;0),IF(VLOOKUP($D131,$J$9:$DP$16,2+BZ$1,FALSE)&lt;&gt;0,(COUNTIF('Présences, Excuses, et Tx P G'!$P130:CD130,$C131)/VLOOKUP($D131,$J$9:$DP$16,2+BZ$1,FALSE)),),)</f>
        <v>0</v>
      </c>
      <c r="CA131" s="141">
        <f>IF(AND($D131&lt;&gt;0,CA$1&lt;&gt;0),IF(VLOOKUP($D131,$J$9:$DP$16,2+CA$1,FALSE)&lt;&gt;0,(COUNTIF('Présences, Excuses, et Tx P G'!$P130:CE130,$C131)/VLOOKUP($D131,$J$9:$DP$16,2+CA$1,FALSE)),),)</f>
        <v>0</v>
      </c>
      <c r="CB131" s="141">
        <f>IF(AND($D131&lt;&gt;0,CB$1&lt;&gt;0),IF(VLOOKUP($D131,$J$9:$DP$16,2+CB$1,FALSE)&lt;&gt;0,(COUNTIF('Présences, Excuses, et Tx P G'!$P130:CF130,$C131)/VLOOKUP($D131,$J$9:$DP$16,2+CB$1,FALSE)),),)</f>
        <v>0</v>
      </c>
      <c r="CC131" s="141">
        <f>IF(AND($D131&lt;&gt;0,CC$1&lt;&gt;0),IF(VLOOKUP($D131,$J$9:$DP$16,2+CC$1,FALSE)&lt;&gt;0,(COUNTIF('Présences, Excuses, et Tx P G'!$P130:CG130,$C131)/VLOOKUP($D131,$J$9:$DP$16,2+CC$1,FALSE)),),)</f>
        <v>0</v>
      </c>
      <c r="CD131" s="141">
        <f>IF(AND($D131&lt;&gt;0,CD$1&lt;&gt;0),IF(VLOOKUP($D131,$J$9:$DP$16,2+CD$1,FALSE)&lt;&gt;0,(COUNTIF('Présences, Excuses, et Tx P G'!$P130:CH130,$C131)/VLOOKUP($D131,$J$9:$DP$16,2+CD$1,FALSE)),),)</f>
        <v>0</v>
      </c>
      <c r="CE131" s="141">
        <f>IF(AND($D131&lt;&gt;0,CE$1&lt;&gt;0),IF(VLOOKUP($D131,$J$9:$DP$16,2+CE$1,FALSE)&lt;&gt;0,(COUNTIF('Présences, Excuses, et Tx P G'!$P130:CI130,$C131)/VLOOKUP($D131,$J$9:$DP$16,2+CE$1,FALSE)),),)</f>
        <v>0</v>
      </c>
      <c r="CF131" s="141">
        <f>IF(AND($D131&lt;&gt;0,CF$1&lt;&gt;0),IF(VLOOKUP($D131,$J$9:$DP$16,2+CF$1,FALSE)&lt;&gt;0,(COUNTIF('Présences, Excuses, et Tx P G'!$P130:CJ130,$C131)/VLOOKUP($D131,$J$9:$DP$16,2+CF$1,FALSE)),),)</f>
        <v>0</v>
      </c>
      <c r="CG131" s="141">
        <f>IF(AND($D131&lt;&gt;0,CG$1&lt;&gt;0),IF(VLOOKUP($D131,$J$9:$DP$16,2+CG$1,FALSE)&lt;&gt;0,(COUNTIF('Présences, Excuses, et Tx P G'!$P130:CK130,$C131)/VLOOKUP($D131,$J$9:$DP$16,2+CG$1,FALSE)),),)</f>
        <v>0</v>
      </c>
      <c r="CH131" s="141">
        <f>IF(AND($D131&lt;&gt;0,CH$1&lt;&gt;0),IF(VLOOKUP($D131,$J$9:$DP$16,2+CH$1,FALSE)&lt;&gt;0,(COUNTIF('Présences, Excuses, et Tx P G'!$P130:CL130,$C131)/VLOOKUP($D131,$J$9:$DP$16,2+CH$1,FALSE)),),)</f>
        <v>0</v>
      </c>
      <c r="CI131" s="141">
        <f>IF(AND($D131&lt;&gt;0,CI$1&lt;&gt;0),IF(VLOOKUP($D131,$J$9:$DP$16,2+CI$1,FALSE)&lt;&gt;0,(COUNTIF('Présences, Excuses, et Tx P G'!$P130:CM130,$C131)/VLOOKUP($D131,$J$9:$DP$16,2+CI$1,FALSE)),),)</f>
        <v>0</v>
      </c>
      <c r="CJ131" s="141">
        <f>IF(AND($D131&lt;&gt;0,CJ$1&lt;&gt;0),IF(VLOOKUP($D131,$J$9:$DP$16,2+CJ$1,FALSE)&lt;&gt;0,(COUNTIF('Présences, Excuses, et Tx P G'!$P130:CO130,$C131)/VLOOKUP($D131,$J$9:$DP$16,2+CJ$1,FALSE)),),)</f>
        <v>0</v>
      </c>
      <c r="CK131" s="141">
        <f>IF(AND($D131&lt;&gt;0,CK$1&lt;&gt;0),IF(VLOOKUP($D131,$J$9:$DP$16,2+CK$1,FALSE)&lt;&gt;0,(COUNTIF('Présences, Excuses, et Tx P G'!$P130:CP130,$C131)/VLOOKUP($D131,$J$9:$DP$16,2+CK$1,FALSE)),),)</f>
        <v>0</v>
      </c>
      <c r="CL131" s="141">
        <f>IF(AND($D131&lt;&gt;0,CL$1&lt;&gt;0),IF(VLOOKUP($D131,$J$9:$DP$16,2+CL$1,FALSE)&lt;&gt;0,(COUNTIF('Présences, Excuses, et Tx P G'!$P130:CQ130,$C131)/VLOOKUP($D131,$J$9:$DP$16,2+CL$1,FALSE)),),)</f>
        <v>0</v>
      </c>
      <c r="CM131" s="141">
        <f>IF(AND($D131&lt;&gt;0,CM$1&lt;&gt;0),IF(VLOOKUP($D131,$J$9:$DP$16,2+CM$1,FALSE)&lt;&gt;0,(COUNTIF('Présences, Excuses, et Tx P G'!$P130:CR130,$C131)/VLOOKUP($D131,$J$9:$DP$16,2+CM$1,FALSE)),),)</f>
        <v>0</v>
      </c>
      <c r="CN131" s="141">
        <f>IF(AND($D131&lt;&gt;0,CN$1&lt;&gt;0),IF(VLOOKUP($D131,$J$9:$DP$16,2+CN$1,FALSE)&lt;&gt;0,(COUNTIF('Présences, Excuses, et Tx P G'!$P130:CS130,$C131)/VLOOKUP($D131,$J$9:$DP$16,2+CN$1,FALSE)),),)</f>
        <v>0</v>
      </c>
      <c r="CO131" s="141">
        <f>IF(AND($D131&lt;&gt;0,CO$1&lt;&gt;0),IF(VLOOKUP($D131,$J$9:$DP$16,2+CO$1,FALSE)&lt;&gt;0,(COUNTIF('Présences, Excuses, et Tx P G'!$P130:CT130,$C131)/VLOOKUP($D131,$J$9:$DP$16,2+CO$1,FALSE)),),)</f>
        <v>0</v>
      </c>
      <c r="CP131" s="141">
        <f>IF(AND($D131&lt;&gt;0,CP$1&lt;&gt;0),IF(VLOOKUP($D131,$J$9:$DP$16,2+CP$1,FALSE)&lt;&gt;0,(COUNTIF('Présences, Excuses, et Tx P G'!$P130:CU130,$C131)/VLOOKUP($D131,$J$9:$DP$16,2+CP$1,FALSE)),),)</f>
        <v>0</v>
      </c>
      <c r="CQ131" s="141">
        <f>IF(AND($D131&lt;&gt;0,CQ$1&lt;&gt;0),IF(VLOOKUP($D131,$J$9:$DP$16,2+CQ$1,FALSE)&lt;&gt;0,(COUNTIF('Présences, Excuses, et Tx P G'!$P130:CU130,$C131)/VLOOKUP($D131,$J$9:$DP$16,2+CQ$1,FALSE)),),)</f>
        <v>0</v>
      </c>
      <c r="CR131" s="141">
        <f>IF(AND($D131&lt;&gt;0,CR$1&lt;&gt;0),IF(VLOOKUP($D131,$J$9:$DP$16,2+CR$1,FALSE)&lt;&gt;0,(COUNTIF('Présences, Excuses, et Tx P G'!$P130:CV130,$C131)/VLOOKUP($D131,$J$9:$DP$16,2+CR$1,FALSE)),),)</f>
        <v>0</v>
      </c>
      <c r="CS131" s="141">
        <f>IF(AND($D131&lt;&gt;0,CS$1&lt;&gt;0),IF(VLOOKUP($D131,$J$9:$DP$16,2+CS$1,FALSE)&lt;&gt;0,(COUNTIF('Présences, Excuses, et Tx P G'!$P130:CW130,$C131)/VLOOKUP($D131,$J$9:$DP$16,2+CS$1,FALSE)),),)</f>
        <v>0</v>
      </c>
      <c r="CT131" s="141">
        <f>IF(AND($D131&lt;&gt;0,CT$1&lt;&gt;0),IF(VLOOKUP($D131,$J$9:$DP$16,2+CT$1,FALSE)&lt;&gt;0,(COUNTIF('Présences, Excuses, et Tx P G'!$P130:CX130,$C131)/VLOOKUP($D131,$J$9:$DP$16,2+CT$1,FALSE)),),)</f>
        <v>0</v>
      </c>
      <c r="CU131" s="141">
        <f>IF(AND($D131&lt;&gt;0,CU$1&lt;&gt;0),IF(VLOOKUP($D131,$J$9:$DP$16,2+CU$1,FALSE)&lt;&gt;0,(COUNTIF('Présences, Excuses, et Tx P G'!$P130:CY130,$C131)/VLOOKUP($D131,$J$9:$DP$16,2+CU$1,FALSE)),),)</f>
        <v>0</v>
      </c>
      <c r="CV131" s="141">
        <f>IF(AND($D131&lt;&gt;0,CV$1&lt;&gt;0),IF(VLOOKUP($D131,$J$9:$DP$16,2+CV$1,FALSE)&lt;&gt;0,(COUNTIF('Présences, Excuses, et Tx P G'!$P130:CZ130,$C131)/VLOOKUP($D131,$J$9:$DP$16,2+CV$1,FALSE)),),)</f>
        <v>0</v>
      </c>
      <c r="CW131" s="141">
        <f>IF(AND($D131&lt;&gt;0,CW$1&lt;&gt;0),IF(VLOOKUP($D131,$J$9:$DP$16,2+CW$1,FALSE)&lt;&gt;0,(COUNTIF('Présences, Excuses, et Tx P G'!$P130:DA130,$C131)/VLOOKUP($D131,$J$9:$DP$16,2+CW$1,FALSE)),),)</f>
        <v>0</v>
      </c>
      <c r="CX131" s="141">
        <f>IF(AND($D131&lt;&gt;0,CX$1&lt;&gt;0),IF(VLOOKUP($D131,$J$9:$DP$16,2+CX$1,FALSE)&lt;&gt;0,(COUNTIF('Présences, Excuses, et Tx P G'!$P130:DB130,$C131)/VLOOKUP($D131,$J$9:$DP$16,2+CX$1,FALSE)),),)</f>
        <v>0</v>
      </c>
      <c r="CY131" s="141">
        <f>IF(AND($D131&lt;&gt;0,CY$1&lt;&gt;0),IF(VLOOKUP($D131,$J$9:$DP$16,2+CY$1,FALSE)&lt;&gt;0,(COUNTIF('Présences, Excuses, et Tx P G'!$P130:DC130,$C131)/VLOOKUP($D131,$J$9:$DP$16,2+CY$1,FALSE)),),)</f>
        <v>0</v>
      </c>
      <c r="CZ131" s="141">
        <f>IF(AND($D131&lt;&gt;0,CZ$1&lt;&gt;0),IF(VLOOKUP($D131,$J$9:$DP$16,2+CZ$1,FALSE)&lt;&gt;0,(COUNTIF('Présences, Excuses, et Tx P G'!$P130:DD130,$C131)/VLOOKUP($D131,$J$9:$DP$16,2+CZ$1,FALSE)),),)</f>
        <v>0</v>
      </c>
      <c r="DA131" s="141">
        <f>IF(AND($D131&lt;&gt;0,DA$1&lt;&gt;0),IF(VLOOKUP($D131,$J$9:$DP$16,2+DA$1,FALSE)&lt;&gt;0,(COUNTIF('Présences, Excuses, et Tx P G'!$P130:DE130,$C131)/VLOOKUP($D131,$J$9:$DP$16,2+DA$1,FALSE)),),)</f>
        <v>0</v>
      </c>
      <c r="DB131" s="141">
        <f>IF(AND($D131&lt;&gt;0,DB$1&lt;&gt;0),IF(VLOOKUP($D131,$J$9:$DP$16,2+DB$1,FALSE)&lt;&gt;0,(COUNTIF('Présences, Excuses, et Tx P G'!$P130:DF130,$C131)/VLOOKUP($D131,$J$9:$DP$16,2+DB$1,FALSE)),),)</f>
        <v>0</v>
      </c>
      <c r="DC131" s="141">
        <f>IF(AND($D131&lt;&gt;0,DC$1&lt;&gt;0),IF(VLOOKUP($D131,$J$9:$DP$16,2+DC$1,FALSE)&lt;&gt;0,(COUNTIF('Présences, Excuses, et Tx P G'!$P130:DG130,$C131)/VLOOKUP($D131,$J$9:$DP$16,2+DC$1,FALSE)),),)</f>
        <v>0</v>
      </c>
      <c r="DD131" s="141">
        <f>IF(AND($D131&lt;&gt;0,DD$1&lt;&gt;0),IF(VLOOKUP($D131,$J$9:$DP$16,2+DD$1,FALSE)&lt;&gt;0,(COUNTIF('Présences, Excuses, et Tx P G'!$P130:DH130,$C131)/VLOOKUP($D131,$J$9:$DP$16,2+DD$1,FALSE)),),)</f>
        <v>0</v>
      </c>
      <c r="DE131" s="141">
        <f>IF(AND($D131&lt;&gt;0,DE$1&lt;&gt;0),IF(VLOOKUP($D131,$J$9:$DP$16,2+DE$1,FALSE)&lt;&gt;0,(COUNTIF('Présences, Excuses, et Tx P G'!$P130:DI130,$C131)/VLOOKUP($D131,$J$9:$DP$16,2+DE$1,FALSE)),),)</f>
        <v>0</v>
      </c>
      <c r="DF131" s="141">
        <f>IF(AND($D131&lt;&gt;0,DF$1&lt;&gt;0),IF(VLOOKUP($D131,$J$9:$DP$16,2+DF$1,FALSE)&lt;&gt;0,(COUNTIF('Présences, Excuses, et Tx P G'!$P130:DJ130,$C131)/VLOOKUP($D131,$J$9:$DP$16,2+DF$1,FALSE)),),)</f>
        <v>0</v>
      </c>
      <c r="DG131" s="141">
        <f>IF(AND($D131&lt;&gt;0,DG$1&lt;&gt;0),IF(VLOOKUP($D131,$J$9:$DP$16,2+DG$1,FALSE)&lt;&gt;0,(COUNTIF('Présences, Excuses, et Tx P G'!$P130:DK130,$C131)/VLOOKUP($D131,$J$9:$DP$16,2+DG$1,FALSE)),),)</f>
        <v>0</v>
      </c>
      <c r="DH131" s="141">
        <f>IF(AND($D131&lt;&gt;0,DH$1&lt;&gt;0),IF(VLOOKUP($D131,$J$9:$DP$16,2+DH$1,FALSE)&lt;&gt;0,(COUNTIF('Présences, Excuses, et Tx P G'!$P130:DL130,$C131)/VLOOKUP($D131,$J$9:$DP$16,2+DH$1,FALSE)),),)</f>
        <v>0</v>
      </c>
      <c r="DI131" s="141">
        <f>IF(AND($D131&lt;&gt;0,DI$1&lt;&gt;0),IF(VLOOKUP($D131,$J$9:$DP$16,2+DI$1,FALSE)&lt;&gt;0,(COUNTIF('Présences, Excuses, et Tx P G'!$P130:DM130,$C131)/VLOOKUP($D131,$J$9:$DP$16,2+DI$1,FALSE)),),)</f>
        <v>0</v>
      </c>
      <c r="DJ131" s="141">
        <f>IF(AND($D131&lt;&gt;0,DJ$1&lt;&gt;0),IF(VLOOKUP($D131,$J$9:$DP$16,2+DJ$1,FALSE)&lt;&gt;0,(COUNTIF('Présences, Excuses, et Tx P G'!$P130:DN130,$C131)/VLOOKUP($D131,$J$9:$DP$16,2+DJ$1,FALSE)),),)</f>
        <v>0</v>
      </c>
      <c r="DK131" s="141">
        <f>IF(AND($D131&lt;&gt;0,DK$1&lt;&gt;0),IF(VLOOKUP($D131,$J$9:$DP$16,2+DK$1,FALSE)&lt;&gt;0,(COUNTIF('Présences, Excuses, et Tx P G'!$P130:DO130,$C131)/VLOOKUP($D131,$J$9:$DP$16,2+DK$1,FALSE)),),)</f>
        <v>0</v>
      </c>
      <c r="DL131" s="141">
        <f>IF(AND($D131&lt;&gt;0,DL$1&lt;&gt;0),IF(VLOOKUP($D131,$J$9:$DP$16,2+DL$1,FALSE)&lt;&gt;0,(COUNTIF('Présences, Excuses, et Tx P G'!$P130:DP130,$C131)/VLOOKUP($D131,$J$9:$DP$16,2+DL$1,FALSE)),),)</f>
        <v>0</v>
      </c>
      <c r="DM131" s="141">
        <f>IF(AND($D131&lt;&gt;0,DM$1&lt;&gt;0),IF(VLOOKUP($D131,$J$9:$DP$16,2+DM$1,FALSE)&lt;&gt;0,(COUNTIF('Présences, Excuses, et Tx P G'!$P130:DQ130,$C131)/VLOOKUP($D131,$J$9:$DP$16,2+DM$1,FALSE)),),)</f>
        <v>0</v>
      </c>
      <c r="DN131" s="141">
        <f>IF(AND($D131&lt;&gt;0,DN$1&lt;&gt;0),IF(VLOOKUP($D131,$J$9:$DP$16,2+DN$1,FALSE)&lt;&gt;0,(COUNTIF('Présences, Excuses, et Tx P G'!$P130:DR130,$C131)/VLOOKUP($D131,$J$9:$DP$16,2+DN$1,FALSE)),),)</f>
        <v>0</v>
      </c>
      <c r="DO131" s="141">
        <f>IF(AND($D131&lt;&gt;0,DO$1&lt;&gt;0),IF(VLOOKUP($D131,$J$9:$DP$16,2+DO$1,FALSE)&lt;&gt;0,(COUNTIF('Présences, Excuses, et Tx P G'!$P130:DS130,$C131)/VLOOKUP($D131,$J$9:$DP$16,2+DO$1,FALSE)),),)</f>
        <v>0</v>
      </c>
      <c r="DP131" s="141">
        <f>IF(AND($D131&lt;&gt;0,DP$1&lt;&gt;0),IF(VLOOKUP($D131,$J$9:$DP$16,2+DP$1,FALSE)&lt;&gt;0,(COUNTIF('Présences, Excuses, et Tx P G'!$P130:DT130,$C131)/VLOOKUP($D131,$J$9:$DP$16,2+DP$1,FALSE)),),)</f>
        <v>0</v>
      </c>
      <c r="DR131" s="22">
        <f t="shared" si="39"/>
        <v>0</v>
      </c>
      <c r="DS131" s="26">
        <f t="shared" si="40"/>
        <v>0</v>
      </c>
      <c r="DT131" s="23">
        <f t="shared" si="41"/>
        <v>0</v>
      </c>
    </row>
    <row r="132" spans="1:126" ht="14.4" customHeight="1">
      <c r="A132" s="11">
        <v>115</v>
      </c>
      <c r="B132" s="158">
        <f>Choristes!B121</f>
        <v>0</v>
      </c>
      <c r="C132" s="26">
        <f>Choristes!C121</f>
        <v>0</v>
      </c>
      <c r="D132" s="26">
        <f>Choristes!G121</f>
        <v>0</v>
      </c>
      <c r="E132" s="26"/>
      <c r="F132" s="26"/>
      <c r="G132" s="15"/>
      <c r="H132" s="15"/>
      <c r="I132" s="23">
        <f t="shared" si="37"/>
        <v>0</v>
      </c>
      <c r="J132" s="23">
        <f t="shared" si="38"/>
        <v>0</v>
      </c>
      <c r="K132" s="61"/>
      <c r="L132" s="141">
        <f>IF(AND($D132&lt;&gt;0,L$1&lt;&gt;0),IF(VLOOKUP($D132,$J$9:$DP$16,2+L$1,FALSE)&lt;&gt;0,(COUNTIF('Présences, Excuses, et Tx P G'!$P131:P131,$C132)/VLOOKUP($D132,$J$9:$DP$16,2+L$1,FALSE)),),)</f>
        <v>0</v>
      </c>
      <c r="M132" s="141">
        <f>IF(AND($D132&lt;&gt;0,M$1&lt;&gt;0),IF(VLOOKUP($D132,$J$9:$DP$16,2+M$1,FALSE)&lt;&gt;0,(COUNTIF('Présences, Excuses, et Tx P G'!$P131:Q131,$C132)/VLOOKUP($D132,$J$9:$DP$16,2+M$1,FALSE)),),)</f>
        <v>0</v>
      </c>
      <c r="N132" s="141">
        <f>IF(AND($D132&lt;&gt;0,N$1&lt;&gt;0),IF(VLOOKUP($D132,$J$9:$DP$16,2+N$1,FALSE)&lt;&gt;0,(COUNTIF('Présences, Excuses, et Tx P G'!$P131:R131,$C132)/VLOOKUP($D132,$J$9:$DP$16,2+N$1,FALSE)),),)</f>
        <v>0</v>
      </c>
      <c r="O132" s="141">
        <f>IF(AND($D132&lt;&gt;0,O$1&lt;&gt;0),IF(VLOOKUP($D132,$J$9:$DP$16,2+O$1,FALSE)&lt;&gt;0,(COUNTIF('Présences, Excuses, et Tx P G'!$P131:S131,$C132)/VLOOKUP($D132,$J$9:$DP$16,2+O$1,FALSE)),),)</f>
        <v>0</v>
      </c>
      <c r="P132" s="141">
        <f>IF(AND($D132&lt;&gt;0,P$1&lt;&gt;0),IF(VLOOKUP($D132,$J$9:$DP$16,2+P$1,FALSE)&lt;&gt;0,(COUNTIF('Présences, Excuses, et Tx P G'!$P131:T131,$C132)/VLOOKUP($D132,$J$9:$DP$16,2+P$1,FALSE)),),)</f>
        <v>0</v>
      </c>
      <c r="Q132" s="141">
        <f>IF(AND($D132&lt;&gt;0,Q$1&lt;&gt;0),IF(VLOOKUP($D132,$J$9:$DP$16,2+Q$1,FALSE)&lt;&gt;0,(COUNTIF('Présences, Excuses, et Tx P G'!$P131:U131,$C132)/VLOOKUP($D132,$J$9:$DP$16,2+Q$1,FALSE)),),)</f>
        <v>0</v>
      </c>
      <c r="R132" s="141">
        <f>IF(AND($D132&lt;&gt;0,R$1&lt;&gt;0),IF(VLOOKUP($D132,$J$9:$DP$16,2+R$1,FALSE)&lt;&gt;0,(COUNTIF('Présences, Excuses, et Tx P G'!$P131:V131,$C132)/VLOOKUP($D132,$J$9:$DP$16,2+R$1,FALSE)),),)</f>
        <v>0</v>
      </c>
      <c r="S132" s="141">
        <f>IF(AND($D132&lt;&gt;0,S$1&lt;&gt;0),IF(VLOOKUP($D132,$J$9:$DP$16,2+S$1,FALSE)&lt;&gt;0,(COUNTIF('Présences, Excuses, et Tx P G'!$P131:W131,$C132)/VLOOKUP($D132,$J$9:$DP$16,2+S$1,FALSE)),),)</f>
        <v>0</v>
      </c>
      <c r="T132" s="141">
        <f>IF(AND($D132&lt;&gt;0,T$1&lt;&gt;0),IF(VLOOKUP($D132,$J$9:$DP$16,2+T$1,FALSE)&lt;&gt;0,(COUNTIF('Présences, Excuses, et Tx P G'!$P131:X131,$C132)/VLOOKUP($D132,$J$9:$DP$16,2+T$1,FALSE)),),)</f>
        <v>0</v>
      </c>
      <c r="U132" s="141">
        <f>IF(AND($D132&lt;&gt;0,U$1&lt;&gt;0),IF(VLOOKUP($D132,$J$9:$DP$16,2+U$1,FALSE)&lt;&gt;0,(COUNTIF('Présences, Excuses, et Tx P G'!$P131:Y131,$C132)/VLOOKUP($D132,$J$9:$DP$16,2+U$1,FALSE)),),)</f>
        <v>0</v>
      </c>
      <c r="V132" s="141">
        <f>IF(AND($D132&lt;&gt;0,V$1&lt;&gt;0),IF(VLOOKUP($D132,$J$9:$DP$16,2+V$1,FALSE)&lt;&gt;0,(COUNTIF('Présences, Excuses, et Tx P G'!$P131:Z131,$C132)/VLOOKUP($D132,$J$9:$DP$16,2+V$1,FALSE)),),)</f>
        <v>0</v>
      </c>
      <c r="W132" s="141">
        <f>IF(AND($D132&lt;&gt;0,W$1&lt;&gt;0),IF(VLOOKUP($D132,$J$9:$DP$16,2+W$1,FALSE)&lt;&gt;0,(COUNTIF('Présences, Excuses, et Tx P G'!$P131:AA131,$C132)/VLOOKUP($D132,$J$9:$DP$16,2+W$1,FALSE)),),)</f>
        <v>0</v>
      </c>
      <c r="X132" s="141">
        <f>IF(AND($D132&lt;&gt;0,X$1&lt;&gt;0),IF(VLOOKUP($D132,$J$9:$DP$16,2+X$1,FALSE)&lt;&gt;0,(COUNTIF('Présences, Excuses, et Tx P G'!$P131:AB131,$C132)/VLOOKUP($D132,$J$9:$DP$16,2+X$1,FALSE)),),)</f>
        <v>0</v>
      </c>
      <c r="Y132" s="141">
        <f>IF(AND($D132&lt;&gt;0,Y$1&lt;&gt;0),IF(VLOOKUP($D132,$J$9:$DP$16,2+Y$1,FALSE)&lt;&gt;0,(COUNTIF('Présences, Excuses, et Tx P G'!$P131:AC131,$C132)/VLOOKUP($D132,$J$9:$DP$16,2+Y$1,FALSE)),),)</f>
        <v>0</v>
      </c>
      <c r="Z132" s="141">
        <f>IF(AND($D132&lt;&gt;0,Z$1&lt;&gt;0),IF(VLOOKUP($D132,$J$9:$DP$16,2+Z$1,FALSE)&lt;&gt;0,(COUNTIF('Présences, Excuses, et Tx P G'!$P131:AD131,$C132)/VLOOKUP($D132,$J$9:$DP$16,2+Z$1,FALSE)),),)</f>
        <v>0</v>
      </c>
      <c r="AA132" s="141">
        <f>IF(AND($D132&lt;&gt;0,AA$1&lt;&gt;0),IF(VLOOKUP($D132,$J$9:$DP$16,2+AA$1,FALSE)&lt;&gt;0,(COUNTIF('Présences, Excuses, et Tx P G'!$P131:AE131,$C132)/VLOOKUP($D132,$J$9:$DP$16,2+AA$1,FALSE)),),)</f>
        <v>0</v>
      </c>
      <c r="AB132" s="141">
        <f>IF(AND($D132&lt;&gt;0,AB$1&lt;&gt;0),IF(VLOOKUP($D132,$J$9:$DP$16,2+AB$1,FALSE)&lt;&gt;0,(COUNTIF('Présences, Excuses, et Tx P G'!$P131:AF131,$C132)/VLOOKUP($D132,$J$9:$DP$16,2+AB$1,FALSE)),),)</f>
        <v>0</v>
      </c>
      <c r="AC132" s="141">
        <f>IF(AND($D132&lt;&gt;0,AC$1&lt;&gt;0),IF(VLOOKUP($D132,$J$9:$DP$16,2+AC$1,FALSE)&lt;&gt;0,(COUNTIF('Présences, Excuses, et Tx P G'!$P131:AG131,$C132)/VLOOKUP($D132,$J$9:$DP$16,2+AC$1,FALSE)),),)</f>
        <v>0</v>
      </c>
      <c r="AD132" s="141">
        <f>IF(AND($D132&lt;&gt;0,AD$1&lt;&gt;0),IF(VLOOKUP($D132,$J$9:$DP$16,2+AD$1,FALSE)&lt;&gt;0,(COUNTIF('Présences, Excuses, et Tx P G'!$P131:AH131,$C132)/VLOOKUP($D132,$J$9:$DP$16,2+AD$1,FALSE)),),)</f>
        <v>0</v>
      </c>
      <c r="AE132" s="141">
        <f>IF(AND($D132&lt;&gt;0,AE$1&lt;&gt;0),IF(VLOOKUP($D132,$J$9:$DP$16,2+AE$1,FALSE)&lt;&gt;0,(COUNTIF('Présences, Excuses, et Tx P G'!$P131:AI131,$C132)/VLOOKUP($D132,$J$9:$DP$16,2+AE$1,FALSE)),),)</f>
        <v>0</v>
      </c>
      <c r="AF132" s="141">
        <f>IF(AND($D132&lt;&gt;0,AF$1&lt;&gt;0),IF(VLOOKUP($D132,$J$9:$DP$16,2+AF$1,FALSE)&lt;&gt;0,(COUNTIF('Présences, Excuses, et Tx P G'!$P131:AJ131,$C132)/VLOOKUP($D132,$J$9:$DP$16,2+AF$1,FALSE)),),)</f>
        <v>0</v>
      </c>
      <c r="AG132" s="141">
        <f>IF(AND($D132&lt;&gt;0,AG$1&lt;&gt;0),IF(VLOOKUP($D132,$J$9:$DP$16,2+AG$1,FALSE)&lt;&gt;0,(COUNTIF('Présences, Excuses, et Tx P G'!$P131:AK131,$C132)/VLOOKUP($D132,$J$9:$DP$16,2+AG$1,FALSE)),),)</f>
        <v>0</v>
      </c>
      <c r="AH132" s="141">
        <f>IF(AND($D132&lt;&gt;0,AH$1&lt;&gt;0),IF(VLOOKUP($D132,$J$9:$DP$16,2+AH$1,FALSE)&lt;&gt;0,(COUNTIF('Présences, Excuses, et Tx P G'!$P131:AL131,$C132)/VLOOKUP($D132,$J$9:$DP$16,2+AH$1,FALSE)),),)</f>
        <v>0</v>
      </c>
      <c r="AI132" s="141">
        <f>IF(AND($D132&lt;&gt;0,AI$1&lt;&gt;0),IF(VLOOKUP($D132,$J$9:$DP$16,2+AI$1,FALSE)&lt;&gt;0,(COUNTIF('Présences, Excuses, et Tx P G'!$P131:AM131,$C132)/VLOOKUP($D132,$J$9:$DP$16,2+AI$1,FALSE)),),)</f>
        <v>0</v>
      </c>
      <c r="AJ132" s="141">
        <f>IF(AND($D132&lt;&gt;0,AJ$1&lt;&gt;0),IF(VLOOKUP($D132,$J$9:$DP$16,2+AJ$1,FALSE)&lt;&gt;0,(COUNTIF('Présences, Excuses, et Tx P G'!$P131:AN131,$C132)/VLOOKUP($D132,$J$9:$DP$16,2+AJ$1,FALSE)),),)</f>
        <v>0</v>
      </c>
      <c r="AK132" s="141">
        <f>IF(AND($D132&lt;&gt;0,AK$1&lt;&gt;0),IF(VLOOKUP($D132,$J$9:$DP$16,2+AK$1,FALSE)&lt;&gt;0,(COUNTIF('Présences, Excuses, et Tx P G'!$P131:AO131,$C132)/VLOOKUP($D132,$J$9:$DP$16,2+AK$1,FALSE)),),)</f>
        <v>0</v>
      </c>
      <c r="AL132" s="141">
        <f>IF(AND($D132&lt;&gt;0,AL$1&lt;&gt;0),IF(VLOOKUP($D132,$J$9:$DP$16,2+AL$1,FALSE)&lt;&gt;0,(COUNTIF('Présences, Excuses, et Tx P G'!$P131:AP131,$C132)/VLOOKUP($D132,$J$9:$DP$16,2+AL$1,FALSE)),),)</f>
        <v>0</v>
      </c>
      <c r="AM132" s="141">
        <f>IF(AND($D132&lt;&gt;0,AM$1&lt;&gt;0),IF(VLOOKUP($D132,$J$9:$DP$16,2+AM$1,FALSE)&lt;&gt;0,(COUNTIF('Présences, Excuses, et Tx P G'!$P131:AQ131,$C132)/VLOOKUP($D132,$J$9:$DP$16,2+AM$1,FALSE)),),)</f>
        <v>0</v>
      </c>
      <c r="AN132" s="141">
        <f>IF(AND($D132&lt;&gt;0,AN$1&lt;&gt;0),IF(VLOOKUP($D132,$J$9:$DP$16,2+AN$1,FALSE)&lt;&gt;0,(COUNTIF('Présences, Excuses, et Tx P G'!$P131:AR131,$C132)/VLOOKUP($D132,$J$9:$DP$16,2+AN$1,FALSE)),),)</f>
        <v>0</v>
      </c>
      <c r="AO132" s="141">
        <f>IF(AND($D132&lt;&gt;0,AO$1&lt;&gt;0),IF(VLOOKUP($D132,$J$9:$DP$16,2+AO$1,FALSE)&lt;&gt;0,(COUNTIF('Présences, Excuses, et Tx P G'!$P131:AS131,$C132)/VLOOKUP($D132,$J$9:$DP$16,2+AO$1,FALSE)),),)</f>
        <v>0</v>
      </c>
      <c r="AP132" s="141">
        <f>IF(AND($D132&lt;&gt;0,AP$1&lt;&gt;0),IF(VLOOKUP($D132,$J$9:$DP$16,2+AP$1,FALSE)&lt;&gt;0,(COUNTIF('Présences, Excuses, et Tx P G'!$P131:AT131,$C132)/VLOOKUP($D132,$J$9:$DP$16,2+AP$1,FALSE)),),)</f>
        <v>0</v>
      </c>
      <c r="AQ132" s="141">
        <f>IF(AND($D132&lt;&gt;0,AQ$1&lt;&gt;0),IF(VLOOKUP($D132,$J$9:$DP$16,2+AQ$1,FALSE)&lt;&gt;0,(COUNTIF('Présences, Excuses, et Tx P G'!$P131:AU131,$C132)/VLOOKUP($D132,$J$9:$DP$16,2+AQ$1,FALSE)),),)</f>
        <v>0</v>
      </c>
      <c r="AR132" s="141">
        <f>IF(AND($D132&lt;&gt;0,AR$1&lt;&gt;0),IF(VLOOKUP($D132,$J$9:$DP$16,2+AR$1,FALSE)&lt;&gt;0,(COUNTIF('Présences, Excuses, et Tx P G'!$P131:AV131,$C132)/VLOOKUP($D132,$J$9:$DP$16,2+AR$1,FALSE)),),)</f>
        <v>0</v>
      </c>
      <c r="AS132" s="141">
        <f>IF(AND($D132&lt;&gt;0,AS$1&lt;&gt;0),IF(VLOOKUP($D132,$J$9:$DP$16,2+AS$1,FALSE)&lt;&gt;0,(COUNTIF('Présences, Excuses, et Tx P G'!$P131:AW131,$C132)/VLOOKUP($D132,$J$9:$DP$16,2+AS$1,FALSE)),),)</f>
        <v>0</v>
      </c>
      <c r="AT132" s="141">
        <f>IF(AND($D132&lt;&gt;0,AT$1&lt;&gt;0),IF(VLOOKUP($D132,$J$9:$DP$16,2+AT$1,FALSE)&lt;&gt;0,(COUNTIF('Présences, Excuses, et Tx P G'!$P131:AX131,$C132)/VLOOKUP($D132,$J$9:$DP$16,2+AT$1,FALSE)),),)</f>
        <v>0</v>
      </c>
      <c r="AU132" s="141">
        <f>IF(AND($D132&lt;&gt;0,AU$1&lt;&gt;0),IF(VLOOKUP($D132,$J$9:$DP$16,2+AU$1,FALSE)&lt;&gt;0,(COUNTIF('Présences, Excuses, et Tx P G'!$P131:AY131,$C132)/VLOOKUP($D132,$J$9:$DP$16,2+AU$1,FALSE)),),)</f>
        <v>0</v>
      </c>
      <c r="AV132" s="141">
        <f>IF(AND($D132&lt;&gt;0,AV$1&lt;&gt;0),IF(VLOOKUP($D132,$J$9:$DP$16,2+AV$1,FALSE)&lt;&gt;0,(COUNTIF('Présences, Excuses, et Tx P G'!$P131:AZ131,$C132)/VLOOKUP($D132,$J$9:$DP$16,2+AV$1,FALSE)),),)</f>
        <v>0</v>
      </c>
      <c r="AW132" s="141">
        <f>IF(AND($D132&lt;&gt;0,AW$1&lt;&gt;0),IF(VLOOKUP($D132,$J$9:$DP$16,2+AW$1,FALSE)&lt;&gt;0,(COUNTIF('Présences, Excuses, et Tx P G'!$P131:BA131,$C132)/VLOOKUP($D132,$J$9:$DP$16,2+AW$1,FALSE)),),)</f>
        <v>0</v>
      </c>
      <c r="AX132" s="141">
        <f>IF(AND($D132&lt;&gt;0,AX$1&lt;&gt;0),IF(VLOOKUP($D132,$J$9:$DP$16,2+AX$1,FALSE)&lt;&gt;0,(COUNTIF('Présences, Excuses, et Tx P G'!$P131:BB131,$C132)/VLOOKUP($D132,$J$9:$DP$16,2+AX$1,FALSE)),),)</f>
        <v>0</v>
      </c>
      <c r="AY132" s="141">
        <f>IF(AND($D132&lt;&gt;0,AY$1&lt;&gt;0),IF(VLOOKUP($D132,$J$9:$DP$16,2+AY$1,FALSE)&lt;&gt;0,(COUNTIF('Présences, Excuses, et Tx P G'!$P131:BC131,$C132)/VLOOKUP($D132,$J$9:$DP$16,2+AY$1,FALSE)),),)</f>
        <v>0</v>
      </c>
      <c r="AZ132" s="141">
        <f>IF(AND($D132&lt;&gt;0,AZ$1&lt;&gt;0),IF(VLOOKUP($D132,$J$9:$DP$16,2+AZ$1,FALSE)&lt;&gt;0,(COUNTIF('Présences, Excuses, et Tx P G'!$P131:BD131,$C132)/VLOOKUP($D132,$J$9:$DP$16,2+AZ$1,FALSE)),),)</f>
        <v>0</v>
      </c>
      <c r="BA132" s="141">
        <f>IF(AND($D132&lt;&gt;0,BA$1&lt;&gt;0),IF(VLOOKUP($D132,$J$9:$DP$16,2+BA$1,FALSE)&lt;&gt;0,(COUNTIF('Présences, Excuses, et Tx P G'!$P131:BE131,$C132)/VLOOKUP($D132,$J$9:$DP$16,2+BA$1,FALSE)),),)</f>
        <v>0</v>
      </c>
      <c r="BB132" s="141">
        <f>IF(AND($D132&lt;&gt;0,BB$1&lt;&gt;0),IF(VLOOKUP($D132,$J$9:$DP$16,2+BB$1,FALSE)&lt;&gt;0,(COUNTIF('Présences, Excuses, et Tx P G'!$P131:BF131,$C132)/VLOOKUP($D132,$J$9:$DP$16,2+BB$1,FALSE)),),)</f>
        <v>0</v>
      </c>
      <c r="BC132" s="141">
        <f>IF(AND($D132&lt;&gt;0,BC$1&lt;&gt;0),IF(VLOOKUP($D132,$J$9:$DP$16,2+BC$1,FALSE)&lt;&gt;0,(COUNTIF('Présences, Excuses, et Tx P G'!$P131:BG131,$C132)/VLOOKUP($D132,$J$9:$DP$16,2+BC$1,FALSE)),),)</f>
        <v>0</v>
      </c>
      <c r="BD132" s="141">
        <f>IF(AND($D132&lt;&gt;0,BD$1&lt;&gt;0),IF(VLOOKUP($D132,$J$9:$DP$16,2+BD$1,FALSE)&lt;&gt;0,(COUNTIF('Présences, Excuses, et Tx P G'!$P131:BH131,$C132)/VLOOKUP($D132,$J$9:$DP$16,2+BD$1,FALSE)),),)</f>
        <v>0</v>
      </c>
      <c r="BE132" s="141">
        <f>IF(AND($D132&lt;&gt;0,BE$1&lt;&gt;0),IF(VLOOKUP($D132,$J$9:$DP$16,2+BE$1,FALSE)&lt;&gt;0,(COUNTIF('Présences, Excuses, et Tx P G'!$P131:BI131,$C132)/VLOOKUP($D132,$J$9:$DP$16,2+BE$1,FALSE)),),)</f>
        <v>0</v>
      </c>
      <c r="BF132" s="141">
        <f>IF(AND($D132&lt;&gt;0,BF$1&lt;&gt;0),IF(VLOOKUP($D132,$J$9:$DP$16,2+BF$1,FALSE)&lt;&gt;0,(COUNTIF('Présences, Excuses, et Tx P G'!$P131:BJ131,$C132)/VLOOKUP($D132,$J$9:$DP$16,2+BF$1,FALSE)),),)</f>
        <v>0</v>
      </c>
      <c r="BG132" s="141">
        <f>IF(AND($D132&lt;&gt;0,BG$1&lt;&gt;0),IF(VLOOKUP($D132,$J$9:$DP$16,2+BG$1,FALSE)&lt;&gt;0,(COUNTIF('Présences, Excuses, et Tx P G'!$P131:BK131,$C132)/VLOOKUP($D132,$J$9:$DP$16,2+BG$1,FALSE)),),)</f>
        <v>0</v>
      </c>
      <c r="BH132" s="141">
        <f>IF(AND($D132&lt;&gt;0,BH$1&lt;&gt;0),IF(VLOOKUP($D132,$J$9:$DP$16,2+BH$1,FALSE)&lt;&gt;0,(COUNTIF('Présences, Excuses, et Tx P G'!$P131:BL131,$C132)/VLOOKUP($D132,$J$9:$DP$16,2+BH$1,FALSE)),),)</f>
        <v>0</v>
      </c>
      <c r="BI132" s="141">
        <f>IF(AND($D132&lt;&gt;0,BI$1&lt;&gt;0),IF(VLOOKUP($D132,$J$9:$DP$16,2+BI$1,FALSE)&lt;&gt;0,(COUNTIF('Présences, Excuses, et Tx P G'!$P131:BM131,$C132)/VLOOKUP($D132,$J$9:$DP$16,2+BI$1,FALSE)),),)</f>
        <v>0</v>
      </c>
      <c r="BJ132" s="141">
        <f>IF(AND($D132&lt;&gt;0,BJ$1&lt;&gt;0),IF(VLOOKUP($D132,$J$9:$DP$16,2+BJ$1,FALSE)&lt;&gt;0,(COUNTIF('Présences, Excuses, et Tx P G'!$P131:BN131,$C132)/VLOOKUP($D132,$J$9:$DP$16,2+BJ$1,FALSE)),),)</f>
        <v>0</v>
      </c>
      <c r="BK132" s="141">
        <f>IF(AND($D132&lt;&gt;0,BK$1&lt;&gt;0),IF(VLOOKUP($D132,$J$9:$DP$16,2+BK$1,FALSE)&lt;&gt;0,(COUNTIF('Présences, Excuses, et Tx P G'!$P131:BO131,$C132)/VLOOKUP($D132,$J$9:$DP$16,2+BK$1,FALSE)),),)</f>
        <v>0</v>
      </c>
      <c r="BL132" s="141">
        <f>IF(AND($D132&lt;&gt;0,BL$1&lt;&gt;0),IF(VLOOKUP($D132,$J$9:$DP$16,2+BL$1,FALSE)&lt;&gt;0,(COUNTIF('Présences, Excuses, et Tx P G'!$P131:BP131,$C132)/VLOOKUP($D132,$J$9:$DP$16,2+BL$1,FALSE)),),)</f>
        <v>0</v>
      </c>
      <c r="BM132" s="141">
        <f>IF(AND($D132&lt;&gt;0,BM$1&lt;&gt;0),IF(VLOOKUP($D132,$J$9:$DP$16,2+BM$1,FALSE)&lt;&gt;0,(COUNTIF('Présences, Excuses, et Tx P G'!$P131:BQ131,$C132)/VLOOKUP($D132,$J$9:$DP$16,2+BM$1,FALSE)),),)</f>
        <v>0</v>
      </c>
      <c r="BN132" s="141">
        <f>IF(AND($D132&lt;&gt;0,BN$1&lt;&gt;0),IF(VLOOKUP($D132,$J$9:$DP$16,2+BN$1,FALSE)&lt;&gt;0,(COUNTIF('Présences, Excuses, et Tx P G'!$P131:BR131,$C132)/VLOOKUP($D132,$J$9:$DP$16,2+BN$1,FALSE)),),)</f>
        <v>0</v>
      </c>
      <c r="BO132" s="141">
        <f>IF(AND($D132&lt;&gt;0,BO$1&lt;&gt;0),IF(VLOOKUP($D132,$J$9:$DP$16,2+BO$1,FALSE)&lt;&gt;0,(COUNTIF('Présences, Excuses, et Tx P G'!$P131:BS131,$C132)/VLOOKUP($D132,$J$9:$DP$16,2+BO$1,FALSE)),),)</f>
        <v>0</v>
      </c>
      <c r="BP132" s="141">
        <f>IF(AND($D132&lt;&gt;0,BP$1&lt;&gt;0),IF(VLOOKUP($D132,$J$9:$DP$16,2+BP$1,FALSE)&lt;&gt;0,(COUNTIF('Présences, Excuses, et Tx P G'!$P131:BT131,$C132)/VLOOKUP($D132,$J$9:$DP$16,2+BP$1,FALSE)),),)</f>
        <v>0</v>
      </c>
      <c r="BQ132" s="141">
        <f>IF(AND($D132&lt;&gt;0,BQ$1&lt;&gt;0),IF(VLOOKUP($D132,$J$9:$DP$16,2+BQ$1,FALSE)&lt;&gt;0,(COUNTIF('Présences, Excuses, et Tx P G'!$P131:BU131,$C132)/VLOOKUP($D132,$J$9:$DP$16,2+BQ$1,FALSE)),),)</f>
        <v>0</v>
      </c>
      <c r="BR132" s="141">
        <f>IF(AND($D132&lt;&gt;0,BR$1&lt;&gt;0),IF(VLOOKUP($D132,$J$9:$DP$16,2+BR$1,FALSE)&lt;&gt;0,(COUNTIF('Présences, Excuses, et Tx P G'!$P131:BV131,$C132)/VLOOKUP($D132,$J$9:$DP$16,2+BR$1,FALSE)),),)</f>
        <v>0</v>
      </c>
      <c r="BS132" s="141">
        <f>IF(AND($D132&lt;&gt;0,BS$1&lt;&gt;0),IF(VLOOKUP($D132,$J$9:$DP$16,2+BS$1,FALSE)&lt;&gt;0,(COUNTIF('Présences, Excuses, et Tx P G'!$P131:BW131,$C132)/VLOOKUP($D132,$J$9:$DP$16,2+BS$1,FALSE)),),)</f>
        <v>0</v>
      </c>
      <c r="BT132" s="141">
        <f>IF(AND($D132&lt;&gt;0,BT$1&lt;&gt;0),IF(VLOOKUP($D132,$J$9:$DP$16,2+BT$1,FALSE)&lt;&gt;0,(COUNTIF('Présences, Excuses, et Tx P G'!$P131:BX131,$C132)/VLOOKUP($D132,$J$9:$DP$16,2+BT$1,FALSE)),),)</f>
        <v>0</v>
      </c>
      <c r="BU132" s="141">
        <f>IF(AND($D132&lt;&gt;0,BU$1&lt;&gt;0),IF(VLOOKUP($D132,$J$9:$DP$16,2+BU$1,FALSE)&lt;&gt;0,(COUNTIF('Présences, Excuses, et Tx P G'!$P131:BY131,$C132)/VLOOKUP($D132,$J$9:$DP$16,2+BU$1,FALSE)),),)</f>
        <v>0</v>
      </c>
      <c r="BV132" s="141">
        <f>IF(AND($D132&lt;&gt;0,BV$1&lt;&gt;0),IF(VLOOKUP($D132,$J$9:$DP$16,2+BV$1,FALSE)&lt;&gt;0,(COUNTIF('Présences, Excuses, et Tx P G'!$P131:BZ131,$C132)/VLOOKUP($D132,$J$9:$DP$16,2+BV$1,FALSE)),),)</f>
        <v>0</v>
      </c>
      <c r="BW132" s="141">
        <f>IF(AND($D132&lt;&gt;0,BW$1&lt;&gt;0),IF(VLOOKUP($D132,$J$9:$DP$16,2+BW$1,FALSE)&lt;&gt;0,(COUNTIF('Présences, Excuses, et Tx P G'!$P131:CA131,$C132)/VLOOKUP($D132,$J$9:$DP$16,2+BW$1,FALSE)),),)</f>
        <v>0</v>
      </c>
      <c r="BX132" s="141">
        <f>IF(AND($D132&lt;&gt;0,BX$1&lt;&gt;0),IF(VLOOKUP($D132,$J$9:$DP$16,2+BX$1,FALSE)&lt;&gt;0,(COUNTIF('Présences, Excuses, et Tx P G'!$P131:CB131,$C132)/VLOOKUP($D132,$J$9:$DP$16,2+BX$1,FALSE)),),)</f>
        <v>0</v>
      </c>
      <c r="BY132" s="141">
        <f>IF(AND($D132&lt;&gt;0,BY$1&lt;&gt;0),IF(VLOOKUP($D132,$J$9:$DP$16,2+BY$1,FALSE)&lt;&gt;0,(COUNTIF('Présences, Excuses, et Tx P G'!$P131:CC131,$C132)/VLOOKUP($D132,$J$9:$DP$16,2+BY$1,FALSE)),),)</f>
        <v>0</v>
      </c>
      <c r="BZ132" s="141">
        <f>IF(AND($D132&lt;&gt;0,BZ$1&lt;&gt;0),IF(VLOOKUP($D132,$J$9:$DP$16,2+BZ$1,FALSE)&lt;&gt;0,(COUNTIF('Présences, Excuses, et Tx P G'!$P131:CD131,$C132)/VLOOKUP($D132,$J$9:$DP$16,2+BZ$1,FALSE)),),)</f>
        <v>0</v>
      </c>
      <c r="CA132" s="141">
        <f>IF(AND($D132&lt;&gt;0,CA$1&lt;&gt;0),IF(VLOOKUP($D132,$J$9:$DP$16,2+CA$1,FALSE)&lt;&gt;0,(COUNTIF('Présences, Excuses, et Tx P G'!$P131:CE131,$C132)/VLOOKUP($D132,$J$9:$DP$16,2+CA$1,FALSE)),),)</f>
        <v>0</v>
      </c>
      <c r="CB132" s="141">
        <f>IF(AND($D132&lt;&gt;0,CB$1&lt;&gt;0),IF(VLOOKUP($D132,$J$9:$DP$16,2+CB$1,FALSE)&lt;&gt;0,(COUNTIF('Présences, Excuses, et Tx P G'!$P131:CF131,$C132)/VLOOKUP($D132,$J$9:$DP$16,2+CB$1,FALSE)),),)</f>
        <v>0</v>
      </c>
      <c r="CC132" s="141">
        <f>IF(AND($D132&lt;&gt;0,CC$1&lt;&gt;0),IF(VLOOKUP($D132,$J$9:$DP$16,2+CC$1,FALSE)&lt;&gt;0,(COUNTIF('Présences, Excuses, et Tx P G'!$P131:CG131,$C132)/VLOOKUP($D132,$J$9:$DP$16,2+CC$1,FALSE)),),)</f>
        <v>0</v>
      </c>
      <c r="CD132" s="141">
        <f>IF(AND($D132&lt;&gt;0,CD$1&lt;&gt;0),IF(VLOOKUP($D132,$J$9:$DP$16,2+CD$1,FALSE)&lt;&gt;0,(COUNTIF('Présences, Excuses, et Tx P G'!$P131:CH131,$C132)/VLOOKUP($D132,$J$9:$DP$16,2+CD$1,FALSE)),),)</f>
        <v>0</v>
      </c>
      <c r="CE132" s="141">
        <f>IF(AND($D132&lt;&gt;0,CE$1&lt;&gt;0),IF(VLOOKUP($D132,$J$9:$DP$16,2+CE$1,FALSE)&lt;&gt;0,(COUNTIF('Présences, Excuses, et Tx P G'!$P131:CI131,$C132)/VLOOKUP($D132,$J$9:$DP$16,2+CE$1,FALSE)),),)</f>
        <v>0</v>
      </c>
      <c r="CF132" s="141">
        <f>IF(AND($D132&lt;&gt;0,CF$1&lt;&gt;0),IF(VLOOKUP($D132,$J$9:$DP$16,2+CF$1,FALSE)&lt;&gt;0,(COUNTIF('Présences, Excuses, et Tx P G'!$P131:CJ131,$C132)/VLOOKUP($D132,$J$9:$DP$16,2+CF$1,FALSE)),),)</f>
        <v>0</v>
      </c>
      <c r="CG132" s="141">
        <f>IF(AND($D132&lt;&gt;0,CG$1&lt;&gt;0),IF(VLOOKUP($D132,$J$9:$DP$16,2+CG$1,FALSE)&lt;&gt;0,(COUNTIF('Présences, Excuses, et Tx P G'!$P131:CK131,$C132)/VLOOKUP($D132,$J$9:$DP$16,2+CG$1,FALSE)),),)</f>
        <v>0</v>
      </c>
      <c r="CH132" s="141">
        <f>IF(AND($D132&lt;&gt;0,CH$1&lt;&gt;0),IF(VLOOKUP($D132,$J$9:$DP$16,2+CH$1,FALSE)&lt;&gt;0,(COUNTIF('Présences, Excuses, et Tx P G'!$P131:CL131,$C132)/VLOOKUP($D132,$J$9:$DP$16,2+CH$1,FALSE)),),)</f>
        <v>0</v>
      </c>
      <c r="CI132" s="141">
        <f>IF(AND($D132&lt;&gt;0,CI$1&lt;&gt;0),IF(VLOOKUP($D132,$J$9:$DP$16,2+CI$1,FALSE)&lt;&gt;0,(COUNTIF('Présences, Excuses, et Tx P G'!$P131:CM131,$C132)/VLOOKUP($D132,$J$9:$DP$16,2+CI$1,FALSE)),),)</f>
        <v>0</v>
      </c>
      <c r="CJ132" s="141">
        <f>IF(AND($D132&lt;&gt;0,CJ$1&lt;&gt;0),IF(VLOOKUP($D132,$J$9:$DP$16,2+CJ$1,FALSE)&lt;&gt;0,(COUNTIF('Présences, Excuses, et Tx P G'!$P131:CO131,$C132)/VLOOKUP($D132,$J$9:$DP$16,2+CJ$1,FALSE)),),)</f>
        <v>0</v>
      </c>
      <c r="CK132" s="141">
        <f>IF(AND($D132&lt;&gt;0,CK$1&lt;&gt;0),IF(VLOOKUP($D132,$J$9:$DP$16,2+CK$1,FALSE)&lt;&gt;0,(COUNTIF('Présences, Excuses, et Tx P G'!$P131:CP131,$C132)/VLOOKUP($D132,$J$9:$DP$16,2+CK$1,FALSE)),),)</f>
        <v>0</v>
      </c>
      <c r="CL132" s="141">
        <f>IF(AND($D132&lt;&gt;0,CL$1&lt;&gt;0),IF(VLOOKUP($D132,$J$9:$DP$16,2+CL$1,FALSE)&lt;&gt;0,(COUNTIF('Présences, Excuses, et Tx P G'!$P131:CQ131,$C132)/VLOOKUP($D132,$J$9:$DP$16,2+CL$1,FALSE)),),)</f>
        <v>0</v>
      </c>
      <c r="CM132" s="141">
        <f>IF(AND($D132&lt;&gt;0,CM$1&lt;&gt;0),IF(VLOOKUP($D132,$J$9:$DP$16,2+CM$1,FALSE)&lt;&gt;0,(COUNTIF('Présences, Excuses, et Tx P G'!$P131:CR131,$C132)/VLOOKUP($D132,$J$9:$DP$16,2+CM$1,FALSE)),),)</f>
        <v>0</v>
      </c>
      <c r="CN132" s="141">
        <f>IF(AND($D132&lt;&gt;0,CN$1&lt;&gt;0),IF(VLOOKUP($D132,$J$9:$DP$16,2+CN$1,FALSE)&lt;&gt;0,(COUNTIF('Présences, Excuses, et Tx P G'!$P131:CS131,$C132)/VLOOKUP($D132,$J$9:$DP$16,2+CN$1,FALSE)),),)</f>
        <v>0</v>
      </c>
      <c r="CO132" s="141">
        <f>IF(AND($D132&lt;&gt;0,CO$1&lt;&gt;0),IF(VLOOKUP($D132,$J$9:$DP$16,2+CO$1,FALSE)&lt;&gt;0,(COUNTIF('Présences, Excuses, et Tx P G'!$P131:CT131,$C132)/VLOOKUP($D132,$J$9:$DP$16,2+CO$1,FALSE)),),)</f>
        <v>0</v>
      </c>
      <c r="CP132" s="141">
        <f>IF(AND($D132&lt;&gt;0,CP$1&lt;&gt;0),IF(VLOOKUP($D132,$J$9:$DP$16,2+CP$1,FALSE)&lt;&gt;0,(COUNTIF('Présences, Excuses, et Tx P G'!$P131:CU131,$C132)/VLOOKUP($D132,$J$9:$DP$16,2+CP$1,FALSE)),),)</f>
        <v>0</v>
      </c>
      <c r="CQ132" s="141">
        <f>IF(AND($D132&lt;&gt;0,CQ$1&lt;&gt;0),IF(VLOOKUP($D132,$J$9:$DP$16,2+CQ$1,FALSE)&lt;&gt;0,(COUNTIF('Présences, Excuses, et Tx P G'!$P131:CU131,$C132)/VLOOKUP($D132,$J$9:$DP$16,2+CQ$1,FALSE)),),)</f>
        <v>0</v>
      </c>
      <c r="CR132" s="141">
        <f>IF(AND($D132&lt;&gt;0,CR$1&lt;&gt;0),IF(VLOOKUP($D132,$J$9:$DP$16,2+CR$1,FALSE)&lt;&gt;0,(COUNTIF('Présences, Excuses, et Tx P G'!$P131:CV131,$C132)/VLOOKUP($D132,$J$9:$DP$16,2+CR$1,FALSE)),),)</f>
        <v>0</v>
      </c>
      <c r="CS132" s="141">
        <f>IF(AND($D132&lt;&gt;0,CS$1&lt;&gt;0),IF(VLOOKUP($D132,$J$9:$DP$16,2+CS$1,FALSE)&lt;&gt;0,(COUNTIF('Présences, Excuses, et Tx P G'!$P131:CW131,$C132)/VLOOKUP($D132,$J$9:$DP$16,2+CS$1,FALSE)),),)</f>
        <v>0</v>
      </c>
      <c r="CT132" s="141">
        <f>IF(AND($D132&lt;&gt;0,CT$1&lt;&gt;0),IF(VLOOKUP($D132,$J$9:$DP$16,2+CT$1,FALSE)&lt;&gt;0,(COUNTIF('Présences, Excuses, et Tx P G'!$P131:CX131,$C132)/VLOOKUP($D132,$J$9:$DP$16,2+CT$1,FALSE)),),)</f>
        <v>0</v>
      </c>
      <c r="CU132" s="141">
        <f>IF(AND($D132&lt;&gt;0,CU$1&lt;&gt;0),IF(VLOOKUP($D132,$J$9:$DP$16,2+CU$1,FALSE)&lt;&gt;0,(COUNTIF('Présences, Excuses, et Tx P G'!$P131:CY131,$C132)/VLOOKUP($D132,$J$9:$DP$16,2+CU$1,FALSE)),),)</f>
        <v>0</v>
      </c>
      <c r="CV132" s="141">
        <f>IF(AND($D132&lt;&gt;0,CV$1&lt;&gt;0),IF(VLOOKUP($D132,$J$9:$DP$16,2+CV$1,FALSE)&lt;&gt;0,(COUNTIF('Présences, Excuses, et Tx P G'!$P131:CZ131,$C132)/VLOOKUP($D132,$J$9:$DP$16,2+CV$1,FALSE)),),)</f>
        <v>0</v>
      </c>
      <c r="CW132" s="141">
        <f>IF(AND($D132&lt;&gt;0,CW$1&lt;&gt;0),IF(VLOOKUP($D132,$J$9:$DP$16,2+CW$1,FALSE)&lt;&gt;0,(COUNTIF('Présences, Excuses, et Tx P G'!$P131:DA131,$C132)/VLOOKUP($D132,$J$9:$DP$16,2+CW$1,FALSE)),),)</f>
        <v>0</v>
      </c>
      <c r="CX132" s="141">
        <f>IF(AND($D132&lt;&gt;0,CX$1&lt;&gt;0),IF(VLOOKUP($D132,$J$9:$DP$16,2+CX$1,FALSE)&lt;&gt;0,(COUNTIF('Présences, Excuses, et Tx P G'!$P131:DB131,$C132)/VLOOKUP($D132,$J$9:$DP$16,2+CX$1,FALSE)),),)</f>
        <v>0</v>
      </c>
      <c r="CY132" s="141">
        <f>IF(AND($D132&lt;&gt;0,CY$1&lt;&gt;0),IF(VLOOKUP($D132,$J$9:$DP$16,2+CY$1,FALSE)&lt;&gt;0,(COUNTIF('Présences, Excuses, et Tx P G'!$P131:DC131,$C132)/VLOOKUP($D132,$J$9:$DP$16,2+CY$1,FALSE)),),)</f>
        <v>0</v>
      </c>
      <c r="CZ132" s="141">
        <f>IF(AND($D132&lt;&gt;0,CZ$1&lt;&gt;0),IF(VLOOKUP($D132,$J$9:$DP$16,2+CZ$1,FALSE)&lt;&gt;0,(COUNTIF('Présences, Excuses, et Tx P G'!$P131:DD131,$C132)/VLOOKUP($D132,$J$9:$DP$16,2+CZ$1,FALSE)),),)</f>
        <v>0</v>
      </c>
      <c r="DA132" s="141">
        <f>IF(AND($D132&lt;&gt;0,DA$1&lt;&gt;0),IF(VLOOKUP($D132,$J$9:$DP$16,2+DA$1,FALSE)&lt;&gt;0,(COUNTIF('Présences, Excuses, et Tx P G'!$P131:DE131,$C132)/VLOOKUP($D132,$J$9:$DP$16,2+DA$1,FALSE)),),)</f>
        <v>0</v>
      </c>
      <c r="DB132" s="141">
        <f>IF(AND($D132&lt;&gt;0,DB$1&lt;&gt;0),IF(VLOOKUP($D132,$J$9:$DP$16,2+DB$1,FALSE)&lt;&gt;0,(COUNTIF('Présences, Excuses, et Tx P G'!$P131:DF131,$C132)/VLOOKUP($D132,$J$9:$DP$16,2+DB$1,FALSE)),),)</f>
        <v>0</v>
      </c>
      <c r="DC132" s="141">
        <f>IF(AND($D132&lt;&gt;0,DC$1&lt;&gt;0),IF(VLOOKUP($D132,$J$9:$DP$16,2+DC$1,FALSE)&lt;&gt;0,(COUNTIF('Présences, Excuses, et Tx P G'!$P131:DG131,$C132)/VLOOKUP($D132,$J$9:$DP$16,2+DC$1,FALSE)),),)</f>
        <v>0</v>
      </c>
      <c r="DD132" s="141">
        <f>IF(AND($D132&lt;&gt;0,DD$1&lt;&gt;0),IF(VLOOKUP($D132,$J$9:$DP$16,2+DD$1,FALSE)&lt;&gt;0,(COUNTIF('Présences, Excuses, et Tx P G'!$P131:DH131,$C132)/VLOOKUP($D132,$J$9:$DP$16,2+DD$1,FALSE)),),)</f>
        <v>0</v>
      </c>
      <c r="DE132" s="141">
        <f>IF(AND($D132&lt;&gt;0,DE$1&lt;&gt;0),IF(VLOOKUP($D132,$J$9:$DP$16,2+DE$1,FALSE)&lt;&gt;0,(COUNTIF('Présences, Excuses, et Tx P G'!$P131:DI131,$C132)/VLOOKUP($D132,$J$9:$DP$16,2+DE$1,FALSE)),),)</f>
        <v>0</v>
      </c>
      <c r="DF132" s="141">
        <f>IF(AND($D132&lt;&gt;0,DF$1&lt;&gt;0),IF(VLOOKUP($D132,$J$9:$DP$16,2+DF$1,FALSE)&lt;&gt;0,(COUNTIF('Présences, Excuses, et Tx P G'!$P131:DJ131,$C132)/VLOOKUP($D132,$J$9:$DP$16,2+DF$1,FALSE)),),)</f>
        <v>0</v>
      </c>
      <c r="DG132" s="141">
        <f>IF(AND($D132&lt;&gt;0,DG$1&lt;&gt;0),IF(VLOOKUP($D132,$J$9:$DP$16,2+DG$1,FALSE)&lt;&gt;0,(COUNTIF('Présences, Excuses, et Tx P G'!$P131:DK131,$C132)/VLOOKUP($D132,$J$9:$DP$16,2+DG$1,FALSE)),),)</f>
        <v>0</v>
      </c>
      <c r="DH132" s="141">
        <f>IF(AND($D132&lt;&gt;0,DH$1&lt;&gt;0),IF(VLOOKUP($D132,$J$9:$DP$16,2+DH$1,FALSE)&lt;&gt;0,(COUNTIF('Présences, Excuses, et Tx P G'!$P131:DL131,$C132)/VLOOKUP($D132,$J$9:$DP$16,2+DH$1,FALSE)),),)</f>
        <v>0</v>
      </c>
      <c r="DI132" s="141">
        <f>IF(AND($D132&lt;&gt;0,DI$1&lt;&gt;0),IF(VLOOKUP($D132,$J$9:$DP$16,2+DI$1,FALSE)&lt;&gt;0,(COUNTIF('Présences, Excuses, et Tx P G'!$P131:DM131,$C132)/VLOOKUP($D132,$J$9:$DP$16,2+DI$1,FALSE)),),)</f>
        <v>0</v>
      </c>
      <c r="DJ132" s="141">
        <f>IF(AND($D132&lt;&gt;0,DJ$1&lt;&gt;0),IF(VLOOKUP($D132,$J$9:$DP$16,2+DJ$1,FALSE)&lt;&gt;0,(COUNTIF('Présences, Excuses, et Tx P G'!$P131:DN131,$C132)/VLOOKUP($D132,$J$9:$DP$16,2+DJ$1,FALSE)),),)</f>
        <v>0</v>
      </c>
      <c r="DK132" s="141">
        <f>IF(AND($D132&lt;&gt;0,DK$1&lt;&gt;0),IF(VLOOKUP($D132,$J$9:$DP$16,2+DK$1,FALSE)&lt;&gt;0,(COUNTIF('Présences, Excuses, et Tx P G'!$P131:DO131,$C132)/VLOOKUP($D132,$J$9:$DP$16,2+DK$1,FALSE)),),)</f>
        <v>0</v>
      </c>
      <c r="DL132" s="141">
        <f>IF(AND($D132&lt;&gt;0,DL$1&lt;&gt;0),IF(VLOOKUP($D132,$J$9:$DP$16,2+DL$1,FALSE)&lt;&gt;0,(COUNTIF('Présences, Excuses, et Tx P G'!$P131:DP131,$C132)/VLOOKUP($D132,$J$9:$DP$16,2+DL$1,FALSE)),),)</f>
        <v>0</v>
      </c>
      <c r="DM132" s="141">
        <f>IF(AND($D132&lt;&gt;0,DM$1&lt;&gt;0),IF(VLOOKUP($D132,$J$9:$DP$16,2+DM$1,FALSE)&lt;&gt;0,(COUNTIF('Présences, Excuses, et Tx P G'!$P131:DQ131,$C132)/VLOOKUP($D132,$J$9:$DP$16,2+DM$1,FALSE)),),)</f>
        <v>0</v>
      </c>
      <c r="DN132" s="141">
        <f>IF(AND($D132&lt;&gt;0,DN$1&lt;&gt;0),IF(VLOOKUP($D132,$J$9:$DP$16,2+DN$1,FALSE)&lt;&gt;0,(COUNTIF('Présences, Excuses, et Tx P G'!$P131:DR131,$C132)/VLOOKUP($D132,$J$9:$DP$16,2+DN$1,FALSE)),),)</f>
        <v>0</v>
      </c>
      <c r="DO132" s="141">
        <f>IF(AND($D132&lt;&gt;0,DO$1&lt;&gt;0),IF(VLOOKUP($D132,$J$9:$DP$16,2+DO$1,FALSE)&lt;&gt;0,(COUNTIF('Présences, Excuses, et Tx P G'!$P131:DS131,$C132)/VLOOKUP($D132,$J$9:$DP$16,2+DO$1,FALSE)),),)</f>
        <v>0</v>
      </c>
      <c r="DP132" s="141">
        <f>IF(AND($D132&lt;&gt;0,DP$1&lt;&gt;0),IF(VLOOKUP($D132,$J$9:$DP$16,2+DP$1,FALSE)&lt;&gt;0,(COUNTIF('Présences, Excuses, et Tx P G'!$P131:DT131,$C132)/VLOOKUP($D132,$J$9:$DP$16,2+DP$1,FALSE)),),)</f>
        <v>0</v>
      </c>
      <c r="DR132" s="22">
        <f t="shared" si="39"/>
        <v>0</v>
      </c>
      <c r="DS132" s="26">
        <f t="shared" si="40"/>
        <v>0</v>
      </c>
      <c r="DT132" s="23">
        <f t="shared" si="41"/>
        <v>0</v>
      </c>
    </row>
    <row r="133" spans="1:126" ht="14.4" customHeight="1">
      <c r="A133" s="11">
        <v>116</v>
      </c>
      <c r="B133" s="158">
        <f>Choristes!B122</f>
        <v>0</v>
      </c>
      <c r="C133" s="26">
        <f>Choristes!C122</f>
        <v>0</v>
      </c>
      <c r="D133" s="26">
        <f>Choristes!G122</f>
        <v>0</v>
      </c>
      <c r="E133" s="26"/>
      <c r="F133" s="26"/>
      <c r="G133" s="15"/>
      <c r="H133" s="15"/>
      <c r="I133" s="23">
        <f t="shared" si="37"/>
        <v>0</v>
      </c>
      <c r="J133" s="23">
        <f t="shared" si="38"/>
        <v>0</v>
      </c>
      <c r="K133" s="61"/>
      <c r="L133" s="141">
        <f>IF(AND($D133&lt;&gt;0,L$1&lt;&gt;0),IF(VLOOKUP($D133,$J$9:$DP$16,2+L$1,FALSE)&lt;&gt;0,(COUNTIF('Présences, Excuses, et Tx P G'!$P132:P132,$C133)/VLOOKUP($D133,$J$9:$DP$16,2+L$1,FALSE)),),)</f>
        <v>0</v>
      </c>
      <c r="M133" s="141">
        <f>IF(AND($D133&lt;&gt;0,M$1&lt;&gt;0),IF(VLOOKUP($D133,$J$9:$DP$16,2+M$1,FALSE)&lt;&gt;0,(COUNTIF('Présences, Excuses, et Tx P G'!$P132:Q132,$C133)/VLOOKUP($D133,$J$9:$DP$16,2+M$1,FALSE)),),)</f>
        <v>0</v>
      </c>
      <c r="N133" s="141">
        <f>IF(AND($D133&lt;&gt;0,N$1&lt;&gt;0),IF(VLOOKUP($D133,$J$9:$DP$16,2+N$1,FALSE)&lt;&gt;0,(COUNTIF('Présences, Excuses, et Tx P G'!$P132:R132,$C133)/VLOOKUP($D133,$J$9:$DP$16,2+N$1,FALSE)),),)</f>
        <v>0</v>
      </c>
      <c r="O133" s="141">
        <f>IF(AND($D133&lt;&gt;0,O$1&lt;&gt;0),IF(VLOOKUP($D133,$J$9:$DP$16,2+O$1,FALSE)&lt;&gt;0,(COUNTIF('Présences, Excuses, et Tx P G'!$P132:S132,$C133)/VLOOKUP($D133,$J$9:$DP$16,2+O$1,FALSE)),),)</f>
        <v>0</v>
      </c>
      <c r="P133" s="141">
        <f>IF(AND($D133&lt;&gt;0,P$1&lt;&gt;0),IF(VLOOKUP($D133,$J$9:$DP$16,2+P$1,FALSE)&lt;&gt;0,(COUNTIF('Présences, Excuses, et Tx P G'!$P132:T132,$C133)/VLOOKUP($D133,$J$9:$DP$16,2+P$1,FALSE)),),)</f>
        <v>0</v>
      </c>
      <c r="Q133" s="141">
        <f>IF(AND($D133&lt;&gt;0,Q$1&lt;&gt;0),IF(VLOOKUP($D133,$J$9:$DP$16,2+Q$1,FALSE)&lt;&gt;0,(COUNTIF('Présences, Excuses, et Tx P G'!$P132:U132,$C133)/VLOOKUP($D133,$J$9:$DP$16,2+Q$1,FALSE)),),)</f>
        <v>0</v>
      </c>
      <c r="R133" s="141">
        <f>IF(AND($D133&lt;&gt;0,R$1&lt;&gt;0),IF(VLOOKUP($D133,$J$9:$DP$16,2+R$1,FALSE)&lt;&gt;0,(COUNTIF('Présences, Excuses, et Tx P G'!$P132:V132,$C133)/VLOOKUP($D133,$J$9:$DP$16,2+R$1,FALSE)),),)</f>
        <v>0</v>
      </c>
      <c r="S133" s="141">
        <f>IF(AND($D133&lt;&gt;0,S$1&lt;&gt;0),IF(VLOOKUP($D133,$J$9:$DP$16,2+S$1,FALSE)&lt;&gt;0,(COUNTIF('Présences, Excuses, et Tx P G'!$P132:W132,$C133)/VLOOKUP($D133,$J$9:$DP$16,2+S$1,FALSE)),),)</f>
        <v>0</v>
      </c>
      <c r="T133" s="141">
        <f>IF(AND($D133&lt;&gt;0,T$1&lt;&gt;0),IF(VLOOKUP($D133,$J$9:$DP$16,2+T$1,FALSE)&lt;&gt;0,(COUNTIF('Présences, Excuses, et Tx P G'!$P132:X132,$C133)/VLOOKUP($D133,$J$9:$DP$16,2+T$1,FALSE)),),)</f>
        <v>0</v>
      </c>
      <c r="U133" s="141">
        <f>IF(AND($D133&lt;&gt;0,U$1&lt;&gt;0),IF(VLOOKUP($D133,$J$9:$DP$16,2+U$1,FALSE)&lt;&gt;0,(COUNTIF('Présences, Excuses, et Tx P G'!$P132:Y132,$C133)/VLOOKUP($D133,$J$9:$DP$16,2+U$1,FALSE)),),)</f>
        <v>0</v>
      </c>
      <c r="V133" s="141">
        <f>IF(AND($D133&lt;&gt;0,V$1&lt;&gt;0),IF(VLOOKUP($D133,$J$9:$DP$16,2+V$1,FALSE)&lt;&gt;0,(COUNTIF('Présences, Excuses, et Tx P G'!$P132:Z132,$C133)/VLOOKUP($D133,$J$9:$DP$16,2+V$1,FALSE)),),)</f>
        <v>0</v>
      </c>
      <c r="W133" s="141">
        <f>IF(AND($D133&lt;&gt;0,W$1&lt;&gt;0),IF(VLOOKUP($D133,$J$9:$DP$16,2+W$1,FALSE)&lt;&gt;0,(COUNTIF('Présences, Excuses, et Tx P G'!$P132:AA132,$C133)/VLOOKUP($D133,$J$9:$DP$16,2+W$1,FALSE)),),)</f>
        <v>0</v>
      </c>
      <c r="X133" s="141">
        <f>IF(AND($D133&lt;&gt;0,X$1&lt;&gt;0),IF(VLOOKUP($D133,$J$9:$DP$16,2+X$1,FALSE)&lt;&gt;0,(COUNTIF('Présences, Excuses, et Tx P G'!$P132:AB132,$C133)/VLOOKUP($D133,$J$9:$DP$16,2+X$1,FALSE)),),)</f>
        <v>0</v>
      </c>
      <c r="Y133" s="141">
        <f>IF(AND($D133&lt;&gt;0,Y$1&lt;&gt;0),IF(VLOOKUP($D133,$J$9:$DP$16,2+Y$1,FALSE)&lt;&gt;0,(COUNTIF('Présences, Excuses, et Tx P G'!$P132:AC132,$C133)/VLOOKUP($D133,$J$9:$DP$16,2+Y$1,FALSE)),),)</f>
        <v>0</v>
      </c>
      <c r="Z133" s="141">
        <f>IF(AND($D133&lt;&gt;0,Z$1&lt;&gt;0),IF(VLOOKUP($D133,$J$9:$DP$16,2+Z$1,FALSE)&lt;&gt;0,(COUNTIF('Présences, Excuses, et Tx P G'!$P132:AD132,$C133)/VLOOKUP($D133,$J$9:$DP$16,2+Z$1,FALSE)),),)</f>
        <v>0</v>
      </c>
      <c r="AA133" s="141">
        <f>IF(AND($D133&lt;&gt;0,AA$1&lt;&gt;0),IF(VLOOKUP($D133,$J$9:$DP$16,2+AA$1,FALSE)&lt;&gt;0,(COUNTIF('Présences, Excuses, et Tx P G'!$P132:AE132,$C133)/VLOOKUP($D133,$J$9:$DP$16,2+AA$1,FALSE)),),)</f>
        <v>0</v>
      </c>
      <c r="AB133" s="141">
        <f>IF(AND($D133&lt;&gt;0,AB$1&lt;&gt;0),IF(VLOOKUP($D133,$J$9:$DP$16,2+AB$1,FALSE)&lt;&gt;0,(COUNTIF('Présences, Excuses, et Tx P G'!$P132:AF132,$C133)/VLOOKUP($D133,$J$9:$DP$16,2+AB$1,FALSE)),),)</f>
        <v>0</v>
      </c>
      <c r="AC133" s="141">
        <f>IF(AND($D133&lt;&gt;0,AC$1&lt;&gt;0),IF(VLOOKUP($D133,$J$9:$DP$16,2+AC$1,FALSE)&lt;&gt;0,(COUNTIF('Présences, Excuses, et Tx P G'!$P132:AG132,$C133)/VLOOKUP($D133,$J$9:$DP$16,2+AC$1,FALSE)),),)</f>
        <v>0</v>
      </c>
      <c r="AD133" s="141">
        <f>IF(AND($D133&lt;&gt;0,AD$1&lt;&gt;0),IF(VLOOKUP($D133,$J$9:$DP$16,2+AD$1,FALSE)&lt;&gt;0,(COUNTIF('Présences, Excuses, et Tx P G'!$P132:AH132,$C133)/VLOOKUP($D133,$J$9:$DP$16,2+AD$1,FALSE)),),)</f>
        <v>0</v>
      </c>
      <c r="AE133" s="141">
        <f>IF(AND($D133&lt;&gt;0,AE$1&lt;&gt;0),IF(VLOOKUP($D133,$J$9:$DP$16,2+AE$1,FALSE)&lt;&gt;0,(COUNTIF('Présences, Excuses, et Tx P G'!$P132:AI132,$C133)/VLOOKUP($D133,$J$9:$DP$16,2+AE$1,FALSE)),),)</f>
        <v>0</v>
      </c>
      <c r="AF133" s="141">
        <f>IF(AND($D133&lt;&gt;0,AF$1&lt;&gt;0),IF(VLOOKUP($D133,$J$9:$DP$16,2+AF$1,FALSE)&lt;&gt;0,(COUNTIF('Présences, Excuses, et Tx P G'!$P132:AJ132,$C133)/VLOOKUP($D133,$J$9:$DP$16,2+AF$1,FALSE)),),)</f>
        <v>0</v>
      </c>
      <c r="AG133" s="141">
        <f>IF(AND($D133&lt;&gt;0,AG$1&lt;&gt;0),IF(VLOOKUP($D133,$J$9:$DP$16,2+AG$1,FALSE)&lt;&gt;0,(COUNTIF('Présences, Excuses, et Tx P G'!$P132:AK132,$C133)/VLOOKUP($D133,$J$9:$DP$16,2+AG$1,FALSE)),),)</f>
        <v>0</v>
      </c>
      <c r="AH133" s="141">
        <f>IF(AND($D133&lt;&gt;0,AH$1&lt;&gt;0),IF(VLOOKUP($D133,$J$9:$DP$16,2+AH$1,FALSE)&lt;&gt;0,(COUNTIF('Présences, Excuses, et Tx P G'!$P132:AL132,$C133)/VLOOKUP($D133,$J$9:$DP$16,2+AH$1,FALSE)),),)</f>
        <v>0</v>
      </c>
      <c r="AI133" s="141">
        <f>IF(AND($D133&lt;&gt;0,AI$1&lt;&gt;0),IF(VLOOKUP($D133,$J$9:$DP$16,2+AI$1,FALSE)&lt;&gt;0,(COUNTIF('Présences, Excuses, et Tx P G'!$P132:AM132,$C133)/VLOOKUP($D133,$J$9:$DP$16,2+AI$1,FALSE)),),)</f>
        <v>0</v>
      </c>
      <c r="AJ133" s="141">
        <f>IF(AND($D133&lt;&gt;0,AJ$1&lt;&gt;0),IF(VLOOKUP($D133,$J$9:$DP$16,2+AJ$1,FALSE)&lt;&gt;0,(COUNTIF('Présences, Excuses, et Tx P G'!$P132:AN132,$C133)/VLOOKUP($D133,$J$9:$DP$16,2+AJ$1,FALSE)),),)</f>
        <v>0</v>
      </c>
      <c r="AK133" s="141">
        <f>IF(AND($D133&lt;&gt;0,AK$1&lt;&gt;0),IF(VLOOKUP($D133,$J$9:$DP$16,2+AK$1,FALSE)&lt;&gt;0,(COUNTIF('Présences, Excuses, et Tx P G'!$P132:AO132,$C133)/VLOOKUP($D133,$J$9:$DP$16,2+AK$1,FALSE)),),)</f>
        <v>0</v>
      </c>
      <c r="AL133" s="141">
        <f>IF(AND($D133&lt;&gt;0,AL$1&lt;&gt;0),IF(VLOOKUP($D133,$J$9:$DP$16,2+AL$1,FALSE)&lt;&gt;0,(COUNTIF('Présences, Excuses, et Tx P G'!$P132:AP132,$C133)/VLOOKUP($D133,$J$9:$DP$16,2+AL$1,FALSE)),),)</f>
        <v>0</v>
      </c>
      <c r="AM133" s="141">
        <f>IF(AND($D133&lt;&gt;0,AM$1&lt;&gt;0),IF(VLOOKUP($D133,$J$9:$DP$16,2+AM$1,FALSE)&lt;&gt;0,(COUNTIF('Présences, Excuses, et Tx P G'!$P132:AQ132,$C133)/VLOOKUP($D133,$J$9:$DP$16,2+AM$1,FALSE)),),)</f>
        <v>0</v>
      </c>
      <c r="AN133" s="141">
        <f>IF(AND($D133&lt;&gt;0,AN$1&lt;&gt;0),IF(VLOOKUP($D133,$J$9:$DP$16,2+AN$1,FALSE)&lt;&gt;0,(COUNTIF('Présences, Excuses, et Tx P G'!$P132:AR132,$C133)/VLOOKUP($D133,$J$9:$DP$16,2+AN$1,FALSE)),),)</f>
        <v>0</v>
      </c>
      <c r="AO133" s="141">
        <f>IF(AND($D133&lt;&gt;0,AO$1&lt;&gt;0),IF(VLOOKUP($D133,$J$9:$DP$16,2+AO$1,FALSE)&lt;&gt;0,(COUNTIF('Présences, Excuses, et Tx P G'!$P132:AS132,$C133)/VLOOKUP($D133,$J$9:$DP$16,2+AO$1,FALSE)),),)</f>
        <v>0</v>
      </c>
      <c r="AP133" s="141">
        <f>IF(AND($D133&lt;&gt;0,AP$1&lt;&gt;0),IF(VLOOKUP($D133,$J$9:$DP$16,2+AP$1,FALSE)&lt;&gt;0,(COUNTIF('Présences, Excuses, et Tx P G'!$P132:AT132,$C133)/VLOOKUP($D133,$J$9:$DP$16,2+AP$1,FALSE)),),)</f>
        <v>0</v>
      </c>
      <c r="AQ133" s="141">
        <f>IF(AND($D133&lt;&gt;0,AQ$1&lt;&gt;0),IF(VLOOKUP($D133,$J$9:$DP$16,2+AQ$1,FALSE)&lt;&gt;0,(COUNTIF('Présences, Excuses, et Tx P G'!$P132:AU132,$C133)/VLOOKUP($D133,$J$9:$DP$16,2+AQ$1,FALSE)),),)</f>
        <v>0</v>
      </c>
      <c r="AR133" s="141">
        <f>IF(AND($D133&lt;&gt;0,AR$1&lt;&gt;0),IF(VLOOKUP($D133,$J$9:$DP$16,2+AR$1,FALSE)&lt;&gt;0,(COUNTIF('Présences, Excuses, et Tx P G'!$P132:AV132,$C133)/VLOOKUP($D133,$J$9:$DP$16,2+AR$1,FALSE)),),)</f>
        <v>0</v>
      </c>
      <c r="AS133" s="141">
        <f>IF(AND($D133&lt;&gt;0,AS$1&lt;&gt;0),IF(VLOOKUP($D133,$J$9:$DP$16,2+AS$1,FALSE)&lt;&gt;0,(COUNTIF('Présences, Excuses, et Tx P G'!$P132:AW132,$C133)/VLOOKUP($D133,$J$9:$DP$16,2+AS$1,FALSE)),),)</f>
        <v>0</v>
      </c>
      <c r="AT133" s="141">
        <f>IF(AND($D133&lt;&gt;0,AT$1&lt;&gt;0),IF(VLOOKUP($D133,$J$9:$DP$16,2+AT$1,FALSE)&lt;&gt;0,(COUNTIF('Présences, Excuses, et Tx P G'!$P132:AX132,$C133)/VLOOKUP($D133,$J$9:$DP$16,2+AT$1,FALSE)),),)</f>
        <v>0</v>
      </c>
      <c r="AU133" s="141">
        <f>IF(AND($D133&lt;&gt;0,AU$1&lt;&gt;0),IF(VLOOKUP($D133,$J$9:$DP$16,2+AU$1,FALSE)&lt;&gt;0,(COUNTIF('Présences, Excuses, et Tx P G'!$P132:AY132,$C133)/VLOOKUP($D133,$J$9:$DP$16,2+AU$1,FALSE)),),)</f>
        <v>0</v>
      </c>
      <c r="AV133" s="141">
        <f>IF(AND($D133&lt;&gt;0,AV$1&lt;&gt;0),IF(VLOOKUP($D133,$J$9:$DP$16,2+AV$1,FALSE)&lt;&gt;0,(COUNTIF('Présences, Excuses, et Tx P G'!$P132:AZ132,$C133)/VLOOKUP($D133,$J$9:$DP$16,2+AV$1,FALSE)),),)</f>
        <v>0</v>
      </c>
      <c r="AW133" s="141">
        <f>IF(AND($D133&lt;&gt;0,AW$1&lt;&gt;0),IF(VLOOKUP($D133,$J$9:$DP$16,2+AW$1,FALSE)&lt;&gt;0,(COUNTIF('Présences, Excuses, et Tx P G'!$P132:BA132,$C133)/VLOOKUP($D133,$J$9:$DP$16,2+AW$1,FALSE)),),)</f>
        <v>0</v>
      </c>
      <c r="AX133" s="141">
        <f>IF(AND($D133&lt;&gt;0,AX$1&lt;&gt;0),IF(VLOOKUP($D133,$J$9:$DP$16,2+AX$1,FALSE)&lt;&gt;0,(COUNTIF('Présences, Excuses, et Tx P G'!$P132:BB132,$C133)/VLOOKUP($D133,$J$9:$DP$16,2+AX$1,FALSE)),),)</f>
        <v>0</v>
      </c>
      <c r="AY133" s="141">
        <f>IF(AND($D133&lt;&gt;0,AY$1&lt;&gt;0),IF(VLOOKUP($D133,$J$9:$DP$16,2+AY$1,FALSE)&lt;&gt;0,(COUNTIF('Présences, Excuses, et Tx P G'!$P132:BC132,$C133)/VLOOKUP($D133,$J$9:$DP$16,2+AY$1,FALSE)),),)</f>
        <v>0</v>
      </c>
      <c r="AZ133" s="141">
        <f>IF(AND($D133&lt;&gt;0,AZ$1&lt;&gt;0),IF(VLOOKUP($D133,$J$9:$DP$16,2+AZ$1,FALSE)&lt;&gt;0,(COUNTIF('Présences, Excuses, et Tx P G'!$P132:BD132,$C133)/VLOOKUP($D133,$J$9:$DP$16,2+AZ$1,FALSE)),),)</f>
        <v>0</v>
      </c>
      <c r="BA133" s="141">
        <f>IF(AND($D133&lt;&gt;0,BA$1&lt;&gt;0),IF(VLOOKUP($D133,$J$9:$DP$16,2+BA$1,FALSE)&lt;&gt;0,(COUNTIF('Présences, Excuses, et Tx P G'!$P132:BE132,$C133)/VLOOKUP($D133,$J$9:$DP$16,2+BA$1,FALSE)),),)</f>
        <v>0</v>
      </c>
      <c r="BB133" s="141">
        <f>IF(AND($D133&lt;&gt;0,BB$1&lt;&gt;0),IF(VLOOKUP($D133,$J$9:$DP$16,2+BB$1,FALSE)&lt;&gt;0,(COUNTIF('Présences, Excuses, et Tx P G'!$P132:BF132,$C133)/VLOOKUP($D133,$J$9:$DP$16,2+BB$1,FALSE)),),)</f>
        <v>0</v>
      </c>
      <c r="BC133" s="141">
        <f>IF(AND($D133&lt;&gt;0,BC$1&lt;&gt;0),IF(VLOOKUP($D133,$J$9:$DP$16,2+BC$1,FALSE)&lt;&gt;0,(COUNTIF('Présences, Excuses, et Tx P G'!$P132:BG132,$C133)/VLOOKUP($D133,$J$9:$DP$16,2+BC$1,FALSE)),),)</f>
        <v>0</v>
      </c>
      <c r="BD133" s="141">
        <f>IF(AND($D133&lt;&gt;0,BD$1&lt;&gt;0),IF(VLOOKUP($D133,$J$9:$DP$16,2+BD$1,FALSE)&lt;&gt;0,(COUNTIF('Présences, Excuses, et Tx P G'!$P132:BH132,$C133)/VLOOKUP($D133,$J$9:$DP$16,2+BD$1,FALSE)),),)</f>
        <v>0</v>
      </c>
      <c r="BE133" s="141">
        <f>IF(AND($D133&lt;&gt;0,BE$1&lt;&gt;0),IF(VLOOKUP($D133,$J$9:$DP$16,2+BE$1,FALSE)&lt;&gt;0,(COUNTIF('Présences, Excuses, et Tx P G'!$P132:BI132,$C133)/VLOOKUP($D133,$J$9:$DP$16,2+BE$1,FALSE)),),)</f>
        <v>0</v>
      </c>
      <c r="BF133" s="141">
        <f>IF(AND($D133&lt;&gt;0,BF$1&lt;&gt;0),IF(VLOOKUP($D133,$J$9:$DP$16,2+BF$1,FALSE)&lt;&gt;0,(COUNTIF('Présences, Excuses, et Tx P G'!$P132:BJ132,$C133)/VLOOKUP($D133,$J$9:$DP$16,2+BF$1,FALSE)),),)</f>
        <v>0</v>
      </c>
      <c r="BG133" s="141">
        <f>IF(AND($D133&lt;&gt;0,BG$1&lt;&gt;0),IF(VLOOKUP($D133,$J$9:$DP$16,2+BG$1,FALSE)&lt;&gt;0,(COUNTIF('Présences, Excuses, et Tx P G'!$P132:BK132,$C133)/VLOOKUP($D133,$J$9:$DP$16,2+BG$1,FALSE)),),)</f>
        <v>0</v>
      </c>
      <c r="BH133" s="141">
        <f>IF(AND($D133&lt;&gt;0,BH$1&lt;&gt;0),IF(VLOOKUP($D133,$J$9:$DP$16,2+BH$1,FALSE)&lt;&gt;0,(COUNTIF('Présences, Excuses, et Tx P G'!$P132:BL132,$C133)/VLOOKUP($D133,$J$9:$DP$16,2+BH$1,FALSE)),),)</f>
        <v>0</v>
      </c>
      <c r="BI133" s="141">
        <f>IF(AND($D133&lt;&gt;0,BI$1&lt;&gt;0),IF(VLOOKUP($D133,$J$9:$DP$16,2+BI$1,FALSE)&lt;&gt;0,(COUNTIF('Présences, Excuses, et Tx P G'!$P132:BM132,$C133)/VLOOKUP($D133,$J$9:$DP$16,2+BI$1,FALSE)),),)</f>
        <v>0</v>
      </c>
      <c r="BJ133" s="141">
        <f>IF(AND($D133&lt;&gt;0,BJ$1&lt;&gt;0),IF(VLOOKUP($D133,$J$9:$DP$16,2+BJ$1,FALSE)&lt;&gt;0,(COUNTIF('Présences, Excuses, et Tx P G'!$P132:BN132,$C133)/VLOOKUP($D133,$J$9:$DP$16,2+BJ$1,FALSE)),),)</f>
        <v>0</v>
      </c>
      <c r="BK133" s="141">
        <f>IF(AND($D133&lt;&gt;0,BK$1&lt;&gt;0),IF(VLOOKUP($D133,$J$9:$DP$16,2+BK$1,FALSE)&lt;&gt;0,(COUNTIF('Présences, Excuses, et Tx P G'!$P132:BO132,$C133)/VLOOKUP($D133,$J$9:$DP$16,2+BK$1,FALSE)),),)</f>
        <v>0</v>
      </c>
      <c r="BL133" s="141">
        <f>IF(AND($D133&lt;&gt;0,BL$1&lt;&gt;0),IF(VLOOKUP($D133,$J$9:$DP$16,2+BL$1,FALSE)&lt;&gt;0,(COUNTIF('Présences, Excuses, et Tx P G'!$P132:BP132,$C133)/VLOOKUP($D133,$J$9:$DP$16,2+BL$1,FALSE)),),)</f>
        <v>0</v>
      </c>
      <c r="BM133" s="141">
        <f>IF(AND($D133&lt;&gt;0,BM$1&lt;&gt;0),IF(VLOOKUP($D133,$J$9:$DP$16,2+BM$1,FALSE)&lt;&gt;0,(COUNTIF('Présences, Excuses, et Tx P G'!$P132:BQ132,$C133)/VLOOKUP($D133,$J$9:$DP$16,2+BM$1,FALSE)),),)</f>
        <v>0</v>
      </c>
      <c r="BN133" s="141">
        <f>IF(AND($D133&lt;&gt;0,BN$1&lt;&gt;0),IF(VLOOKUP($D133,$J$9:$DP$16,2+BN$1,FALSE)&lt;&gt;0,(COUNTIF('Présences, Excuses, et Tx P G'!$P132:BR132,$C133)/VLOOKUP($D133,$J$9:$DP$16,2+BN$1,FALSE)),),)</f>
        <v>0</v>
      </c>
      <c r="BO133" s="141">
        <f>IF(AND($D133&lt;&gt;0,BO$1&lt;&gt;0),IF(VLOOKUP($D133,$J$9:$DP$16,2+BO$1,FALSE)&lt;&gt;0,(COUNTIF('Présences, Excuses, et Tx P G'!$P132:BS132,$C133)/VLOOKUP($D133,$J$9:$DP$16,2+BO$1,FALSE)),),)</f>
        <v>0</v>
      </c>
      <c r="BP133" s="141">
        <f>IF(AND($D133&lt;&gt;0,BP$1&lt;&gt;0),IF(VLOOKUP($D133,$J$9:$DP$16,2+BP$1,FALSE)&lt;&gt;0,(COUNTIF('Présences, Excuses, et Tx P G'!$P132:BT132,$C133)/VLOOKUP($D133,$J$9:$DP$16,2+BP$1,FALSE)),),)</f>
        <v>0</v>
      </c>
      <c r="BQ133" s="141">
        <f>IF(AND($D133&lt;&gt;0,BQ$1&lt;&gt;0),IF(VLOOKUP($D133,$J$9:$DP$16,2+BQ$1,FALSE)&lt;&gt;0,(COUNTIF('Présences, Excuses, et Tx P G'!$P132:BU132,$C133)/VLOOKUP($D133,$J$9:$DP$16,2+BQ$1,FALSE)),),)</f>
        <v>0</v>
      </c>
      <c r="BR133" s="141">
        <f>IF(AND($D133&lt;&gt;0,BR$1&lt;&gt;0),IF(VLOOKUP($D133,$J$9:$DP$16,2+BR$1,FALSE)&lt;&gt;0,(COUNTIF('Présences, Excuses, et Tx P G'!$P132:BV132,$C133)/VLOOKUP($D133,$J$9:$DP$16,2+BR$1,FALSE)),),)</f>
        <v>0</v>
      </c>
      <c r="BS133" s="141">
        <f>IF(AND($D133&lt;&gt;0,BS$1&lt;&gt;0),IF(VLOOKUP($D133,$J$9:$DP$16,2+BS$1,FALSE)&lt;&gt;0,(COUNTIF('Présences, Excuses, et Tx P G'!$P132:BW132,$C133)/VLOOKUP($D133,$J$9:$DP$16,2+BS$1,FALSE)),),)</f>
        <v>0</v>
      </c>
      <c r="BT133" s="141">
        <f>IF(AND($D133&lt;&gt;0,BT$1&lt;&gt;0),IF(VLOOKUP($D133,$J$9:$DP$16,2+BT$1,FALSE)&lt;&gt;0,(COUNTIF('Présences, Excuses, et Tx P G'!$P132:BX132,$C133)/VLOOKUP($D133,$J$9:$DP$16,2+BT$1,FALSE)),),)</f>
        <v>0</v>
      </c>
      <c r="BU133" s="141">
        <f>IF(AND($D133&lt;&gt;0,BU$1&lt;&gt;0),IF(VLOOKUP($D133,$J$9:$DP$16,2+BU$1,FALSE)&lt;&gt;0,(COUNTIF('Présences, Excuses, et Tx P G'!$P132:BY132,$C133)/VLOOKUP($D133,$J$9:$DP$16,2+BU$1,FALSE)),),)</f>
        <v>0</v>
      </c>
      <c r="BV133" s="141">
        <f>IF(AND($D133&lt;&gt;0,BV$1&lt;&gt;0),IF(VLOOKUP($D133,$J$9:$DP$16,2+BV$1,FALSE)&lt;&gt;0,(COUNTIF('Présences, Excuses, et Tx P G'!$P132:BZ132,$C133)/VLOOKUP($D133,$J$9:$DP$16,2+BV$1,FALSE)),),)</f>
        <v>0</v>
      </c>
      <c r="BW133" s="141">
        <f>IF(AND($D133&lt;&gt;0,BW$1&lt;&gt;0),IF(VLOOKUP($D133,$J$9:$DP$16,2+BW$1,FALSE)&lt;&gt;0,(COUNTIF('Présences, Excuses, et Tx P G'!$P132:CA132,$C133)/VLOOKUP($D133,$J$9:$DP$16,2+BW$1,FALSE)),),)</f>
        <v>0</v>
      </c>
      <c r="BX133" s="141">
        <f>IF(AND($D133&lt;&gt;0,BX$1&lt;&gt;0),IF(VLOOKUP($D133,$J$9:$DP$16,2+BX$1,FALSE)&lt;&gt;0,(COUNTIF('Présences, Excuses, et Tx P G'!$P132:CB132,$C133)/VLOOKUP($D133,$J$9:$DP$16,2+BX$1,FALSE)),),)</f>
        <v>0</v>
      </c>
      <c r="BY133" s="141">
        <f>IF(AND($D133&lt;&gt;0,BY$1&lt;&gt;0),IF(VLOOKUP($D133,$J$9:$DP$16,2+BY$1,FALSE)&lt;&gt;0,(COUNTIF('Présences, Excuses, et Tx P G'!$P132:CC132,$C133)/VLOOKUP($D133,$J$9:$DP$16,2+BY$1,FALSE)),),)</f>
        <v>0</v>
      </c>
      <c r="BZ133" s="141">
        <f>IF(AND($D133&lt;&gt;0,BZ$1&lt;&gt;0),IF(VLOOKUP($D133,$J$9:$DP$16,2+BZ$1,FALSE)&lt;&gt;0,(COUNTIF('Présences, Excuses, et Tx P G'!$P132:CD132,$C133)/VLOOKUP($D133,$J$9:$DP$16,2+BZ$1,FALSE)),),)</f>
        <v>0</v>
      </c>
      <c r="CA133" s="141">
        <f>IF(AND($D133&lt;&gt;0,CA$1&lt;&gt;0),IF(VLOOKUP($D133,$J$9:$DP$16,2+CA$1,FALSE)&lt;&gt;0,(COUNTIF('Présences, Excuses, et Tx P G'!$P132:CE132,$C133)/VLOOKUP($D133,$J$9:$DP$16,2+CA$1,FALSE)),),)</f>
        <v>0</v>
      </c>
      <c r="CB133" s="141">
        <f>IF(AND($D133&lt;&gt;0,CB$1&lt;&gt;0),IF(VLOOKUP($D133,$J$9:$DP$16,2+CB$1,FALSE)&lt;&gt;0,(COUNTIF('Présences, Excuses, et Tx P G'!$P132:CF132,$C133)/VLOOKUP($D133,$J$9:$DP$16,2+CB$1,FALSE)),),)</f>
        <v>0</v>
      </c>
      <c r="CC133" s="141">
        <f>IF(AND($D133&lt;&gt;0,CC$1&lt;&gt;0),IF(VLOOKUP($D133,$J$9:$DP$16,2+CC$1,FALSE)&lt;&gt;0,(COUNTIF('Présences, Excuses, et Tx P G'!$P132:CG132,$C133)/VLOOKUP($D133,$J$9:$DP$16,2+CC$1,FALSE)),),)</f>
        <v>0</v>
      </c>
      <c r="CD133" s="141">
        <f>IF(AND($D133&lt;&gt;0,CD$1&lt;&gt;0),IF(VLOOKUP($D133,$J$9:$DP$16,2+CD$1,FALSE)&lt;&gt;0,(COUNTIF('Présences, Excuses, et Tx P G'!$P132:CH132,$C133)/VLOOKUP($D133,$J$9:$DP$16,2+CD$1,FALSE)),),)</f>
        <v>0</v>
      </c>
      <c r="CE133" s="141">
        <f>IF(AND($D133&lt;&gt;0,CE$1&lt;&gt;0),IF(VLOOKUP($D133,$J$9:$DP$16,2+CE$1,FALSE)&lt;&gt;0,(COUNTIF('Présences, Excuses, et Tx P G'!$P132:CI132,$C133)/VLOOKUP($D133,$J$9:$DP$16,2+CE$1,FALSE)),),)</f>
        <v>0</v>
      </c>
      <c r="CF133" s="141">
        <f>IF(AND($D133&lt;&gt;0,CF$1&lt;&gt;0),IF(VLOOKUP($D133,$J$9:$DP$16,2+CF$1,FALSE)&lt;&gt;0,(COUNTIF('Présences, Excuses, et Tx P G'!$P132:CJ132,$C133)/VLOOKUP($D133,$J$9:$DP$16,2+CF$1,FALSE)),),)</f>
        <v>0</v>
      </c>
      <c r="CG133" s="141">
        <f>IF(AND($D133&lt;&gt;0,CG$1&lt;&gt;0),IF(VLOOKUP($D133,$J$9:$DP$16,2+CG$1,FALSE)&lt;&gt;0,(COUNTIF('Présences, Excuses, et Tx P G'!$P132:CK132,$C133)/VLOOKUP($D133,$J$9:$DP$16,2+CG$1,FALSE)),),)</f>
        <v>0</v>
      </c>
      <c r="CH133" s="141">
        <f>IF(AND($D133&lt;&gt;0,CH$1&lt;&gt;0),IF(VLOOKUP($D133,$J$9:$DP$16,2+CH$1,FALSE)&lt;&gt;0,(COUNTIF('Présences, Excuses, et Tx P G'!$P132:CL132,$C133)/VLOOKUP($D133,$J$9:$DP$16,2+CH$1,FALSE)),),)</f>
        <v>0</v>
      </c>
      <c r="CI133" s="141">
        <f>IF(AND($D133&lt;&gt;0,CI$1&lt;&gt;0),IF(VLOOKUP($D133,$J$9:$DP$16,2+CI$1,FALSE)&lt;&gt;0,(COUNTIF('Présences, Excuses, et Tx P G'!$P132:CM132,$C133)/VLOOKUP($D133,$J$9:$DP$16,2+CI$1,FALSE)),),)</f>
        <v>0</v>
      </c>
      <c r="CJ133" s="141">
        <f>IF(AND($D133&lt;&gt;0,CJ$1&lt;&gt;0),IF(VLOOKUP($D133,$J$9:$DP$16,2+CJ$1,FALSE)&lt;&gt;0,(COUNTIF('Présences, Excuses, et Tx P G'!$P132:CO132,$C133)/VLOOKUP($D133,$J$9:$DP$16,2+CJ$1,FALSE)),),)</f>
        <v>0</v>
      </c>
      <c r="CK133" s="141">
        <f>IF(AND($D133&lt;&gt;0,CK$1&lt;&gt;0),IF(VLOOKUP($D133,$J$9:$DP$16,2+CK$1,FALSE)&lt;&gt;0,(COUNTIF('Présences, Excuses, et Tx P G'!$P132:CP132,$C133)/VLOOKUP($D133,$J$9:$DP$16,2+CK$1,FALSE)),),)</f>
        <v>0</v>
      </c>
      <c r="CL133" s="141">
        <f>IF(AND($D133&lt;&gt;0,CL$1&lt;&gt;0),IF(VLOOKUP($D133,$J$9:$DP$16,2+CL$1,FALSE)&lt;&gt;0,(COUNTIF('Présences, Excuses, et Tx P G'!$P132:CQ132,$C133)/VLOOKUP($D133,$J$9:$DP$16,2+CL$1,FALSE)),),)</f>
        <v>0</v>
      </c>
      <c r="CM133" s="141">
        <f>IF(AND($D133&lt;&gt;0,CM$1&lt;&gt;0),IF(VLOOKUP($D133,$J$9:$DP$16,2+CM$1,FALSE)&lt;&gt;0,(COUNTIF('Présences, Excuses, et Tx P G'!$P132:CR132,$C133)/VLOOKUP($D133,$J$9:$DP$16,2+CM$1,FALSE)),),)</f>
        <v>0</v>
      </c>
      <c r="CN133" s="141">
        <f>IF(AND($D133&lt;&gt;0,CN$1&lt;&gt;0),IF(VLOOKUP($D133,$J$9:$DP$16,2+CN$1,FALSE)&lt;&gt;0,(COUNTIF('Présences, Excuses, et Tx P G'!$P132:CS132,$C133)/VLOOKUP($D133,$J$9:$DP$16,2+CN$1,FALSE)),),)</f>
        <v>0</v>
      </c>
      <c r="CO133" s="141">
        <f>IF(AND($D133&lt;&gt;0,CO$1&lt;&gt;0),IF(VLOOKUP($D133,$J$9:$DP$16,2+CO$1,FALSE)&lt;&gt;0,(COUNTIF('Présences, Excuses, et Tx P G'!$P132:CT132,$C133)/VLOOKUP($D133,$J$9:$DP$16,2+CO$1,FALSE)),),)</f>
        <v>0</v>
      </c>
      <c r="CP133" s="141">
        <f>IF(AND($D133&lt;&gt;0,CP$1&lt;&gt;0),IF(VLOOKUP($D133,$J$9:$DP$16,2+CP$1,FALSE)&lt;&gt;0,(COUNTIF('Présences, Excuses, et Tx P G'!$P132:CU132,$C133)/VLOOKUP($D133,$J$9:$DP$16,2+CP$1,FALSE)),),)</f>
        <v>0</v>
      </c>
      <c r="CQ133" s="141">
        <f>IF(AND($D133&lt;&gt;0,CQ$1&lt;&gt;0),IF(VLOOKUP($D133,$J$9:$DP$16,2+CQ$1,FALSE)&lt;&gt;0,(COUNTIF('Présences, Excuses, et Tx P G'!$P132:CU132,$C133)/VLOOKUP($D133,$J$9:$DP$16,2+CQ$1,FALSE)),),)</f>
        <v>0</v>
      </c>
      <c r="CR133" s="141">
        <f>IF(AND($D133&lt;&gt;0,CR$1&lt;&gt;0),IF(VLOOKUP($D133,$J$9:$DP$16,2+CR$1,FALSE)&lt;&gt;0,(COUNTIF('Présences, Excuses, et Tx P G'!$P132:CV132,$C133)/VLOOKUP($D133,$J$9:$DP$16,2+CR$1,FALSE)),),)</f>
        <v>0</v>
      </c>
      <c r="CS133" s="141">
        <f>IF(AND($D133&lt;&gt;0,CS$1&lt;&gt;0),IF(VLOOKUP($D133,$J$9:$DP$16,2+CS$1,FALSE)&lt;&gt;0,(COUNTIF('Présences, Excuses, et Tx P G'!$P132:CW132,$C133)/VLOOKUP($D133,$J$9:$DP$16,2+CS$1,FALSE)),),)</f>
        <v>0</v>
      </c>
      <c r="CT133" s="141">
        <f>IF(AND($D133&lt;&gt;0,CT$1&lt;&gt;0),IF(VLOOKUP($D133,$J$9:$DP$16,2+CT$1,FALSE)&lt;&gt;0,(COUNTIF('Présences, Excuses, et Tx P G'!$P132:CX132,$C133)/VLOOKUP($D133,$J$9:$DP$16,2+CT$1,FALSE)),),)</f>
        <v>0</v>
      </c>
      <c r="CU133" s="141">
        <f>IF(AND($D133&lt;&gt;0,CU$1&lt;&gt;0),IF(VLOOKUP($D133,$J$9:$DP$16,2+CU$1,FALSE)&lt;&gt;0,(COUNTIF('Présences, Excuses, et Tx P G'!$P132:CY132,$C133)/VLOOKUP($D133,$J$9:$DP$16,2+CU$1,FALSE)),),)</f>
        <v>0</v>
      </c>
      <c r="CV133" s="141">
        <f>IF(AND($D133&lt;&gt;0,CV$1&lt;&gt;0),IF(VLOOKUP($D133,$J$9:$DP$16,2+CV$1,FALSE)&lt;&gt;0,(COUNTIF('Présences, Excuses, et Tx P G'!$P132:CZ132,$C133)/VLOOKUP($D133,$J$9:$DP$16,2+CV$1,FALSE)),),)</f>
        <v>0</v>
      </c>
      <c r="CW133" s="141">
        <f>IF(AND($D133&lt;&gt;0,CW$1&lt;&gt;0),IF(VLOOKUP($D133,$J$9:$DP$16,2+CW$1,FALSE)&lt;&gt;0,(COUNTIF('Présences, Excuses, et Tx P G'!$P132:DA132,$C133)/VLOOKUP($D133,$J$9:$DP$16,2+CW$1,FALSE)),),)</f>
        <v>0</v>
      </c>
      <c r="CX133" s="141">
        <f>IF(AND($D133&lt;&gt;0,CX$1&lt;&gt;0),IF(VLOOKUP($D133,$J$9:$DP$16,2+CX$1,FALSE)&lt;&gt;0,(COUNTIF('Présences, Excuses, et Tx P G'!$P132:DB132,$C133)/VLOOKUP($D133,$J$9:$DP$16,2+CX$1,FALSE)),),)</f>
        <v>0</v>
      </c>
      <c r="CY133" s="141">
        <f>IF(AND($D133&lt;&gt;0,CY$1&lt;&gt;0),IF(VLOOKUP($D133,$J$9:$DP$16,2+CY$1,FALSE)&lt;&gt;0,(COUNTIF('Présences, Excuses, et Tx P G'!$P132:DC132,$C133)/VLOOKUP($D133,$J$9:$DP$16,2+CY$1,FALSE)),),)</f>
        <v>0</v>
      </c>
      <c r="CZ133" s="141">
        <f>IF(AND($D133&lt;&gt;0,CZ$1&lt;&gt;0),IF(VLOOKUP($D133,$J$9:$DP$16,2+CZ$1,FALSE)&lt;&gt;0,(COUNTIF('Présences, Excuses, et Tx P G'!$P132:DD132,$C133)/VLOOKUP($D133,$J$9:$DP$16,2+CZ$1,FALSE)),),)</f>
        <v>0</v>
      </c>
      <c r="DA133" s="141">
        <f>IF(AND($D133&lt;&gt;0,DA$1&lt;&gt;0),IF(VLOOKUP($D133,$J$9:$DP$16,2+DA$1,FALSE)&lt;&gt;0,(COUNTIF('Présences, Excuses, et Tx P G'!$P132:DE132,$C133)/VLOOKUP($D133,$J$9:$DP$16,2+DA$1,FALSE)),),)</f>
        <v>0</v>
      </c>
      <c r="DB133" s="141">
        <f>IF(AND($D133&lt;&gt;0,DB$1&lt;&gt;0),IF(VLOOKUP($D133,$J$9:$DP$16,2+DB$1,FALSE)&lt;&gt;0,(COUNTIF('Présences, Excuses, et Tx P G'!$P132:DF132,$C133)/VLOOKUP($D133,$J$9:$DP$16,2+DB$1,FALSE)),),)</f>
        <v>0</v>
      </c>
      <c r="DC133" s="141">
        <f>IF(AND($D133&lt;&gt;0,DC$1&lt;&gt;0),IF(VLOOKUP($D133,$J$9:$DP$16,2+DC$1,FALSE)&lt;&gt;0,(COUNTIF('Présences, Excuses, et Tx P G'!$P132:DG132,$C133)/VLOOKUP($D133,$J$9:$DP$16,2+DC$1,FALSE)),),)</f>
        <v>0</v>
      </c>
      <c r="DD133" s="141">
        <f>IF(AND($D133&lt;&gt;0,DD$1&lt;&gt;0),IF(VLOOKUP($D133,$J$9:$DP$16,2+DD$1,FALSE)&lt;&gt;0,(COUNTIF('Présences, Excuses, et Tx P G'!$P132:DH132,$C133)/VLOOKUP($D133,$J$9:$DP$16,2+DD$1,FALSE)),),)</f>
        <v>0</v>
      </c>
      <c r="DE133" s="141">
        <f>IF(AND($D133&lt;&gt;0,DE$1&lt;&gt;0),IF(VLOOKUP($D133,$J$9:$DP$16,2+DE$1,FALSE)&lt;&gt;0,(COUNTIF('Présences, Excuses, et Tx P G'!$P132:DI132,$C133)/VLOOKUP($D133,$J$9:$DP$16,2+DE$1,FALSE)),),)</f>
        <v>0</v>
      </c>
      <c r="DF133" s="141">
        <f>IF(AND($D133&lt;&gt;0,DF$1&lt;&gt;0),IF(VLOOKUP($D133,$J$9:$DP$16,2+DF$1,FALSE)&lt;&gt;0,(COUNTIF('Présences, Excuses, et Tx P G'!$P132:DJ132,$C133)/VLOOKUP($D133,$J$9:$DP$16,2+DF$1,FALSE)),),)</f>
        <v>0</v>
      </c>
      <c r="DG133" s="141">
        <f>IF(AND($D133&lt;&gt;0,DG$1&lt;&gt;0),IF(VLOOKUP($D133,$J$9:$DP$16,2+DG$1,FALSE)&lt;&gt;0,(COUNTIF('Présences, Excuses, et Tx P G'!$P132:DK132,$C133)/VLOOKUP($D133,$J$9:$DP$16,2+DG$1,FALSE)),),)</f>
        <v>0</v>
      </c>
      <c r="DH133" s="141">
        <f>IF(AND($D133&lt;&gt;0,DH$1&lt;&gt;0),IF(VLOOKUP($D133,$J$9:$DP$16,2+DH$1,FALSE)&lt;&gt;0,(COUNTIF('Présences, Excuses, et Tx P G'!$P132:DL132,$C133)/VLOOKUP($D133,$J$9:$DP$16,2+DH$1,FALSE)),),)</f>
        <v>0</v>
      </c>
      <c r="DI133" s="141">
        <f>IF(AND($D133&lt;&gt;0,DI$1&lt;&gt;0),IF(VLOOKUP($D133,$J$9:$DP$16,2+DI$1,FALSE)&lt;&gt;0,(COUNTIF('Présences, Excuses, et Tx P G'!$P132:DM132,$C133)/VLOOKUP($D133,$J$9:$DP$16,2+DI$1,FALSE)),),)</f>
        <v>0</v>
      </c>
      <c r="DJ133" s="141">
        <f>IF(AND($D133&lt;&gt;0,DJ$1&lt;&gt;0),IF(VLOOKUP($D133,$J$9:$DP$16,2+DJ$1,FALSE)&lt;&gt;0,(COUNTIF('Présences, Excuses, et Tx P G'!$P132:DN132,$C133)/VLOOKUP($D133,$J$9:$DP$16,2+DJ$1,FALSE)),),)</f>
        <v>0</v>
      </c>
      <c r="DK133" s="141">
        <f>IF(AND($D133&lt;&gt;0,DK$1&lt;&gt;0),IF(VLOOKUP($D133,$J$9:$DP$16,2+DK$1,FALSE)&lt;&gt;0,(COUNTIF('Présences, Excuses, et Tx P G'!$P132:DO132,$C133)/VLOOKUP($D133,$J$9:$DP$16,2+DK$1,FALSE)),),)</f>
        <v>0</v>
      </c>
      <c r="DL133" s="141">
        <f>IF(AND($D133&lt;&gt;0,DL$1&lt;&gt;0),IF(VLOOKUP($D133,$J$9:$DP$16,2+DL$1,FALSE)&lt;&gt;0,(COUNTIF('Présences, Excuses, et Tx P G'!$P132:DP132,$C133)/VLOOKUP($D133,$J$9:$DP$16,2+DL$1,FALSE)),),)</f>
        <v>0</v>
      </c>
      <c r="DM133" s="141">
        <f>IF(AND($D133&lt;&gt;0,DM$1&lt;&gt;0),IF(VLOOKUP($D133,$J$9:$DP$16,2+DM$1,FALSE)&lt;&gt;0,(COUNTIF('Présences, Excuses, et Tx P G'!$P132:DQ132,$C133)/VLOOKUP($D133,$J$9:$DP$16,2+DM$1,FALSE)),),)</f>
        <v>0</v>
      </c>
      <c r="DN133" s="141">
        <f>IF(AND($D133&lt;&gt;0,DN$1&lt;&gt;0),IF(VLOOKUP($D133,$J$9:$DP$16,2+DN$1,FALSE)&lt;&gt;0,(COUNTIF('Présences, Excuses, et Tx P G'!$P132:DR132,$C133)/VLOOKUP($D133,$J$9:$DP$16,2+DN$1,FALSE)),),)</f>
        <v>0</v>
      </c>
      <c r="DO133" s="141">
        <f>IF(AND($D133&lt;&gt;0,DO$1&lt;&gt;0),IF(VLOOKUP($D133,$J$9:$DP$16,2+DO$1,FALSE)&lt;&gt;0,(COUNTIF('Présences, Excuses, et Tx P G'!$P132:DS132,$C133)/VLOOKUP($D133,$J$9:$DP$16,2+DO$1,FALSE)),),)</f>
        <v>0</v>
      </c>
      <c r="DP133" s="141">
        <f>IF(AND($D133&lt;&gt;0,DP$1&lt;&gt;0),IF(VLOOKUP($D133,$J$9:$DP$16,2+DP$1,FALSE)&lt;&gt;0,(COUNTIF('Présences, Excuses, et Tx P G'!$P132:DT132,$C133)/VLOOKUP($D133,$J$9:$DP$16,2+DP$1,FALSE)),),)</f>
        <v>0</v>
      </c>
      <c r="DR133" s="22">
        <f t="shared" si="39"/>
        <v>0</v>
      </c>
      <c r="DS133" s="26">
        <f t="shared" si="40"/>
        <v>0</v>
      </c>
      <c r="DT133" s="23">
        <f t="shared" si="41"/>
        <v>0</v>
      </c>
    </row>
    <row r="134" spans="1:126" ht="14.4" customHeight="1">
      <c r="A134" s="11">
        <v>117</v>
      </c>
      <c r="B134" s="158">
        <f>Choristes!B123</f>
        <v>0</v>
      </c>
      <c r="C134" s="26">
        <f>Choristes!C123</f>
        <v>0</v>
      </c>
      <c r="D134" s="26">
        <f>Choristes!G123</f>
        <v>0</v>
      </c>
      <c r="E134" s="26"/>
      <c r="F134" s="26"/>
      <c r="G134" s="15"/>
      <c r="H134" s="15"/>
      <c r="I134" s="23">
        <f t="shared" si="37"/>
        <v>0</v>
      </c>
      <c r="J134" s="23">
        <f t="shared" si="38"/>
        <v>0</v>
      </c>
      <c r="K134" s="61"/>
      <c r="L134" s="141">
        <f>IF(AND($D134&lt;&gt;0,L$1&lt;&gt;0),IF(VLOOKUP($D134,$J$9:$DP$16,2+L$1,FALSE)&lt;&gt;0,(COUNTIF('Présences, Excuses, et Tx P G'!$P133:P133,$C134)/VLOOKUP($D134,$J$9:$DP$16,2+L$1,FALSE)),),)</f>
        <v>0</v>
      </c>
      <c r="M134" s="141">
        <f>IF(AND($D134&lt;&gt;0,M$1&lt;&gt;0),IF(VLOOKUP($D134,$J$9:$DP$16,2+M$1,FALSE)&lt;&gt;0,(COUNTIF('Présences, Excuses, et Tx P G'!$P133:Q133,$C134)/VLOOKUP($D134,$J$9:$DP$16,2+M$1,FALSE)),),)</f>
        <v>0</v>
      </c>
      <c r="N134" s="141">
        <f>IF(AND($D134&lt;&gt;0,N$1&lt;&gt;0),IF(VLOOKUP($D134,$J$9:$DP$16,2+N$1,FALSE)&lt;&gt;0,(COUNTIF('Présences, Excuses, et Tx P G'!$P133:R133,$C134)/VLOOKUP($D134,$J$9:$DP$16,2+N$1,FALSE)),),)</f>
        <v>0</v>
      </c>
      <c r="O134" s="141">
        <f>IF(AND($D134&lt;&gt;0,O$1&lt;&gt;0),IF(VLOOKUP($D134,$J$9:$DP$16,2+O$1,FALSE)&lt;&gt;0,(COUNTIF('Présences, Excuses, et Tx P G'!$P133:S133,$C134)/VLOOKUP($D134,$J$9:$DP$16,2+O$1,FALSE)),),)</f>
        <v>0</v>
      </c>
      <c r="P134" s="141">
        <f>IF(AND($D134&lt;&gt;0,P$1&lt;&gt;0),IF(VLOOKUP($D134,$J$9:$DP$16,2+P$1,FALSE)&lt;&gt;0,(COUNTIF('Présences, Excuses, et Tx P G'!$P133:T133,$C134)/VLOOKUP($D134,$J$9:$DP$16,2+P$1,FALSE)),),)</f>
        <v>0</v>
      </c>
      <c r="Q134" s="141">
        <f>IF(AND($D134&lt;&gt;0,Q$1&lt;&gt;0),IF(VLOOKUP($D134,$J$9:$DP$16,2+Q$1,FALSE)&lt;&gt;0,(COUNTIF('Présences, Excuses, et Tx P G'!$P133:U133,$C134)/VLOOKUP($D134,$J$9:$DP$16,2+Q$1,FALSE)),),)</f>
        <v>0</v>
      </c>
      <c r="R134" s="141">
        <f>IF(AND($D134&lt;&gt;0,R$1&lt;&gt;0),IF(VLOOKUP($D134,$J$9:$DP$16,2+R$1,FALSE)&lt;&gt;0,(COUNTIF('Présences, Excuses, et Tx P G'!$P133:V133,$C134)/VLOOKUP($D134,$J$9:$DP$16,2+R$1,FALSE)),),)</f>
        <v>0</v>
      </c>
      <c r="S134" s="141">
        <f>IF(AND($D134&lt;&gt;0,S$1&lt;&gt;0),IF(VLOOKUP($D134,$J$9:$DP$16,2+S$1,FALSE)&lt;&gt;0,(COUNTIF('Présences, Excuses, et Tx P G'!$P133:W133,$C134)/VLOOKUP($D134,$J$9:$DP$16,2+S$1,FALSE)),),)</f>
        <v>0</v>
      </c>
      <c r="T134" s="141">
        <f>IF(AND($D134&lt;&gt;0,T$1&lt;&gt;0),IF(VLOOKUP($D134,$J$9:$DP$16,2+T$1,FALSE)&lt;&gt;0,(COUNTIF('Présences, Excuses, et Tx P G'!$P133:X133,$C134)/VLOOKUP($D134,$J$9:$DP$16,2+T$1,FALSE)),),)</f>
        <v>0</v>
      </c>
      <c r="U134" s="141">
        <f>IF(AND($D134&lt;&gt;0,U$1&lt;&gt;0),IF(VLOOKUP($D134,$J$9:$DP$16,2+U$1,FALSE)&lt;&gt;0,(COUNTIF('Présences, Excuses, et Tx P G'!$P133:Y133,$C134)/VLOOKUP($D134,$J$9:$DP$16,2+U$1,FALSE)),),)</f>
        <v>0</v>
      </c>
      <c r="V134" s="141">
        <f>IF(AND($D134&lt;&gt;0,V$1&lt;&gt;0),IF(VLOOKUP($D134,$J$9:$DP$16,2+V$1,FALSE)&lt;&gt;0,(COUNTIF('Présences, Excuses, et Tx P G'!$P133:Z133,$C134)/VLOOKUP($D134,$J$9:$DP$16,2+V$1,FALSE)),),)</f>
        <v>0</v>
      </c>
      <c r="W134" s="141">
        <f>IF(AND($D134&lt;&gt;0,W$1&lt;&gt;0),IF(VLOOKUP($D134,$J$9:$DP$16,2+W$1,FALSE)&lt;&gt;0,(COUNTIF('Présences, Excuses, et Tx P G'!$P133:AA133,$C134)/VLOOKUP($D134,$J$9:$DP$16,2+W$1,FALSE)),),)</f>
        <v>0</v>
      </c>
      <c r="X134" s="141">
        <f>IF(AND($D134&lt;&gt;0,X$1&lt;&gt;0),IF(VLOOKUP($D134,$J$9:$DP$16,2+X$1,FALSE)&lt;&gt;0,(COUNTIF('Présences, Excuses, et Tx P G'!$P133:AB133,$C134)/VLOOKUP($D134,$J$9:$DP$16,2+X$1,FALSE)),),)</f>
        <v>0</v>
      </c>
      <c r="Y134" s="141">
        <f>IF(AND($D134&lt;&gt;0,Y$1&lt;&gt;0),IF(VLOOKUP($D134,$J$9:$DP$16,2+Y$1,FALSE)&lt;&gt;0,(COUNTIF('Présences, Excuses, et Tx P G'!$P133:AC133,$C134)/VLOOKUP($D134,$J$9:$DP$16,2+Y$1,FALSE)),),)</f>
        <v>0</v>
      </c>
      <c r="Z134" s="141">
        <f>IF(AND($D134&lt;&gt;0,Z$1&lt;&gt;0),IF(VLOOKUP($D134,$J$9:$DP$16,2+Z$1,FALSE)&lt;&gt;0,(COUNTIF('Présences, Excuses, et Tx P G'!$P133:AD133,$C134)/VLOOKUP($D134,$J$9:$DP$16,2+Z$1,FALSE)),),)</f>
        <v>0</v>
      </c>
      <c r="AA134" s="141">
        <f>IF(AND($D134&lt;&gt;0,AA$1&lt;&gt;0),IF(VLOOKUP($D134,$J$9:$DP$16,2+AA$1,FALSE)&lt;&gt;0,(COUNTIF('Présences, Excuses, et Tx P G'!$P133:AE133,$C134)/VLOOKUP($D134,$J$9:$DP$16,2+AA$1,FALSE)),),)</f>
        <v>0</v>
      </c>
      <c r="AB134" s="141">
        <f>IF(AND($D134&lt;&gt;0,AB$1&lt;&gt;0),IF(VLOOKUP($D134,$J$9:$DP$16,2+AB$1,FALSE)&lt;&gt;0,(COUNTIF('Présences, Excuses, et Tx P G'!$P133:AF133,$C134)/VLOOKUP($D134,$J$9:$DP$16,2+AB$1,FALSE)),),)</f>
        <v>0</v>
      </c>
      <c r="AC134" s="141">
        <f>IF(AND($D134&lt;&gt;0,AC$1&lt;&gt;0),IF(VLOOKUP($D134,$J$9:$DP$16,2+AC$1,FALSE)&lt;&gt;0,(COUNTIF('Présences, Excuses, et Tx P G'!$P133:AG133,$C134)/VLOOKUP($D134,$J$9:$DP$16,2+AC$1,FALSE)),),)</f>
        <v>0</v>
      </c>
      <c r="AD134" s="141">
        <f>IF(AND($D134&lt;&gt;0,AD$1&lt;&gt;0),IF(VLOOKUP($D134,$J$9:$DP$16,2+AD$1,FALSE)&lt;&gt;0,(COUNTIF('Présences, Excuses, et Tx P G'!$P133:AH133,$C134)/VLOOKUP($D134,$J$9:$DP$16,2+AD$1,FALSE)),),)</f>
        <v>0</v>
      </c>
      <c r="AE134" s="141">
        <f>IF(AND($D134&lt;&gt;0,AE$1&lt;&gt;0),IF(VLOOKUP($D134,$J$9:$DP$16,2+AE$1,FALSE)&lt;&gt;0,(COUNTIF('Présences, Excuses, et Tx P G'!$P133:AI133,$C134)/VLOOKUP($D134,$J$9:$DP$16,2+AE$1,FALSE)),),)</f>
        <v>0</v>
      </c>
      <c r="AF134" s="141">
        <f>IF(AND($D134&lt;&gt;0,AF$1&lt;&gt;0),IF(VLOOKUP($D134,$J$9:$DP$16,2+AF$1,FALSE)&lt;&gt;0,(COUNTIF('Présences, Excuses, et Tx P G'!$P133:AJ133,$C134)/VLOOKUP($D134,$J$9:$DP$16,2+AF$1,FALSE)),),)</f>
        <v>0</v>
      </c>
      <c r="AG134" s="141">
        <f>IF(AND($D134&lt;&gt;0,AG$1&lt;&gt;0),IF(VLOOKUP($D134,$J$9:$DP$16,2+AG$1,FALSE)&lt;&gt;0,(COUNTIF('Présences, Excuses, et Tx P G'!$P133:AK133,$C134)/VLOOKUP($D134,$J$9:$DP$16,2+AG$1,FALSE)),),)</f>
        <v>0</v>
      </c>
      <c r="AH134" s="141">
        <f>IF(AND($D134&lt;&gt;0,AH$1&lt;&gt;0),IF(VLOOKUP($D134,$J$9:$DP$16,2+AH$1,FALSE)&lt;&gt;0,(COUNTIF('Présences, Excuses, et Tx P G'!$P133:AL133,$C134)/VLOOKUP($D134,$J$9:$DP$16,2+AH$1,FALSE)),),)</f>
        <v>0</v>
      </c>
      <c r="AI134" s="141">
        <f>IF(AND($D134&lt;&gt;0,AI$1&lt;&gt;0),IF(VLOOKUP($D134,$J$9:$DP$16,2+AI$1,FALSE)&lt;&gt;0,(COUNTIF('Présences, Excuses, et Tx P G'!$P133:AM133,$C134)/VLOOKUP($D134,$J$9:$DP$16,2+AI$1,FALSE)),),)</f>
        <v>0</v>
      </c>
      <c r="AJ134" s="141">
        <f>IF(AND($D134&lt;&gt;0,AJ$1&lt;&gt;0),IF(VLOOKUP($D134,$J$9:$DP$16,2+AJ$1,FALSE)&lt;&gt;0,(COUNTIF('Présences, Excuses, et Tx P G'!$P133:AN133,$C134)/VLOOKUP($D134,$J$9:$DP$16,2+AJ$1,FALSE)),),)</f>
        <v>0</v>
      </c>
      <c r="AK134" s="141">
        <f>IF(AND($D134&lt;&gt;0,AK$1&lt;&gt;0),IF(VLOOKUP($D134,$J$9:$DP$16,2+AK$1,FALSE)&lt;&gt;0,(COUNTIF('Présences, Excuses, et Tx P G'!$P133:AO133,$C134)/VLOOKUP($D134,$J$9:$DP$16,2+AK$1,FALSE)),),)</f>
        <v>0</v>
      </c>
      <c r="AL134" s="141">
        <f>IF(AND($D134&lt;&gt;0,AL$1&lt;&gt;0),IF(VLOOKUP($D134,$J$9:$DP$16,2+AL$1,FALSE)&lt;&gt;0,(COUNTIF('Présences, Excuses, et Tx P G'!$P133:AP133,$C134)/VLOOKUP($D134,$J$9:$DP$16,2+AL$1,FALSE)),),)</f>
        <v>0</v>
      </c>
      <c r="AM134" s="141">
        <f>IF(AND($D134&lt;&gt;0,AM$1&lt;&gt;0),IF(VLOOKUP($D134,$J$9:$DP$16,2+AM$1,FALSE)&lt;&gt;0,(COUNTIF('Présences, Excuses, et Tx P G'!$P133:AQ133,$C134)/VLOOKUP($D134,$J$9:$DP$16,2+AM$1,FALSE)),),)</f>
        <v>0</v>
      </c>
      <c r="AN134" s="141">
        <f>IF(AND($D134&lt;&gt;0,AN$1&lt;&gt;0),IF(VLOOKUP($D134,$J$9:$DP$16,2+AN$1,FALSE)&lt;&gt;0,(COUNTIF('Présences, Excuses, et Tx P G'!$P133:AR133,$C134)/VLOOKUP($D134,$J$9:$DP$16,2+AN$1,FALSE)),),)</f>
        <v>0</v>
      </c>
      <c r="AO134" s="141">
        <f>IF(AND($D134&lt;&gt;0,AO$1&lt;&gt;0),IF(VLOOKUP($D134,$J$9:$DP$16,2+AO$1,FALSE)&lt;&gt;0,(COUNTIF('Présences, Excuses, et Tx P G'!$P133:AS133,$C134)/VLOOKUP($D134,$J$9:$DP$16,2+AO$1,FALSE)),),)</f>
        <v>0</v>
      </c>
      <c r="AP134" s="141">
        <f>IF(AND($D134&lt;&gt;0,AP$1&lt;&gt;0),IF(VLOOKUP($D134,$J$9:$DP$16,2+AP$1,FALSE)&lt;&gt;0,(COUNTIF('Présences, Excuses, et Tx P G'!$P133:AT133,$C134)/VLOOKUP($D134,$J$9:$DP$16,2+AP$1,FALSE)),),)</f>
        <v>0</v>
      </c>
      <c r="AQ134" s="141">
        <f>IF(AND($D134&lt;&gt;0,AQ$1&lt;&gt;0),IF(VLOOKUP($D134,$J$9:$DP$16,2+AQ$1,FALSE)&lt;&gt;0,(COUNTIF('Présences, Excuses, et Tx P G'!$P133:AU133,$C134)/VLOOKUP($D134,$J$9:$DP$16,2+AQ$1,FALSE)),),)</f>
        <v>0</v>
      </c>
      <c r="AR134" s="141">
        <f>IF(AND($D134&lt;&gt;0,AR$1&lt;&gt;0),IF(VLOOKUP($D134,$J$9:$DP$16,2+AR$1,FALSE)&lt;&gt;0,(COUNTIF('Présences, Excuses, et Tx P G'!$P133:AV133,$C134)/VLOOKUP($D134,$J$9:$DP$16,2+AR$1,FALSE)),),)</f>
        <v>0</v>
      </c>
      <c r="AS134" s="141">
        <f>IF(AND($D134&lt;&gt;0,AS$1&lt;&gt;0),IF(VLOOKUP($D134,$J$9:$DP$16,2+AS$1,FALSE)&lt;&gt;0,(COUNTIF('Présences, Excuses, et Tx P G'!$P133:AW133,$C134)/VLOOKUP($D134,$J$9:$DP$16,2+AS$1,FALSE)),),)</f>
        <v>0</v>
      </c>
      <c r="AT134" s="141">
        <f>IF(AND($D134&lt;&gt;0,AT$1&lt;&gt;0),IF(VLOOKUP($D134,$J$9:$DP$16,2+AT$1,FALSE)&lt;&gt;0,(COUNTIF('Présences, Excuses, et Tx P G'!$P133:AX133,$C134)/VLOOKUP($D134,$J$9:$DP$16,2+AT$1,FALSE)),),)</f>
        <v>0</v>
      </c>
      <c r="AU134" s="141">
        <f>IF(AND($D134&lt;&gt;0,AU$1&lt;&gt;0),IF(VLOOKUP($D134,$J$9:$DP$16,2+AU$1,FALSE)&lt;&gt;0,(COUNTIF('Présences, Excuses, et Tx P G'!$P133:AY133,$C134)/VLOOKUP($D134,$J$9:$DP$16,2+AU$1,FALSE)),),)</f>
        <v>0</v>
      </c>
      <c r="AV134" s="141">
        <f>IF(AND($D134&lt;&gt;0,AV$1&lt;&gt;0),IF(VLOOKUP($D134,$J$9:$DP$16,2+AV$1,FALSE)&lt;&gt;0,(COUNTIF('Présences, Excuses, et Tx P G'!$P133:AZ133,$C134)/VLOOKUP($D134,$J$9:$DP$16,2+AV$1,FALSE)),),)</f>
        <v>0</v>
      </c>
      <c r="AW134" s="141">
        <f>IF(AND($D134&lt;&gt;0,AW$1&lt;&gt;0),IF(VLOOKUP($D134,$J$9:$DP$16,2+AW$1,FALSE)&lt;&gt;0,(COUNTIF('Présences, Excuses, et Tx P G'!$P133:BA133,$C134)/VLOOKUP($D134,$J$9:$DP$16,2+AW$1,FALSE)),),)</f>
        <v>0</v>
      </c>
      <c r="AX134" s="141">
        <f>IF(AND($D134&lt;&gt;0,AX$1&lt;&gt;0),IF(VLOOKUP($D134,$J$9:$DP$16,2+AX$1,FALSE)&lt;&gt;0,(COUNTIF('Présences, Excuses, et Tx P G'!$P133:BB133,$C134)/VLOOKUP($D134,$J$9:$DP$16,2+AX$1,FALSE)),),)</f>
        <v>0</v>
      </c>
      <c r="AY134" s="141">
        <f>IF(AND($D134&lt;&gt;0,AY$1&lt;&gt;0),IF(VLOOKUP($D134,$J$9:$DP$16,2+AY$1,FALSE)&lt;&gt;0,(COUNTIF('Présences, Excuses, et Tx P G'!$P133:BC133,$C134)/VLOOKUP($D134,$J$9:$DP$16,2+AY$1,FALSE)),),)</f>
        <v>0</v>
      </c>
      <c r="AZ134" s="141">
        <f>IF(AND($D134&lt;&gt;0,AZ$1&lt;&gt;0),IF(VLOOKUP($D134,$J$9:$DP$16,2+AZ$1,FALSE)&lt;&gt;0,(COUNTIF('Présences, Excuses, et Tx P G'!$P133:BD133,$C134)/VLOOKUP($D134,$J$9:$DP$16,2+AZ$1,FALSE)),),)</f>
        <v>0</v>
      </c>
      <c r="BA134" s="141">
        <f>IF(AND($D134&lt;&gt;0,BA$1&lt;&gt;0),IF(VLOOKUP($D134,$J$9:$DP$16,2+BA$1,FALSE)&lt;&gt;0,(COUNTIF('Présences, Excuses, et Tx P G'!$P133:BE133,$C134)/VLOOKUP($D134,$J$9:$DP$16,2+BA$1,FALSE)),),)</f>
        <v>0</v>
      </c>
      <c r="BB134" s="141">
        <f>IF(AND($D134&lt;&gt;0,BB$1&lt;&gt;0),IF(VLOOKUP($D134,$J$9:$DP$16,2+BB$1,FALSE)&lt;&gt;0,(COUNTIF('Présences, Excuses, et Tx P G'!$P133:BF133,$C134)/VLOOKUP($D134,$J$9:$DP$16,2+BB$1,FALSE)),),)</f>
        <v>0</v>
      </c>
      <c r="BC134" s="141">
        <f>IF(AND($D134&lt;&gt;0,BC$1&lt;&gt;0),IF(VLOOKUP($D134,$J$9:$DP$16,2+BC$1,FALSE)&lt;&gt;0,(COUNTIF('Présences, Excuses, et Tx P G'!$P133:BG133,$C134)/VLOOKUP($D134,$J$9:$DP$16,2+BC$1,FALSE)),),)</f>
        <v>0</v>
      </c>
      <c r="BD134" s="141">
        <f>IF(AND($D134&lt;&gt;0,BD$1&lt;&gt;0),IF(VLOOKUP($D134,$J$9:$DP$16,2+BD$1,FALSE)&lt;&gt;0,(COUNTIF('Présences, Excuses, et Tx P G'!$P133:BH133,$C134)/VLOOKUP($D134,$J$9:$DP$16,2+BD$1,FALSE)),),)</f>
        <v>0</v>
      </c>
      <c r="BE134" s="141">
        <f>IF(AND($D134&lt;&gt;0,BE$1&lt;&gt;0),IF(VLOOKUP($D134,$J$9:$DP$16,2+BE$1,FALSE)&lt;&gt;0,(COUNTIF('Présences, Excuses, et Tx P G'!$P133:BI133,$C134)/VLOOKUP($D134,$J$9:$DP$16,2+BE$1,FALSE)),),)</f>
        <v>0</v>
      </c>
      <c r="BF134" s="141">
        <f>IF(AND($D134&lt;&gt;0,BF$1&lt;&gt;0),IF(VLOOKUP($D134,$J$9:$DP$16,2+BF$1,FALSE)&lt;&gt;0,(COUNTIF('Présences, Excuses, et Tx P G'!$P133:BJ133,$C134)/VLOOKUP($D134,$J$9:$DP$16,2+BF$1,FALSE)),),)</f>
        <v>0</v>
      </c>
      <c r="BG134" s="141">
        <f>IF(AND($D134&lt;&gt;0,BG$1&lt;&gt;0),IF(VLOOKUP($D134,$J$9:$DP$16,2+BG$1,FALSE)&lt;&gt;0,(COUNTIF('Présences, Excuses, et Tx P G'!$P133:BK133,$C134)/VLOOKUP($D134,$J$9:$DP$16,2+BG$1,FALSE)),),)</f>
        <v>0</v>
      </c>
      <c r="BH134" s="141">
        <f>IF(AND($D134&lt;&gt;0,BH$1&lt;&gt;0),IF(VLOOKUP($D134,$J$9:$DP$16,2+BH$1,FALSE)&lt;&gt;0,(COUNTIF('Présences, Excuses, et Tx P G'!$P133:BL133,$C134)/VLOOKUP($D134,$J$9:$DP$16,2+BH$1,FALSE)),),)</f>
        <v>0</v>
      </c>
      <c r="BI134" s="141">
        <f>IF(AND($D134&lt;&gt;0,BI$1&lt;&gt;0),IF(VLOOKUP($D134,$J$9:$DP$16,2+BI$1,FALSE)&lt;&gt;0,(COUNTIF('Présences, Excuses, et Tx P G'!$P133:BM133,$C134)/VLOOKUP($D134,$J$9:$DP$16,2+BI$1,FALSE)),),)</f>
        <v>0</v>
      </c>
      <c r="BJ134" s="141">
        <f>IF(AND($D134&lt;&gt;0,BJ$1&lt;&gt;0),IF(VLOOKUP($D134,$J$9:$DP$16,2+BJ$1,FALSE)&lt;&gt;0,(COUNTIF('Présences, Excuses, et Tx P G'!$P133:BN133,$C134)/VLOOKUP($D134,$J$9:$DP$16,2+BJ$1,FALSE)),),)</f>
        <v>0</v>
      </c>
      <c r="BK134" s="141">
        <f>IF(AND($D134&lt;&gt;0,BK$1&lt;&gt;0),IF(VLOOKUP($D134,$J$9:$DP$16,2+BK$1,FALSE)&lt;&gt;0,(COUNTIF('Présences, Excuses, et Tx P G'!$P133:BO133,$C134)/VLOOKUP($D134,$J$9:$DP$16,2+BK$1,FALSE)),),)</f>
        <v>0</v>
      </c>
      <c r="BL134" s="141">
        <f>IF(AND($D134&lt;&gt;0,BL$1&lt;&gt;0),IF(VLOOKUP($D134,$J$9:$DP$16,2+BL$1,FALSE)&lt;&gt;0,(COUNTIF('Présences, Excuses, et Tx P G'!$P133:BP133,$C134)/VLOOKUP($D134,$J$9:$DP$16,2+BL$1,FALSE)),),)</f>
        <v>0</v>
      </c>
      <c r="BM134" s="141">
        <f>IF(AND($D134&lt;&gt;0,BM$1&lt;&gt;0),IF(VLOOKUP($D134,$J$9:$DP$16,2+BM$1,FALSE)&lt;&gt;0,(COUNTIF('Présences, Excuses, et Tx P G'!$P133:BQ133,$C134)/VLOOKUP($D134,$J$9:$DP$16,2+BM$1,FALSE)),),)</f>
        <v>0</v>
      </c>
      <c r="BN134" s="141">
        <f>IF(AND($D134&lt;&gt;0,BN$1&lt;&gt;0),IF(VLOOKUP($D134,$J$9:$DP$16,2+BN$1,FALSE)&lt;&gt;0,(COUNTIF('Présences, Excuses, et Tx P G'!$P133:BR133,$C134)/VLOOKUP($D134,$J$9:$DP$16,2+BN$1,FALSE)),),)</f>
        <v>0</v>
      </c>
      <c r="BO134" s="141">
        <f>IF(AND($D134&lt;&gt;0,BO$1&lt;&gt;0),IF(VLOOKUP($D134,$J$9:$DP$16,2+BO$1,FALSE)&lt;&gt;0,(COUNTIF('Présences, Excuses, et Tx P G'!$P133:BS133,$C134)/VLOOKUP($D134,$J$9:$DP$16,2+BO$1,FALSE)),),)</f>
        <v>0</v>
      </c>
      <c r="BP134" s="141">
        <f>IF(AND($D134&lt;&gt;0,BP$1&lt;&gt;0),IF(VLOOKUP($D134,$J$9:$DP$16,2+BP$1,FALSE)&lt;&gt;0,(COUNTIF('Présences, Excuses, et Tx P G'!$P133:BT133,$C134)/VLOOKUP($D134,$J$9:$DP$16,2+BP$1,FALSE)),),)</f>
        <v>0</v>
      </c>
      <c r="BQ134" s="141">
        <f>IF(AND($D134&lt;&gt;0,BQ$1&lt;&gt;0),IF(VLOOKUP($D134,$J$9:$DP$16,2+BQ$1,FALSE)&lt;&gt;0,(COUNTIF('Présences, Excuses, et Tx P G'!$P133:BU133,$C134)/VLOOKUP($D134,$J$9:$DP$16,2+BQ$1,FALSE)),),)</f>
        <v>0</v>
      </c>
      <c r="BR134" s="141">
        <f>IF(AND($D134&lt;&gt;0,BR$1&lt;&gt;0),IF(VLOOKUP($D134,$J$9:$DP$16,2+BR$1,FALSE)&lt;&gt;0,(COUNTIF('Présences, Excuses, et Tx P G'!$P133:BV133,$C134)/VLOOKUP($D134,$J$9:$DP$16,2+BR$1,FALSE)),),)</f>
        <v>0</v>
      </c>
      <c r="BS134" s="141">
        <f>IF(AND($D134&lt;&gt;0,BS$1&lt;&gt;0),IF(VLOOKUP($D134,$J$9:$DP$16,2+BS$1,FALSE)&lt;&gt;0,(COUNTIF('Présences, Excuses, et Tx P G'!$P133:BW133,$C134)/VLOOKUP($D134,$J$9:$DP$16,2+BS$1,FALSE)),),)</f>
        <v>0</v>
      </c>
      <c r="BT134" s="141">
        <f>IF(AND($D134&lt;&gt;0,BT$1&lt;&gt;0),IF(VLOOKUP($D134,$J$9:$DP$16,2+BT$1,FALSE)&lt;&gt;0,(COUNTIF('Présences, Excuses, et Tx P G'!$P133:BX133,$C134)/VLOOKUP($D134,$J$9:$DP$16,2+BT$1,FALSE)),),)</f>
        <v>0</v>
      </c>
      <c r="BU134" s="141">
        <f>IF(AND($D134&lt;&gt;0,BU$1&lt;&gt;0),IF(VLOOKUP($D134,$J$9:$DP$16,2+BU$1,FALSE)&lt;&gt;0,(COUNTIF('Présences, Excuses, et Tx P G'!$P133:BY133,$C134)/VLOOKUP($D134,$J$9:$DP$16,2+BU$1,FALSE)),),)</f>
        <v>0</v>
      </c>
      <c r="BV134" s="141">
        <f>IF(AND($D134&lt;&gt;0,BV$1&lt;&gt;0),IF(VLOOKUP($D134,$J$9:$DP$16,2+BV$1,FALSE)&lt;&gt;0,(COUNTIF('Présences, Excuses, et Tx P G'!$P133:BZ133,$C134)/VLOOKUP($D134,$J$9:$DP$16,2+BV$1,FALSE)),),)</f>
        <v>0</v>
      </c>
      <c r="BW134" s="141">
        <f>IF(AND($D134&lt;&gt;0,BW$1&lt;&gt;0),IF(VLOOKUP($D134,$J$9:$DP$16,2+BW$1,FALSE)&lt;&gt;0,(COUNTIF('Présences, Excuses, et Tx P G'!$P133:CA133,$C134)/VLOOKUP($D134,$J$9:$DP$16,2+BW$1,FALSE)),),)</f>
        <v>0</v>
      </c>
      <c r="BX134" s="141">
        <f>IF(AND($D134&lt;&gt;0,BX$1&lt;&gt;0),IF(VLOOKUP($D134,$J$9:$DP$16,2+BX$1,FALSE)&lt;&gt;0,(COUNTIF('Présences, Excuses, et Tx P G'!$P133:CB133,$C134)/VLOOKUP($D134,$J$9:$DP$16,2+BX$1,FALSE)),),)</f>
        <v>0</v>
      </c>
      <c r="BY134" s="141">
        <f>IF(AND($D134&lt;&gt;0,BY$1&lt;&gt;0),IF(VLOOKUP($D134,$J$9:$DP$16,2+BY$1,FALSE)&lt;&gt;0,(COUNTIF('Présences, Excuses, et Tx P G'!$P133:CC133,$C134)/VLOOKUP($D134,$J$9:$DP$16,2+BY$1,FALSE)),),)</f>
        <v>0</v>
      </c>
      <c r="BZ134" s="141">
        <f>IF(AND($D134&lt;&gt;0,BZ$1&lt;&gt;0),IF(VLOOKUP($D134,$J$9:$DP$16,2+BZ$1,FALSE)&lt;&gt;0,(COUNTIF('Présences, Excuses, et Tx P G'!$P133:CD133,$C134)/VLOOKUP($D134,$J$9:$DP$16,2+BZ$1,FALSE)),),)</f>
        <v>0</v>
      </c>
      <c r="CA134" s="141">
        <f>IF(AND($D134&lt;&gt;0,CA$1&lt;&gt;0),IF(VLOOKUP($D134,$J$9:$DP$16,2+CA$1,FALSE)&lt;&gt;0,(COUNTIF('Présences, Excuses, et Tx P G'!$P133:CE133,$C134)/VLOOKUP($D134,$J$9:$DP$16,2+CA$1,FALSE)),),)</f>
        <v>0</v>
      </c>
      <c r="CB134" s="141">
        <f>IF(AND($D134&lt;&gt;0,CB$1&lt;&gt;0),IF(VLOOKUP($D134,$J$9:$DP$16,2+CB$1,FALSE)&lt;&gt;0,(COUNTIF('Présences, Excuses, et Tx P G'!$P133:CF133,$C134)/VLOOKUP($D134,$J$9:$DP$16,2+CB$1,FALSE)),),)</f>
        <v>0</v>
      </c>
      <c r="CC134" s="141">
        <f>IF(AND($D134&lt;&gt;0,CC$1&lt;&gt;0),IF(VLOOKUP($D134,$J$9:$DP$16,2+CC$1,FALSE)&lt;&gt;0,(COUNTIF('Présences, Excuses, et Tx P G'!$P133:CG133,$C134)/VLOOKUP($D134,$J$9:$DP$16,2+CC$1,FALSE)),),)</f>
        <v>0</v>
      </c>
      <c r="CD134" s="141">
        <f>IF(AND($D134&lt;&gt;0,CD$1&lt;&gt;0),IF(VLOOKUP($D134,$J$9:$DP$16,2+CD$1,FALSE)&lt;&gt;0,(COUNTIF('Présences, Excuses, et Tx P G'!$P133:CH133,$C134)/VLOOKUP($D134,$J$9:$DP$16,2+CD$1,FALSE)),),)</f>
        <v>0</v>
      </c>
      <c r="CE134" s="141">
        <f>IF(AND($D134&lt;&gt;0,CE$1&lt;&gt;0),IF(VLOOKUP($D134,$J$9:$DP$16,2+CE$1,FALSE)&lt;&gt;0,(COUNTIF('Présences, Excuses, et Tx P G'!$P133:CI133,$C134)/VLOOKUP($D134,$J$9:$DP$16,2+CE$1,FALSE)),),)</f>
        <v>0</v>
      </c>
      <c r="CF134" s="141">
        <f>IF(AND($D134&lt;&gt;0,CF$1&lt;&gt;0),IF(VLOOKUP($D134,$J$9:$DP$16,2+CF$1,FALSE)&lt;&gt;0,(COUNTIF('Présences, Excuses, et Tx P G'!$P133:CJ133,$C134)/VLOOKUP($D134,$J$9:$DP$16,2+CF$1,FALSE)),),)</f>
        <v>0</v>
      </c>
      <c r="CG134" s="141">
        <f>IF(AND($D134&lt;&gt;0,CG$1&lt;&gt;0),IF(VLOOKUP($D134,$J$9:$DP$16,2+CG$1,FALSE)&lt;&gt;0,(COUNTIF('Présences, Excuses, et Tx P G'!$P133:CK133,$C134)/VLOOKUP($D134,$J$9:$DP$16,2+CG$1,FALSE)),),)</f>
        <v>0</v>
      </c>
      <c r="CH134" s="141">
        <f>IF(AND($D134&lt;&gt;0,CH$1&lt;&gt;0),IF(VLOOKUP($D134,$J$9:$DP$16,2+CH$1,FALSE)&lt;&gt;0,(COUNTIF('Présences, Excuses, et Tx P G'!$P133:CL133,$C134)/VLOOKUP($D134,$J$9:$DP$16,2+CH$1,FALSE)),),)</f>
        <v>0</v>
      </c>
      <c r="CI134" s="141">
        <f>IF(AND($D134&lt;&gt;0,CI$1&lt;&gt;0),IF(VLOOKUP($D134,$J$9:$DP$16,2+CI$1,FALSE)&lt;&gt;0,(COUNTIF('Présences, Excuses, et Tx P G'!$P133:CM133,$C134)/VLOOKUP($D134,$J$9:$DP$16,2+CI$1,FALSE)),),)</f>
        <v>0</v>
      </c>
      <c r="CJ134" s="141">
        <f>IF(AND($D134&lt;&gt;0,CJ$1&lt;&gt;0),IF(VLOOKUP($D134,$J$9:$DP$16,2+CJ$1,FALSE)&lt;&gt;0,(COUNTIF('Présences, Excuses, et Tx P G'!$P133:CO133,$C134)/VLOOKUP($D134,$J$9:$DP$16,2+CJ$1,FALSE)),),)</f>
        <v>0</v>
      </c>
      <c r="CK134" s="141">
        <f>IF(AND($D134&lt;&gt;0,CK$1&lt;&gt;0),IF(VLOOKUP($D134,$J$9:$DP$16,2+CK$1,FALSE)&lt;&gt;0,(COUNTIF('Présences, Excuses, et Tx P G'!$P133:CP133,$C134)/VLOOKUP($D134,$J$9:$DP$16,2+CK$1,FALSE)),),)</f>
        <v>0</v>
      </c>
      <c r="CL134" s="141">
        <f>IF(AND($D134&lt;&gt;0,CL$1&lt;&gt;0),IF(VLOOKUP($D134,$J$9:$DP$16,2+CL$1,FALSE)&lt;&gt;0,(COUNTIF('Présences, Excuses, et Tx P G'!$P133:CQ133,$C134)/VLOOKUP($D134,$J$9:$DP$16,2+CL$1,FALSE)),),)</f>
        <v>0</v>
      </c>
      <c r="CM134" s="141">
        <f>IF(AND($D134&lt;&gt;0,CM$1&lt;&gt;0),IF(VLOOKUP($D134,$J$9:$DP$16,2+CM$1,FALSE)&lt;&gt;0,(COUNTIF('Présences, Excuses, et Tx P G'!$P133:CR133,$C134)/VLOOKUP($D134,$J$9:$DP$16,2+CM$1,FALSE)),),)</f>
        <v>0</v>
      </c>
      <c r="CN134" s="141">
        <f>IF(AND($D134&lt;&gt;0,CN$1&lt;&gt;0),IF(VLOOKUP($D134,$J$9:$DP$16,2+CN$1,FALSE)&lt;&gt;0,(COUNTIF('Présences, Excuses, et Tx P G'!$P133:CS133,$C134)/VLOOKUP($D134,$J$9:$DP$16,2+CN$1,FALSE)),),)</f>
        <v>0</v>
      </c>
      <c r="CO134" s="141">
        <f>IF(AND($D134&lt;&gt;0,CO$1&lt;&gt;0),IF(VLOOKUP($D134,$J$9:$DP$16,2+CO$1,FALSE)&lt;&gt;0,(COUNTIF('Présences, Excuses, et Tx P G'!$P133:CT133,$C134)/VLOOKUP($D134,$J$9:$DP$16,2+CO$1,FALSE)),),)</f>
        <v>0</v>
      </c>
      <c r="CP134" s="141">
        <f>IF(AND($D134&lt;&gt;0,CP$1&lt;&gt;0),IF(VLOOKUP($D134,$J$9:$DP$16,2+CP$1,FALSE)&lt;&gt;0,(COUNTIF('Présences, Excuses, et Tx P G'!$P133:CU133,$C134)/VLOOKUP($D134,$J$9:$DP$16,2+CP$1,FALSE)),),)</f>
        <v>0</v>
      </c>
      <c r="CQ134" s="141">
        <f>IF(AND($D134&lt;&gt;0,CQ$1&lt;&gt;0),IF(VLOOKUP($D134,$J$9:$DP$16,2+CQ$1,FALSE)&lt;&gt;0,(COUNTIF('Présences, Excuses, et Tx P G'!$P133:CU133,$C134)/VLOOKUP($D134,$J$9:$DP$16,2+CQ$1,FALSE)),),)</f>
        <v>0</v>
      </c>
      <c r="CR134" s="141">
        <f>IF(AND($D134&lt;&gt;0,CR$1&lt;&gt;0),IF(VLOOKUP($D134,$J$9:$DP$16,2+CR$1,FALSE)&lt;&gt;0,(COUNTIF('Présences, Excuses, et Tx P G'!$P133:CV133,$C134)/VLOOKUP($D134,$J$9:$DP$16,2+CR$1,FALSE)),),)</f>
        <v>0</v>
      </c>
      <c r="CS134" s="141">
        <f>IF(AND($D134&lt;&gt;0,CS$1&lt;&gt;0),IF(VLOOKUP($D134,$J$9:$DP$16,2+CS$1,FALSE)&lt;&gt;0,(COUNTIF('Présences, Excuses, et Tx P G'!$P133:CW133,$C134)/VLOOKUP($D134,$J$9:$DP$16,2+CS$1,FALSE)),),)</f>
        <v>0</v>
      </c>
      <c r="CT134" s="141">
        <f>IF(AND($D134&lt;&gt;0,CT$1&lt;&gt;0),IF(VLOOKUP($D134,$J$9:$DP$16,2+CT$1,FALSE)&lt;&gt;0,(COUNTIF('Présences, Excuses, et Tx P G'!$P133:CX133,$C134)/VLOOKUP($D134,$J$9:$DP$16,2+CT$1,FALSE)),),)</f>
        <v>0</v>
      </c>
      <c r="CU134" s="141">
        <f>IF(AND($D134&lt;&gt;0,CU$1&lt;&gt;0),IF(VLOOKUP($D134,$J$9:$DP$16,2+CU$1,FALSE)&lt;&gt;0,(COUNTIF('Présences, Excuses, et Tx P G'!$P133:CY133,$C134)/VLOOKUP($D134,$J$9:$DP$16,2+CU$1,FALSE)),),)</f>
        <v>0</v>
      </c>
      <c r="CV134" s="141">
        <f>IF(AND($D134&lt;&gt;0,CV$1&lt;&gt;0),IF(VLOOKUP($D134,$J$9:$DP$16,2+CV$1,FALSE)&lt;&gt;0,(COUNTIF('Présences, Excuses, et Tx P G'!$P133:CZ133,$C134)/VLOOKUP($D134,$J$9:$DP$16,2+CV$1,FALSE)),),)</f>
        <v>0</v>
      </c>
      <c r="CW134" s="141">
        <f>IF(AND($D134&lt;&gt;0,CW$1&lt;&gt;0),IF(VLOOKUP($D134,$J$9:$DP$16,2+CW$1,FALSE)&lt;&gt;0,(COUNTIF('Présences, Excuses, et Tx P G'!$P133:DA133,$C134)/VLOOKUP($D134,$J$9:$DP$16,2+CW$1,FALSE)),),)</f>
        <v>0</v>
      </c>
      <c r="CX134" s="141">
        <f>IF(AND($D134&lt;&gt;0,CX$1&lt;&gt;0),IF(VLOOKUP($D134,$J$9:$DP$16,2+CX$1,FALSE)&lt;&gt;0,(COUNTIF('Présences, Excuses, et Tx P G'!$P133:DB133,$C134)/VLOOKUP($D134,$J$9:$DP$16,2+CX$1,FALSE)),),)</f>
        <v>0</v>
      </c>
      <c r="CY134" s="141">
        <f>IF(AND($D134&lt;&gt;0,CY$1&lt;&gt;0),IF(VLOOKUP($D134,$J$9:$DP$16,2+CY$1,FALSE)&lt;&gt;0,(COUNTIF('Présences, Excuses, et Tx P G'!$P133:DC133,$C134)/VLOOKUP($D134,$J$9:$DP$16,2+CY$1,FALSE)),),)</f>
        <v>0</v>
      </c>
      <c r="CZ134" s="141">
        <f>IF(AND($D134&lt;&gt;0,CZ$1&lt;&gt;0),IF(VLOOKUP($D134,$J$9:$DP$16,2+CZ$1,FALSE)&lt;&gt;0,(COUNTIF('Présences, Excuses, et Tx P G'!$P133:DD133,$C134)/VLOOKUP($D134,$J$9:$DP$16,2+CZ$1,FALSE)),),)</f>
        <v>0</v>
      </c>
      <c r="DA134" s="141">
        <f>IF(AND($D134&lt;&gt;0,DA$1&lt;&gt;0),IF(VLOOKUP($D134,$J$9:$DP$16,2+DA$1,FALSE)&lt;&gt;0,(COUNTIF('Présences, Excuses, et Tx P G'!$P133:DE133,$C134)/VLOOKUP($D134,$J$9:$DP$16,2+DA$1,FALSE)),),)</f>
        <v>0</v>
      </c>
      <c r="DB134" s="141">
        <f>IF(AND($D134&lt;&gt;0,DB$1&lt;&gt;0),IF(VLOOKUP($D134,$J$9:$DP$16,2+DB$1,FALSE)&lt;&gt;0,(COUNTIF('Présences, Excuses, et Tx P G'!$P133:DF133,$C134)/VLOOKUP($D134,$J$9:$DP$16,2+DB$1,FALSE)),),)</f>
        <v>0</v>
      </c>
      <c r="DC134" s="141">
        <f>IF(AND($D134&lt;&gt;0,DC$1&lt;&gt;0),IF(VLOOKUP($D134,$J$9:$DP$16,2+DC$1,FALSE)&lt;&gt;0,(COUNTIF('Présences, Excuses, et Tx P G'!$P133:DG133,$C134)/VLOOKUP($D134,$J$9:$DP$16,2+DC$1,FALSE)),),)</f>
        <v>0</v>
      </c>
      <c r="DD134" s="141">
        <f>IF(AND($D134&lt;&gt;0,DD$1&lt;&gt;0),IF(VLOOKUP($D134,$J$9:$DP$16,2+DD$1,FALSE)&lt;&gt;0,(COUNTIF('Présences, Excuses, et Tx P G'!$P133:DH133,$C134)/VLOOKUP($D134,$J$9:$DP$16,2+DD$1,FALSE)),),)</f>
        <v>0</v>
      </c>
      <c r="DE134" s="141">
        <f>IF(AND($D134&lt;&gt;0,DE$1&lt;&gt;0),IF(VLOOKUP($D134,$J$9:$DP$16,2+DE$1,FALSE)&lt;&gt;0,(COUNTIF('Présences, Excuses, et Tx P G'!$P133:DI133,$C134)/VLOOKUP($D134,$J$9:$DP$16,2+DE$1,FALSE)),),)</f>
        <v>0</v>
      </c>
      <c r="DF134" s="141">
        <f>IF(AND($D134&lt;&gt;0,DF$1&lt;&gt;0),IF(VLOOKUP($D134,$J$9:$DP$16,2+DF$1,FALSE)&lt;&gt;0,(COUNTIF('Présences, Excuses, et Tx P G'!$P133:DJ133,$C134)/VLOOKUP($D134,$J$9:$DP$16,2+DF$1,FALSE)),),)</f>
        <v>0</v>
      </c>
      <c r="DG134" s="141">
        <f>IF(AND($D134&lt;&gt;0,DG$1&lt;&gt;0),IF(VLOOKUP($D134,$J$9:$DP$16,2+DG$1,FALSE)&lt;&gt;0,(COUNTIF('Présences, Excuses, et Tx P G'!$P133:DK133,$C134)/VLOOKUP($D134,$J$9:$DP$16,2+DG$1,FALSE)),),)</f>
        <v>0</v>
      </c>
      <c r="DH134" s="141">
        <f>IF(AND($D134&lt;&gt;0,DH$1&lt;&gt;0),IF(VLOOKUP($D134,$J$9:$DP$16,2+DH$1,FALSE)&lt;&gt;0,(COUNTIF('Présences, Excuses, et Tx P G'!$P133:DL133,$C134)/VLOOKUP($D134,$J$9:$DP$16,2+DH$1,FALSE)),),)</f>
        <v>0</v>
      </c>
      <c r="DI134" s="141">
        <f>IF(AND($D134&lt;&gt;0,DI$1&lt;&gt;0),IF(VLOOKUP($D134,$J$9:$DP$16,2+DI$1,FALSE)&lt;&gt;0,(COUNTIF('Présences, Excuses, et Tx P G'!$P133:DM133,$C134)/VLOOKUP($D134,$J$9:$DP$16,2+DI$1,FALSE)),),)</f>
        <v>0</v>
      </c>
      <c r="DJ134" s="141">
        <f>IF(AND($D134&lt;&gt;0,DJ$1&lt;&gt;0),IF(VLOOKUP($D134,$J$9:$DP$16,2+DJ$1,FALSE)&lt;&gt;0,(COUNTIF('Présences, Excuses, et Tx P G'!$P133:DN133,$C134)/VLOOKUP($D134,$J$9:$DP$16,2+DJ$1,FALSE)),),)</f>
        <v>0</v>
      </c>
      <c r="DK134" s="141">
        <f>IF(AND($D134&lt;&gt;0,DK$1&lt;&gt;0),IF(VLOOKUP($D134,$J$9:$DP$16,2+DK$1,FALSE)&lt;&gt;0,(COUNTIF('Présences, Excuses, et Tx P G'!$P133:DO133,$C134)/VLOOKUP($D134,$J$9:$DP$16,2+DK$1,FALSE)),),)</f>
        <v>0</v>
      </c>
      <c r="DL134" s="141">
        <f>IF(AND($D134&lt;&gt;0,DL$1&lt;&gt;0),IF(VLOOKUP($D134,$J$9:$DP$16,2+DL$1,FALSE)&lt;&gt;0,(COUNTIF('Présences, Excuses, et Tx P G'!$P133:DP133,$C134)/VLOOKUP($D134,$J$9:$DP$16,2+DL$1,FALSE)),),)</f>
        <v>0</v>
      </c>
      <c r="DM134" s="141">
        <f>IF(AND($D134&lt;&gt;0,DM$1&lt;&gt;0),IF(VLOOKUP($D134,$J$9:$DP$16,2+DM$1,FALSE)&lt;&gt;0,(COUNTIF('Présences, Excuses, et Tx P G'!$P133:DQ133,$C134)/VLOOKUP($D134,$J$9:$DP$16,2+DM$1,FALSE)),),)</f>
        <v>0</v>
      </c>
      <c r="DN134" s="141">
        <f>IF(AND($D134&lt;&gt;0,DN$1&lt;&gt;0),IF(VLOOKUP($D134,$J$9:$DP$16,2+DN$1,FALSE)&lt;&gt;0,(COUNTIF('Présences, Excuses, et Tx P G'!$P133:DR133,$C134)/VLOOKUP($D134,$J$9:$DP$16,2+DN$1,FALSE)),),)</f>
        <v>0</v>
      </c>
      <c r="DO134" s="141">
        <f>IF(AND($D134&lt;&gt;0,DO$1&lt;&gt;0),IF(VLOOKUP($D134,$J$9:$DP$16,2+DO$1,FALSE)&lt;&gt;0,(COUNTIF('Présences, Excuses, et Tx P G'!$P133:DS133,$C134)/VLOOKUP($D134,$J$9:$DP$16,2+DO$1,FALSE)),),)</f>
        <v>0</v>
      </c>
      <c r="DP134" s="141">
        <f>IF(AND($D134&lt;&gt;0,DP$1&lt;&gt;0),IF(VLOOKUP($D134,$J$9:$DP$16,2+DP$1,FALSE)&lt;&gt;0,(COUNTIF('Présences, Excuses, et Tx P G'!$P133:DT133,$C134)/VLOOKUP($D134,$J$9:$DP$16,2+DP$1,FALSE)),),)</f>
        <v>0</v>
      </c>
      <c r="DR134" s="474">
        <v>1</v>
      </c>
      <c r="DS134" s="477">
        <f>IF(DT$137&lt;&gt;0,DT134/DT$137,)</f>
        <v>3.4090909090909088E-2</v>
      </c>
      <c r="DT134" s="27">
        <f>COUNTIF($J$18:$J$137,"A")</f>
        <v>3</v>
      </c>
    </row>
    <row r="135" spans="1:126" ht="14.4" customHeight="1">
      <c r="A135" s="11">
        <v>118</v>
      </c>
      <c r="B135" s="158">
        <f>Choristes!B124</f>
        <v>0</v>
      </c>
      <c r="C135" s="26">
        <f>Choristes!C124</f>
        <v>0</v>
      </c>
      <c r="D135" s="26">
        <f>Choristes!G124</f>
        <v>0</v>
      </c>
      <c r="E135" s="26"/>
      <c r="F135" s="26"/>
      <c r="G135" s="15"/>
      <c r="H135" s="15"/>
      <c r="I135" s="23">
        <f t="shared" si="37"/>
        <v>0</v>
      </c>
      <c r="J135" s="23">
        <f t="shared" si="38"/>
        <v>0</v>
      </c>
      <c r="K135" s="61"/>
      <c r="L135" s="141">
        <f>IF(AND($D135&lt;&gt;0,L$1&lt;&gt;0),IF(VLOOKUP($D135,$J$9:$DP$16,2+L$1,FALSE)&lt;&gt;0,(COUNTIF('Présences, Excuses, et Tx P G'!$P134:P134,$C135)/VLOOKUP($D135,$J$9:$DP$16,2+L$1,FALSE)),),)</f>
        <v>0</v>
      </c>
      <c r="M135" s="141">
        <f>IF(AND($D135&lt;&gt;0,M$1&lt;&gt;0),IF(VLOOKUP($D135,$J$9:$DP$16,2+M$1,FALSE)&lt;&gt;0,(COUNTIF('Présences, Excuses, et Tx P G'!$P134:Q134,$C135)/VLOOKUP($D135,$J$9:$DP$16,2+M$1,FALSE)),),)</f>
        <v>0</v>
      </c>
      <c r="N135" s="141">
        <f>IF(AND($D135&lt;&gt;0,N$1&lt;&gt;0),IF(VLOOKUP($D135,$J$9:$DP$16,2+N$1,FALSE)&lt;&gt;0,(COUNTIF('Présences, Excuses, et Tx P G'!$P134:R134,$C135)/VLOOKUP($D135,$J$9:$DP$16,2+N$1,FALSE)),),)</f>
        <v>0</v>
      </c>
      <c r="O135" s="141">
        <f>IF(AND($D135&lt;&gt;0,O$1&lt;&gt;0),IF(VLOOKUP($D135,$J$9:$DP$16,2+O$1,FALSE)&lt;&gt;0,(COUNTIF('Présences, Excuses, et Tx P G'!$P134:S134,$C135)/VLOOKUP($D135,$J$9:$DP$16,2+O$1,FALSE)),),)</f>
        <v>0</v>
      </c>
      <c r="P135" s="141">
        <f>IF(AND($D135&lt;&gt;0,P$1&lt;&gt;0),IF(VLOOKUP($D135,$J$9:$DP$16,2+P$1,FALSE)&lt;&gt;0,(COUNTIF('Présences, Excuses, et Tx P G'!$P134:T134,$C135)/VLOOKUP($D135,$J$9:$DP$16,2+P$1,FALSE)),),)</f>
        <v>0</v>
      </c>
      <c r="Q135" s="141">
        <f>IF(AND($D135&lt;&gt;0,Q$1&lt;&gt;0),IF(VLOOKUP($D135,$J$9:$DP$16,2+Q$1,FALSE)&lt;&gt;0,(COUNTIF('Présences, Excuses, et Tx P G'!$P134:U134,$C135)/VLOOKUP($D135,$J$9:$DP$16,2+Q$1,FALSE)),),)</f>
        <v>0</v>
      </c>
      <c r="R135" s="141">
        <f>IF(AND($D135&lt;&gt;0,R$1&lt;&gt;0),IF(VLOOKUP($D135,$J$9:$DP$16,2+R$1,FALSE)&lt;&gt;0,(COUNTIF('Présences, Excuses, et Tx P G'!$P134:V134,$C135)/VLOOKUP($D135,$J$9:$DP$16,2+R$1,FALSE)),),)</f>
        <v>0</v>
      </c>
      <c r="S135" s="141">
        <f>IF(AND($D135&lt;&gt;0,S$1&lt;&gt;0),IF(VLOOKUP($D135,$J$9:$DP$16,2+S$1,FALSE)&lt;&gt;0,(COUNTIF('Présences, Excuses, et Tx P G'!$P134:W134,$C135)/VLOOKUP($D135,$J$9:$DP$16,2+S$1,FALSE)),),)</f>
        <v>0</v>
      </c>
      <c r="T135" s="141">
        <f>IF(AND($D135&lt;&gt;0,T$1&lt;&gt;0),IF(VLOOKUP($D135,$J$9:$DP$16,2+T$1,FALSE)&lt;&gt;0,(COUNTIF('Présences, Excuses, et Tx P G'!$P134:X134,$C135)/VLOOKUP($D135,$J$9:$DP$16,2+T$1,FALSE)),),)</f>
        <v>0</v>
      </c>
      <c r="U135" s="141">
        <f>IF(AND($D135&lt;&gt;0,U$1&lt;&gt;0),IF(VLOOKUP($D135,$J$9:$DP$16,2+U$1,FALSE)&lt;&gt;0,(COUNTIF('Présences, Excuses, et Tx P G'!$P134:Y134,$C135)/VLOOKUP($D135,$J$9:$DP$16,2+U$1,FALSE)),),)</f>
        <v>0</v>
      </c>
      <c r="V135" s="141">
        <f>IF(AND($D135&lt;&gt;0,V$1&lt;&gt;0),IF(VLOOKUP($D135,$J$9:$DP$16,2+V$1,FALSE)&lt;&gt;0,(COUNTIF('Présences, Excuses, et Tx P G'!$P134:Z134,$C135)/VLOOKUP($D135,$J$9:$DP$16,2+V$1,FALSE)),),)</f>
        <v>0</v>
      </c>
      <c r="W135" s="141">
        <f>IF(AND($D135&lt;&gt;0,W$1&lt;&gt;0),IF(VLOOKUP($D135,$J$9:$DP$16,2+W$1,FALSE)&lt;&gt;0,(COUNTIF('Présences, Excuses, et Tx P G'!$P134:AA134,$C135)/VLOOKUP($D135,$J$9:$DP$16,2+W$1,FALSE)),),)</f>
        <v>0</v>
      </c>
      <c r="X135" s="141">
        <f>IF(AND($D135&lt;&gt;0,X$1&lt;&gt;0),IF(VLOOKUP($D135,$J$9:$DP$16,2+X$1,FALSE)&lt;&gt;0,(COUNTIF('Présences, Excuses, et Tx P G'!$P134:AB134,$C135)/VLOOKUP($D135,$J$9:$DP$16,2+X$1,FALSE)),),)</f>
        <v>0</v>
      </c>
      <c r="Y135" s="141">
        <f>IF(AND($D135&lt;&gt;0,Y$1&lt;&gt;0),IF(VLOOKUP($D135,$J$9:$DP$16,2+Y$1,FALSE)&lt;&gt;0,(COUNTIF('Présences, Excuses, et Tx P G'!$P134:AC134,$C135)/VLOOKUP($D135,$J$9:$DP$16,2+Y$1,FALSE)),),)</f>
        <v>0</v>
      </c>
      <c r="Z135" s="141">
        <f>IF(AND($D135&lt;&gt;0,Z$1&lt;&gt;0),IF(VLOOKUP($D135,$J$9:$DP$16,2+Z$1,FALSE)&lt;&gt;0,(COUNTIF('Présences, Excuses, et Tx P G'!$P134:AD134,$C135)/VLOOKUP($D135,$J$9:$DP$16,2+Z$1,FALSE)),),)</f>
        <v>0</v>
      </c>
      <c r="AA135" s="141">
        <f>IF(AND($D135&lt;&gt;0,AA$1&lt;&gt;0),IF(VLOOKUP($D135,$J$9:$DP$16,2+AA$1,FALSE)&lt;&gt;0,(COUNTIF('Présences, Excuses, et Tx P G'!$P134:AE134,$C135)/VLOOKUP($D135,$J$9:$DP$16,2+AA$1,FALSE)),),)</f>
        <v>0</v>
      </c>
      <c r="AB135" s="141">
        <f>IF(AND($D135&lt;&gt;0,AB$1&lt;&gt;0),IF(VLOOKUP($D135,$J$9:$DP$16,2+AB$1,FALSE)&lt;&gt;0,(COUNTIF('Présences, Excuses, et Tx P G'!$P134:AF134,$C135)/VLOOKUP($D135,$J$9:$DP$16,2+AB$1,FALSE)),),)</f>
        <v>0</v>
      </c>
      <c r="AC135" s="141">
        <f>IF(AND($D135&lt;&gt;0,AC$1&lt;&gt;0),IF(VLOOKUP($D135,$J$9:$DP$16,2+AC$1,FALSE)&lt;&gt;0,(COUNTIF('Présences, Excuses, et Tx P G'!$P134:AG134,$C135)/VLOOKUP($D135,$J$9:$DP$16,2+AC$1,FALSE)),),)</f>
        <v>0</v>
      </c>
      <c r="AD135" s="141">
        <f>IF(AND($D135&lt;&gt;0,AD$1&lt;&gt;0),IF(VLOOKUP($D135,$J$9:$DP$16,2+AD$1,FALSE)&lt;&gt;0,(COUNTIF('Présences, Excuses, et Tx P G'!$P134:AH134,$C135)/VLOOKUP($D135,$J$9:$DP$16,2+AD$1,FALSE)),),)</f>
        <v>0</v>
      </c>
      <c r="AE135" s="141">
        <f>IF(AND($D135&lt;&gt;0,AE$1&lt;&gt;0),IF(VLOOKUP($D135,$J$9:$DP$16,2+AE$1,FALSE)&lt;&gt;0,(COUNTIF('Présences, Excuses, et Tx P G'!$P134:AI134,$C135)/VLOOKUP($D135,$J$9:$DP$16,2+AE$1,FALSE)),),)</f>
        <v>0</v>
      </c>
      <c r="AF135" s="141">
        <f>IF(AND($D135&lt;&gt;0,AF$1&lt;&gt;0),IF(VLOOKUP($D135,$J$9:$DP$16,2+AF$1,FALSE)&lt;&gt;0,(COUNTIF('Présences, Excuses, et Tx P G'!$P134:AJ134,$C135)/VLOOKUP($D135,$J$9:$DP$16,2+AF$1,FALSE)),),)</f>
        <v>0</v>
      </c>
      <c r="AG135" s="141">
        <f>IF(AND($D135&lt;&gt;0,AG$1&lt;&gt;0),IF(VLOOKUP($D135,$J$9:$DP$16,2+AG$1,FALSE)&lt;&gt;0,(COUNTIF('Présences, Excuses, et Tx P G'!$P134:AK134,$C135)/VLOOKUP($D135,$J$9:$DP$16,2+AG$1,FALSE)),),)</f>
        <v>0</v>
      </c>
      <c r="AH135" s="141">
        <f>IF(AND($D135&lt;&gt;0,AH$1&lt;&gt;0),IF(VLOOKUP($D135,$J$9:$DP$16,2+AH$1,FALSE)&lt;&gt;0,(COUNTIF('Présences, Excuses, et Tx P G'!$P134:AL134,$C135)/VLOOKUP($D135,$J$9:$DP$16,2+AH$1,FALSE)),),)</f>
        <v>0</v>
      </c>
      <c r="AI135" s="141">
        <f>IF(AND($D135&lt;&gt;0,AI$1&lt;&gt;0),IF(VLOOKUP($D135,$J$9:$DP$16,2+AI$1,FALSE)&lt;&gt;0,(COUNTIF('Présences, Excuses, et Tx P G'!$P134:AM134,$C135)/VLOOKUP($D135,$J$9:$DP$16,2+AI$1,FALSE)),),)</f>
        <v>0</v>
      </c>
      <c r="AJ135" s="141">
        <f>IF(AND($D135&lt;&gt;0,AJ$1&lt;&gt;0),IF(VLOOKUP($D135,$J$9:$DP$16,2+AJ$1,FALSE)&lt;&gt;0,(COUNTIF('Présences, Excuses, et Tx P G'!$P134:AN134,$C135)/VLOOKUP($D135,$J$9:$DP$16,2+AJ$1,FALSE)),),)</f>
        <v>0</v>
      </c>
      <c r="AK135" s="141">
        <f>IF(AND($D135&lt;&gt;0,AK$1&lt;&gt;0),IF(VLOOKUP($D135,$J$9:$DP$16,2+AK$1,FALSE)&lt;&gt;0,(COUNTIF('Présences, Excuses, et Tx P G'!$P134:AO134,$C135)/VLOOKUP($D135,$J$9:$DP$16,2+AK$1,FALSE)),),)</f>
        <v>0</v>
      </c>
      <c r="AL135" s="141">
        <f>IF(AND($D135&lt;&gt;0,AL$1&lt;&gt;0),IF(VLOOKUP($D135,$J$9:$DP$16,2+AL$1,FALSE)&lt;&gt;0,(COUNTIF('Présences, Excuses, et Tx P G'!$P134:AP134,$C135)/VLOOKUP($D135,$J$9:$DP$16,2+AL$1,FALSE)),),)</f>
        <v>0</v>
      </c>
      <c r="AM135" s="141">
        <f>IF(AND($D135&lt;&gt;0,AM$1&lt;&gt;0),IF(VLOOKUP($D135,$J$9:$DP$16,2+AM$1,FALSE)&lt;&gt;0,(COUNTIF('Présences, Excuses, et Tx P G'!$P134:AQ134,$C135)/VLOOKUP($D135,$J$9:$DP$16,2+AM$1,FALSE)),),)</f>
        <v>0</v>
      </c>
      <c r="AN135" s="141">
        <f>IF(AND($D135&lt;&gt;0,AN$1&lt;&gt;0),IF(VLOOKUP($D135,$J$9:$DP$16,2+AN$1,FALSE)&lt;&gt;0,(COUNTIF('Présences, Excuses, et Tx P G'!$P134:AR134,$C135)/VLOOKUP($D135,$J$9:$DP$16,2+AN$1,FALSE)),),)</f>
        <v>0</v>
      </c>
      <c r="AO135" s="141">
        <f>IF(AND($D135&lt;&gt;0,AO$1&lt;&gt;0),IF(VLOOKUP($D135,$J$9:$DP$16,2+AO$1,FALSE)&lt;&gt;0,(COUNTIF('Présences, Excuses, et Tx P G'!$P134:AS134,$C135)/VLOOKUP($D135,$J$9:$DP$16,2+AO$1,FALSE)),),)</f>
        <v>0</v>
      </c>
      <c r="AP135" s="141">
        <f>IF(AND($D135&lt;&gt;0,AP$1&lt;&gt;0),IF(VLOOKUP($D135,$J$9:$DP$16,2+AP$1,FALSE)&lt;&gt;0,(COUNTIF('Présences, Excuses, et Tx P G'!$P134:AT134,$C135)/VLOOKUP($D135,$J$9:$DP$16,2+AP$1,FALSE)),),)</f>
        <v>0</v>
      </c>
      <c r="AQ135" s="141">
        <f>IF(AND($D135&lt;&gt;0,AQ$1&lt;&gt;0),IF(VLOOKUP($D135,$J$9:$DP$16,2+AQ$1,FALSE)&lt;&gt;0,(COUNTIF('Présences, Excuses, et Tx P G'!$P134:AU134,$C135)/VLOOKUP($D135,$J$9:$DP$16,2+AQ$1,FALSE)),),)</f>
        <v>0</v>
      </c>
      <c r="AR135" s="141">
        <f>IF(AND($D135&lt;&gt;0,AR$1&lt;&gt;0),IF(VLOOKUP($D135,$J$9:$DP$16,2+AR$1,FALSE)&lt;&gt;0,(COUNTIF('Présences, Excuses, et Tx P G'!$P134:AV134,$C135)/VLOOKUP($D135,$J$9:$DP$16,2+AR$1,FALSE)),),)</f>
        <v>0</v>
      </c>
      <c r="AS135" s="141">
        <f>IF(AND($D135&lt;&gt;0,AS$1&lt;&gt;0),IF(VLOOKUP($D135,$J$9:$DP$16,2+AS$1,FALSE)&lt;&gt;0,(COUNTIF('Présences, Excuses, et Tx P G'!$P134:AW134,$C135)/VLOOKUP($D135,$J$9:$DP$16,2+AS$1,FALSE)),),)</f>
        <v>0</v>
      </c>
      <c r="AT135" s="141">
        <f>IF(AND($D135&lt;&gt;0,AT$1&lt;&gt;0),IF(VLOOKUP($D135,$J$9:$DP$16,2+AT$1,FALSE)&lt;&gt;0,(COUNTIF('Présences, Excuses, et Tx P G'!$P134:AX134,$C135)/VLOOKUP($D135,$J$9:$DP$16,2+AT$1,FALSE)),),)</f>
        <v>0</v>
      </c>
      <c r="AU135" s="141">
        <f>IF(AND($D135&lt;&gt;0,AU$1&lt;&gt;0),IF(VLOOKUP($D135,$J$9:$DP$16,2+AU$1,FALSE)&lt;&gt;0,(COUNTIF('Présences, Excuses, et Tx P G'!$P134:AY134,$C135)/VLOOKUP($D135,$J$9:$DP$16,2+AU$1,FALSE)),),)</f>
        <v>0</v>
      </c>
      <c r="AV135" s="141">
        <f>IF(AND($D135&lt;&gt;0,AV$1&lt;&gt;0),IF(VLOOKUP($D135,$J$9:$DP$16,2+AV$1,FALSE)&lt;&gt;0,(COUNTIF('Présences, Excuses, et Tx P G'!$P134:AZ134,$C135)/VLOOKUP($D135,$J$9:$DP$16,2+AV$1,FALSE)),),)</f>
        <v>0</v>
      </c>
      <c r="AW135" s="141">
        <f>IF(AND($D135&lt;&gt;0,AW$1&lt;&gt;0),IF(VLOOKUP($D135,$J$9:$DP$16,2+AW$1,FALSE)&lt;&gt;0,(COUNTIF('Présences, Excuses, et Tx P G'!$P134:BA134,$C135)/VLOOKUP($D135,$J$9:$DP$16,2+AW$1,FALSE)),),)</f>
        <v>0</v>
      </c>
      <c r="AX135" s="141">
        <f>IF(AND($D135&lt;&gt;0,AX$1&lt;&gt;0),IF(VLOOKUP($D135,$J$9:$DP$16,2+AX$1,FALSE)&lt;&gt;0,(COUNTIF('Présences, Excuses, et Tx P G'!$P134:BB134,$C135)/VLOOKUP($D135,$J$9:$DP$16,2+AX$1,FALSE)),),)</f>
        <v>0</v>
      </c>
      <c r="AY135" s="141">
        <f>IF(AND($D135&lt;&gt;0,AY$1&lt;&gt;0),IF(VLOOKUP($D135,$J$9:$DP$16,2+AY$1,FALSE)&lt;&gt;0,(COUNTIF('Présences, Excuses, et Tx P G'!$P134:BC134,$C135)/VLOOKUP($D135,$J$9:$DP$16,2+AY$1,FALSE)),),)</f>
        <v>0</v>
      </c>
      <c r="AZ135" s="141">
        <f>IF(AND($D135&lt;&gt;0,AZ$1&lt;&gt;0),IF(VLOOKUP($D135,$J$9:$DP$16,2+AZ$1,FALSE)&lt;&gt;0,(COUNTIF('Présences, Excuses, et Tx P G'!$P134:BD134,$C135)/VLOOKUP($D135,$J$9:$DP$16,2+AZ$1,FALSE)),),)</f>
        <v>0</v>
      </c>
      <c r="BA135" s="141">
        <f>IF(AND($D135&lt;&gt;0,BA$1&lt;&gt;0),IF(VLOOKUP($D135,$J$9:$DP$16,2+BA$1,FALSE)&lt;&gt;0,(COUNTIF('Présences, Excuses, et Tx P G'!$P134:BE134,$C135)/VLOOKUP($D135,$J$9:$DP$16,2+BA$1,FALSE)),),)</f>
        <v>0</v>
      </c>
      <c r="BB135" s="141">
        <f>IF(AND($D135&lt;&gt;0,BB$1&lt;&gt;0),IF(VLOOKUP($D135,$J$9:$DP$16,2+BB$1,FALSE)&lt;&gt;0,(COUNTIF('Présences, Excuses, et Tx P G'!$P134:BF134,$C135)/VLOOKUP($D135,$J$9:$DP$16,2+BB$1,FALSE)),),)</f>
        <v>0</v>
      </c>
      <c r="BC135" s="141">
        <f>IF(AND($D135&lt;&gt;0,BC$1&lt;&gt;0),IF(VLOOKUP($D135,$J$9:$DP$16,2+BC$1,FALSE)&lt;&gt;0,(COUNTIF('Présences, Excuses, et Tx P G'!$P134:BG134,$C135)/VLOOKUP($D135,$J$9:$DP$16,2+BC$1,FALSE)),),)</f>
        <v>0</v>
      </c>
      <c r="BD135" s="141">
        <f>IF(AND($D135&lt;&gt;0,BD$1&lt;&gt;0),IF(VLOOKUP($D135,$J$9:$DP$16,2+BD$1,FALSE)&lt;&gt;0,(COUNTIF('Présences, Excuses, et Tx P G'!$P134:BH134,$C135)/VLOOKUP($D135,$J$9:$DP$16,2+BD$1,FALSE)),),)</f>
        <v>0</v>
      </c>
      <c r="BE135" s="141">
        <f>IF(AND($D135&lt;&gt;0,BE$1&lt;&gt;0),IF(VLOOKUP($D135,$J$9:$DP$16,2+BE$1,FALSE)&lt;&gt;0,(COUNTIF('Présences, Excuses, et Tx P G'!$P134:BI134,$C135)/VLOOKUP($D135,$J$9:$DP$16,2+BE$1,FALSE)),),)</f>
        <v>0</v>
      </c>
      <c r="BF135" s="141">
        <f>IF(AND($D135&lt;&gt;0,BF$1&lt;&gt;0),IF(VLOOKUP($D135,$J$9:$DP$16,2+BF$1,FALSE)&lt;&gt;0,(COUNTIF('Présences, Excuses, et Tx P G'!$P134:BJ134,$C135)/VLOOKUP($D135,$J$9:$DP$16,2+BF$1,FALSE)),),)</f>
        <v>0</v>
      </c>
      <c r="BG135" s="141">
        <f>IF(AND($D135&lt;&gt;0,BG$1&lt;&gt;0),IF(VLOOKUP($D135,$J$9:$DP$16,2+BG$1,FALSE)&lt;&gt;0,(COUNTIF('Présences, Excuses, et Tx P G'!$P134:BK134,$C135)/VLOOKUP($D135,$J$9:$DP$16,2+BG$1,FALSE)),),)</f>
        <v>0</v>
      </c>
      <c r="BH135" s="141">
        <f>IF(AND($D135&lt;&gt;0,BH$1&lt;&gt;0),IF(VLOOKUP($D135,$J$9:$DP$16,2+BH$1,FALSE)&lt;&gt;0,(COUNTIF('Présences, Excuses, et Tx P G'!$P134:BL134,$C135)/VLOOKUP($D135,$J$9:$DP$16,2+BH$1,FALSE)),),)</f>
        <v>0</v>
      </c>
      <c r="BI135" s="141">
        <f>IF(AND($D135&lt;&gt;0,BI$1&lt;&gt;0),IF(VLOOKUP($D135,$J$9:$DP$16,2+BI$1,FALSE)&lt;&gt;0,(COUNTIF('Présences, Excuses, et Tx P G'!$P134:BM134,$C135)/VLOOKUP($D135,$J$9:$DP$16,2+BI$1,FALSE)),),)</f>
        <v>0</v>
      </c>
      <c r="BJ135" s="141">
        <f>IF(AND($D135&lt;&gt;0,BJ$1&lt;&gt;0),IF(VLOOKUP($D135,$J$9:$DP$16,2+BJ$1,FALSE)&lt;&gt;0,(COUNTIF('Présences, Excuses, et Tx P G'!$P134:BN134,$C135)/VLOOKUP($D135,$J$9:$DP$16,2+BJ$1,FALSE)),),)</f>
        <v>0</v>
      </c>
      <c r="BK135" s="141">
        <f>IF(AND($D135&lt;&gt;0,BK$1&lt;&gt;0),IF(VLOOKUP($D135,$J$9:$DP$16,2+BK$1,FALSE)&lt;&gt;0,(COUNTIF('Présences, Excuses, et Tx P G'!$P134:BO134,$C135)/VLOOKUP($D135,$J$9:$DP$16,2+BK$1,FALSE)),),)</f>
        <v>0</v>
      </c>
      <c r="BL135" s="141">
        <f>IF(AND($D135&lt;&gt;0,BL$1&lt;&gt;0),IF(VLOOKUP($D135,$J$9:$DP$16,2+BL$1,FALSE)&lt;&gt;0,(COUNTIF('Présences, Excuses, et Tx P G'!$P134:BP134,$C135)/VLOOKUP($D135,$J$9:$DP$16,2+BL$1,FALSE)),),)</f>
        <v>0</v>
      </c>
      <c r="BM135" s="141">
        <f>IF(AND($D135&lt;&gt;0,BM$1&lt;&gt;0),IF(VLOOKUP($D135,$J$9:$DP$16,2+BM$1,FALSE)&lt;&gt;0,(COUNTIF('Présences, Excuses, et Tx P G'!$P134:BQ134,$C135)/VLOOKUP($D135,$J$9:$DP$16,2+BM$1,FALSE)),),)</f>
        <v>0</v>
      </c>
      <c r="BN135" s="141">
        <f>IF(AND($D135&lt;&gt;0,BN$1&lt;&gt;0),IF(VLOOKUP($D135,$J$9:$DP$16,2+BN$1,FALSE)&lt;&gt;0,(COUNTIF('Présences, Excuses, et Tx P G'!$P134:BR134,$C135)/VLOOKUP($D135,$J$9:$DP$16,2+BN$1,FALSE)),),)</f>
        <v>0</v>
      </c>
      <c r="BO135" s="141">
        <f>IF(AND($D135&lt;&gt;0,BO$1&lt;&gt;0),IF(VLOOKUP($D135,$J$9:$DP$16,2+BO$1,FALSE)&lt;&gt;0,(COUNTIF('Présences, Excuses, et Tx P G'!$P134:BS134,$C135)/VLOOKUP($D135,$J$9:$DP$16,2+BO$1,FALSE)),),)</f>
        <v>0</v>
      </c>
      <c r="BP135" s="141">
        <f>IF(AND($D135&lt;&gt;0,BP$1&lt;&gt;0),IF(VLOOKUP($D135,$J$9:$DP$16,2+BP$1,FALSE)&lt;&gt;0,(COUNTIF('Présences, Excuses, et Tx P G'!$P134:BT134,$C135)/VLOOKUP($D135,$J$9:$DP$16,2+BP$1,FALSE)),),)</f>
        <v>0</v>
      </c>
      <c r="BQ135" s="141">
        <f>IF(AND($D135&lt;&gt;0,BQ$1&lt;&gt;0),IF(VLOOKUP($D135,$J$9:$DP$16,2+BQ$1,FALSE)&lt;&gt;0,(COUNTIF('Présences, Excuses, et Tx P G'!$P134:BU134,$C135)/VLOOKUP($D135,$J$9:$DP$16,2+BQ$1,FALSE)),),)</f>
        <v>0</v>
      </c>
      <c r="BR135" s="141">
        <f>IF(AND($D135&lt;&gt;0,BR$1&lt;&gt;0),IF(VLOOKUP($D135,$J$9:$DP$16,2+BR$1,FALSE)&lt;&gt;0,(COUNTIF('Présences, Excuses, et Tx P G'!$P134:BV134,$C135)/VLOOKUP($D135,$J$9:$DP$16,2+BR$1,FALSE)),),)</f>
        <v>0</v>
      </c>
      <c r="BS135" s="141">
        <f>IF(AND($D135&lt;&gt;0,BS$1&lt;&gt;0),IF(VLOOKUP($D135,$J$9:$DP$16,2+BS$1,FALSE)&lt;&gt;0,(COUNTIF('Présences, Excuses, et Tx P G'!$P134:BW134,$C135)/VLOOKUP($D135,$J$9:$DP$16,2+BS$1,FALSE)),),)</f>
        <v>0</v>
      </c>
      <c r="BT135" s="141">
        <f>IF(AND($D135&lt;&gt;0,BT$1&lt;&gt;0),IF(VLOOKUP($D135,$J$9:$DP$16,2+BT$1,FALSE)&lt;&gt;0,(COUNTIF('Présences, Excuses, et Tx P G'!$P134:BX134,$C135)/VLOOKUP($D135,$J$9:$DP$16,2+BT$1,FALSE)),),)</f>
        <v>0</v>
      </c>
      <c r="BU135" s="141">
        <f>IF(AND($D135&lt;&gt;0,BU$1&lt;&gt;0),IF(VLOOKUP($D135,$J$9:$DP$16,2+BU$1,FALSE)&lt;&gt;0,(COUNTIF('Présences, Excuses, et Tx P G'!$P134:BY134,$C135)/VLOOKUP($D135,$J$9:$DP$16,2+BU$1,FALSE)),),)</f>
        <v>0</v>
      </c>
      <c r="BV135" s="141">
        <f>IF(AND($D135&lt;&gt;0,BV$1&lt;&gt;0),IF(VLOOKUP($D135,$J$9:$DP$16,2+BV$1,FALSE)&lt;&gt;0,(COUNTIF('Présences, Excuses, et Tx P G'!$P134:BZ134,$C135)/VLOOKUP($D135,$J$9:$DP$16,2+BV$1,FALSE)),),)</f>
        <v>0</v>
      </c>
      <c r="BW135" s="141">
        <f>IF(AND($D135&lt;&gt;0,BW$1&lt;&gt;0),IF(VLOOKUP($D135,$J$9:$DP$16,2+BW$1,FALSE)&lt;&gt;0,(COUNTIF('Présences, Excuses, et Tx P G'!$P134:CA134,$C135)/VLOOKUP($D135,$J$9:$DP$16,2+BW$1,FALSE)),),)</f>
        <v>0</v>
      </c>
      <c r="BX135" s="141">
        <f>IF(AND($D135&lt;&gt;0,BX$1&lt;&gt;0),IF(VLOOKUP($D135,$J$9:$DP$16,2+BX$1,FALSE)&lt;&gt;0,(COUNTIF('Présences, Excuses, et Tx P G'!$P134:CB134,$C135)/VLOOKUP($D135,$J$9:$DP$16,2+BX$1,FALSE)),),)</f>
        <v>0</v>
      </c>
      <c r="BY135" s="141">
        <f>IF(AND($D135&lt;&gt;0,BY$1&lt;&gt;0),IF(VLOOKUP($D135,$J$9:$DP$16,2+BY$1,FALSE)&lt;&gt;0,(COUNTIF('Présences, Excuses, et Tx P G'!$P134:CC134,$C135)/VLOOKUP($D135,$J$9:$DP$16,2+BY$1,FALSE)),),)</f>
        <v>0</v>
      </c>
      <c r="BZ135" s="141">
        <f>IF(AND($D135&lt;&gt;0,BZ$1&lt;&gt;0),IF(VLOOKUP($D135,$J$9:$DP$16,2+BZ$1,FALSE)&lt;&gt;0,(COUNTIF('Présences, Excuses, et Tx P G'!$P134:CD134,$C135)/VLOOKUP($D135,$J$9:$DP$16,2+BZ$1,FALSE)),),)</f>
        <v>0</v>
      </c>
      <c r="CA135" s="141">
        <f>IF(AND($D135&lt;&gt;0,CA$1&lt;&gt;0),IF(VLOOKUP($D135,$J$9:$DP$16,2+CA$1,FALSE)&lt;&gt;0,(COUNTIF('Présences, Excuses, et Tx P G'!$P134:CE134,$C135)/VLOOKUP($D135,$J$9:$DP$16,2+CA$1,FALSE)),),)</f>
        <v>0</v>
      </c>
      <c r="CB135" s="141">
        <f>IF(AND($D135&lt;&gt;0,CB$1&lt;&gt;0),IF(VLOOKUP($D135,$J$9:$DP$16,2+CB$1,FALSE)&lt;&gt;0,(COUNTIF('Présences, Excuses, et Tx P G'!$P134:CF134,$C135)/VLOOKUP($D135,$J$9:$DP$16,2+CB$1,FALSE)),),)</f>
        <v>0</v>
      </c>
      <c r="CC135" s="141">
        <f>IF(AND($D135&lt;&gt;0,CC$1&lt;&gt;0),IF(VLOOKUP($D135,$J$9:$DP$16,2+CC$1,FALSE)&lt;&gt;0,(COUNTIF('Présences, Excuses, et Tx P G'!$P134:CG134,$C135)/VLOOKUP($D135,$J$9:$DP$16,2+CC$1,FALSE)),),)</f>
        <v>0</v>
      </c>
      <c r="CD135" s="141">
        <f>IF(AND($D135&lt;&gt;0,CD$1&lt;&gt;0),IF(VLOOKUP($D135,$J$9:$DP$16,2+CD$1,FALSE)&lt;&gt;0,(COUNTIF('Présences, Excuses, et Tx P G'!$P134:CH134,$C135)/VLOOKUP($D135,$J$9:$DP$16,2+CD$1,FALSE)),),)</f>
        <v>0</v>
      </c>
      <c r="CE135" s="141">
        <f>IF(AND($D135&lt;&gt;0,CE$1&lt;&gt;0),IF(VLOOKUP($D135,$J$9:$DP$16,2+CE$1,FALSE)&lt;&gt;0,(COUNTIF('Présences, Excuses, et Tx P G'!$P134:CI134,$C135)/VLOOKUP($D135,$J$9:$DP$16,2+CE$1,FALSE)),),)</f>
        <v>0</v>
      </c>
      <c r="CF135" s="141">
        <f>IF(AND($D135&lt;&gt;0,CF$1&lt;&gt;0),IF(VLOOKUP($D135,$J$9:$DP$16,2+CF$1,FALSE)&lt;&gt;0,(COUNTIF('Présences, Excuses, et Tx P G'!$P134:CJ134,$C135)/VLOOKUP($D135,$J$9:$DP$16,2+CF$1,FALSE)),),)</f>
        <v>0</v>
      </c>
      <c r="CG135" s="141">
        <f>IF(AND($D135&lt;&gt;0,CG$1&lt;&gt;0),IF(VLOOKUP($D135,$J$9:$DP$16,2+CG$1,FALSE)&lt;&gt;0,(COUNTIF('Présences, Excuses, et Tx P G'!$P134:CK134,$C135)/VLOOKUP($D135,$J$9:$DP$16,2+CG$1,FALSE)),),)</f>
        <v>0</v>
      </c>
      <c r="CH135" s="141">
        <f>IF(AND($D135&lt;&gt;0,CH$1&lt;&gt;0),IF(VLOOKUP($D135,$J$9:$DP$16,2+CH$1,FALSE)&lt;&gt;0,(COUNTIF('Présences, Excuses, et Tx P G'!$P134:CL134,$C135)/VLOOKUP($D135,$J$9:$DP$16,2+CH$1,FALSE)),),)</f>
        <v>0</v>
      </c>
      <c r="CI135" s="141">
        <f>IF(AND($D135&lt;&gt;0,CI$1&lt;&gt;0),IF(VLOOKUP($D135,$J$9:$DP$16,2+CI$1,FALSE)&lt;&gt;0,(COUNTIF('Présences, Excuses, et Tx P G'!$P134:CM134,$C135)/VLOOKUP($D135,$J$9:$DP$16,2+CI$1,FALSE)),),)</f>
        <v>0</v>
      </c>
      <c r="CJ135" s="141">
        <f>IF(AND($D135&lt;&gt;0,CJ$1&lt;&gt;0),IF(VLOOKUP($D135,$J$9:$DP$16,2+CJ$1,FALSE)&lt;&gt;0,(COUNTIF('Présences, Excuses, et Tx P G'!$P134:CO134,$C135)/VLOOKUP($D135,$J$9:$DP$16,2+CJ$1,FALSE)),),)</f>
        <v>0</v>
      </c>
      <c r="CK135" s="141">
        <f>IF(AND($D135&lt;&gt;0,CK$1&lt;&gt;0),IF(VLOOKUP($D135,$J$9:$DP$16,2+CK$1,FALSE)&lt;&gt;0,(COUNTIF('Présences, Excuses, et Tx P G'!$P134:CP134,$C135)/VLOOKUP($D135,$J$9:$DP$16,2+CK$1,FALSE)),),)</f>
        <v>0</v>
      </c>
      <c r="CL135" s="141">
        <f>IF(AND($D135&lt;&gt;0,CL$1&lt;&gt;0),IF(VLOOKUP($D135,$J$9:$DP$16,2+CL$1,FALSE)&lt;&gt;0,(COUNTIF('Présences, Excuses, et Tx P G'!$P134:CQ134,$C135)/VLOOKUP($D135,$J$9:$DP$16,2+CL$1,FALSE)),),)</f>
        <v>0</v>
      </c>
      <c r="CM135" s="141">
        <f>IF(AND($D135&lt;&gt;0,CM$1&lt;&gt;0),IF(VLOOKUP($D135,$J$9:$DP$16,2+CM$1,FALSE)&lt;&gt;0,(COUNTIF('Présences, Excuses, et Tx P G'!$P134:CR134,$C135)/VLOOKUP($D135,$J$9:$DP$16,2+CM$1,FALSE)),),)</f>
        <v>0</v>
      </c>
      <c r="CN135" s="141">
        <f>IF(AND($D135&lt;&gt;0,CN$1&lt;&gt;0),IF(VLOOKUP($D135,$J$9:$DP$16,2+CN$1,FALSE)&lt;&gt;0,(COUNTIF('Présences, Excuses, et Tx P G'!$P134:CS134,$C135)/VLOOKUP($D135,$J$9:$DP$16,2+CN$1,FALSE)),),)</f>
        <v>0</v>
      </c>
      <c r="CO135" s="141">
        <f>IF(AND($D135&lt;&gt;0,CO$1&lt;&gt;0),IF(VLOOKUP($D135,$J$9:$DP$16,2+CO$1,FALSE)&lt;&gt;0,(COUNTIF('Présences, Excuses, et Tx P G'!$P134:CT134,$C135)/VLOOKUP($D135,$J$9:$DP$16,2+CO$1,FALSE)),),)</f>
        <v>0</v>
      </c>
      <c r="CP135" s="141">
        <f>IF(AND($D135&lt;&gt;0,CP$1&lt;&gt;0),IF(VLOOKUP($D135,$J$9:$DP$16,2+CP$1,FALSE)&lt;&gt;0,(COUNTIF('Présences, Excuses, et Tx P G'!$P134:CU134,$C135)/VLOOKUP($D135,$J$9:$DP$16,2+CP$1,FALSE)),),)</f>
        <v>0</v>
      </c>
      <c r="CQ135" s="141">
        <f>IF(AND($D135&lt;&gt;0,CQ$1&lt;&gt;0),IF(VLOOKUP($D135,$J$9:$DP$16,2+CQ$1,FALSE)&lt;&gt;0,(COUNTIF('Présences, Excuses, et Tx P G'!$P134:CU134,$C135)/VLOOKUP($D135,$J$9:$DP$16,2+CQ$1,FALSE)),),)</f>
        <v>0</v>
      </c>
      <c r="CR135" s="141">
        <f>IF(AND($D135&lt;&gt;0,CR$1&lt;&gt;0),IF(VLOOKUP($D135,$J$9:$DP$16,2+CR$1,FALSE)&lt;&gt;0,(COUNTIF('Présences, Excuses, et Tx P G'!$P134:CV134,$C135)/VLOOKUP($D135,$J$9:$DP$16,2+CR$1,FALSE)),),)</f>
        <v>0</v>
      </c>
      <c r="CS135" s="141">
        <f>IF(AND($D135&lt;&gt;0,CS$1&lt;&gt;0),IF(VLOOKUP($D135,$J$9:$DP$16,2+CS$1,FALSE)&lt;&gt;0,(COUNTIF('Présences, Excuses, et Tx P G'!$P134:CW134,$C135)/VLOOKUP($D135,$J$9:$DP$16,2+CS$1,FALSE)),),)</f>
        <v>0</v>
      </c>
      <c r="CT135" s="141">
        <f>IF(AND($D135&lt;&gt;0,CT$1&lt;&gt;0),IF(VLOOKUP($D135,$J$9:$DP$16,2+CT$1,FALSE)&lt;&gt;0,(COUNTIF('Présences, Excuses, et Tx P G'!$P134:CX134,$C135)/VLOOKUP($D135,$J$9:$DP$16,2+CT$1,FALSE)),),)</f>
        <v>0</v>
      </c>
      <c r="CU135" s="141">
        <f>IF(AND($D135&lt;&gt;0,CU$1&lt;&gt;0),IF(VLOOKUP($D135,$J$9:$DP$16,2+CU$1,FALSE)&lt;&gt;0,(COUNTIF('Présences, Excuses, et Tx P G'!$P134:CY134,$C135)/VLOOKUP($D135,$J$9:$DP$16,2+CU$1,FALSE)),),)</f>
        <v>0</v>
      </c>
      <c r="CV135" s="141">
        <f>IF(AND($D135&lt;&gt;0,CV$1&lt;&gt;0),IF(VLOOKUP($D135,$J$9:$DP$16,2+CV$1,FALSE)&lt;&gt;0,(COUNTIF('Présences, Excuses, et Tx P G'!$P134:CZ134,$C135)/VLOOKUP($D135,$J$9:$DP$16,2+CV$1,FALSE)),),)</f>
        <v>0</v>
      </c>
      <c r="CW135" s="141">
        <f>IF(AND($D135&lt;&gt;0,CW$1&lt;&gt;0),IF(VLOOKUP($D135,$J$9:$DP$16,2+CW$1,FALSE)&lt;&gt;0,(COUNTIF('Présences, Excuses, et Tx P G'!$P134:DA134,$C135)/VLOOKUP($D135,$J$9:$DP$16,2+CW$1,FALSE)),),)</f>
        <v>0</v>
      </c>
      <c r="CX135" s="141">
        <f>IF(AND($D135&lt;&gt;0,CX$1&lt;&gt;0),IF(VLOOKUP($D135,$J$9:$DP$16,2+CX$1,FALSE)&lt;&gt;0,(COUNTIF('Présences, Excuses, et Tx P G'!$P134:DB134,$C135)/VLOOKUP($D135,$J$9:$DP$16,2+CX$1,FALSE)),),)</f>
        <v>0</v>
      </c>
      <c r="CY135" s="141">
        <f>IF(AND($D135&lt;&gt;0,CY$1&lt;&gt;0),IF(VLOOKUP($D135,$J$9:$DP$16,2+CY$1,FALSE)&lt;&gt;0,(COUNTIF('Présences, Excuses, et Tx P G'!$P134:DC134,$C135)/VLOOKUP($D135,$J$9:$DP$16,2+CY$1,FALSE)),),)</f>
        <v>0</v>
      </c>
      <c r="CZ135" s="141">
        <f>IF(AND($D135&lt;&gt;0,CZ$1&lt;&gt;0),IF(VLOOKUP($D135,$J$9:$DP$16,2+CZ$1,FALSE)&lt;&gt;0,(COUNTIF('Présences, Excuses, et Tx P G'!$P134:DD134,$C135)/VLOOKUP($D135,$J$9:$DP$16,2+CZ$1,FALSE)),),)</f>
        <v>0</v>
      </c>
      <c r="DA135" s="141">
        <f>IF(AND($D135&lt;&gt;0,DA$1&lt;&gt;0),IF(VLOOKUP($D135,$J$9:$DP$16,2+DA$1,FALSE)&lt;&gt;0,(COUNTIF('Présences, Excuses, et Tx P G'!$P134:DE134,$C135)/VLOOKUP($D135,$J$9:$DP$16,2+DA$1,FALSE)),),)</f>
        <v>0</v>
      </c>
      <c r="DB135" s="141">
        <f>IF(AND($D135&lt;&gt;0,DB$1&lt;&gt;0),IF(VLOOKUP($D135,$J$9:$DP$16,2+DB$1,FALSE)&lt;&gt;0,(COUNTIF('Présences, Excuses, et Tx P G'!$P134:DF134,$C135)/VLOOKUP($D135,$J$9:$DP$16,2+DB$1,FALSE)),),)</f>
        <v>0</v>
      </c>
      <c r="DC135" s="141">
        <f>IF(AND($D135&lt;&gt;0,DC$1&lt;&gt;0),IF(VLOOKUP($D135,$J$9:$DP$16,2+DC$1,FALSE)&lt;&gt;0,(COUNTIF('Présences, Excuses, et Tx P G'!$P134:DG134,$C135)/VLOOKUP($D135,$J$9:$DP$16,2+DC$1,FALSE)),),)</f>
        <v>0</v>
      </c>
      <c r="DD135" s="141">
        <f>IF(AND($D135&lt;&gt;0,DD$1&lt;&gt;0),IF(VLOOKUP($D135,$J$9:$DP$16,2+DD$1,FALSE)&lt;&gt;0,(COUNTIF('Présences, Excuses, et Tx P G'!$P134:DH134,$C135)/VLOOKUP($D135,$J$9:$DP$16,2+DD$1,FALSE)),),)</f>
        <v>0</v>
      </c>
      <c r="DE135" s="141">
        <f>IF(AND($D135&lt;&gt;0,DE$1&lt;&gt;0),IF(VLOOKUP($D135,$J$9:$DP$16,2+DE$1,FALSE)&lt;&gt;0,(COUNTIF('Présences, Excuses, et Tx P G'!$P134:DI134,$C135)/VLOOKUP($D135,$J$9:$DP$16,2+DE$1,FALSE)),),)</f>
        <v>0</v>
      </c>
      <c r="DF135" s="141">
        <f>IF(AND($D135&lt;&gt;0,DF$1&lt;&gt;0),IF(VLOOKUP($D135,$J$9:$DP$16,2+DF$1,FALSE)&lt;&gt;0,(COUNTIF('Présences, Excuses, et Tx P G'!$P134:DJ134,$C135)/VLOOKUP($D135,$J$9:$DP$16,2+DF$1,FALSE)),),)</f>
        <v>0</v>
      </c>
      <c r="DG135" s="141">
        <f>IF(AND($D135&lt;&gt;0,DG$1&lt;&gt;0),IF(VLOOKUP($D135,$J$9:$DP$16,2+DG$1,FALSE)&lt;&gt;0,(COUNTIF('Présences, Excuses, et Tx P G'!$P134:DK134,$C135)/VLOOKUP($D135,$J$9:$DP$16,2+DG$1,FALSE)),),)</f>
        <v>0</v>
      </c>
      <c r="DH135" s="141">
        <f>IF(AND($D135&lt;&gt;0,DH$1&lt;&gt;0),IF(VLOOKUP($D135,$J$9:$DP$16,2+DH$1,FALSE)&lt;&gt;0,(COUNTIF('Présences, Excuses, et Tx P G'!$P134:DL134,$C135)/VLOOKUP($D135,$J$9:$DP$16,2+DH$1,FALSE)),),)</f>
        <v>0</v>
      </c>
      <c r="DI135" s="141">
        <f>IF(AND($D135&lt;&gt;0,DI$1&lt;&gt;0),IF(VLOOKUP($D135,$J$9:$DP$16,2+DI$1,FALSE)&lt;&gt;0,(COUNTIF('Présences, Excuses, et Tx P G'!$P134:DM134,$C135)/VLOOKUP($D135,$J$9:$DP$16,2+DI$1,FALSE)),),)</f>
        <v>0</v>
      </c>
      <c r="DJ135" s="141">
        <f>IF(AND($D135&lt;&gt;0,DJ$1&lt;&gt;0),IF(VLOOKUP($D135,$J$9:$DP$16,2+DJ$1,FALSE)&lt;&gt;0,(COUNTIF('Présences, Excuses, et Tx P G'!$P134:DN134,$C135)/VLOOKUP($D135,$J$9:$DP$16,2+DJ$1,FALSE)),),)</f>
        <v>0</v>
      </c>
      <c r="DK135" s="141">
        <f>IF(AND($D135&lt;&gt;0,DK$1&lt;&gt;0),IF(VLOOKUP($D135,$J$9:$DP$16,2+DK$1,FALSE)&lt;&gt;0,(COUNTIF('Présences, Excuses, et Tx P G'!$P134:DO134,$C135)/VLOOKUP($D135,$J$9:$DP$16,2+DK$1,FALSE)),),)</f>
        <v>0</v>
      </c>
      <c r="DL135" s="141">
        <f>IF(AND($D135&lt;&gt;0,DL$1&lt;&gt;0),IF(VLOOKUP($D135,$J$9:$DP$16,2+DL$1,FALSE)&lt;&gt;0,(COUNTIF('Présences, Excuses, et Tx P G'!$P134:DP134,$C135)/VLOOKUP($D135,$J$9:$DP$16,2+DL$1,FALSE)),),)</f>
        <v>0</v>
      </c>
      <c r="DM135" s="141">
        <f>IF(AND($D135&lt;&gt;0,DM$1&lt;&gt;0),IF(VLOOKUP($D135,$J$9:$DP$16,2+DM$1,FALSE)&lt;&gt;0,(COUNTIF('Présences, Excuses, et Tx P G'!$P134:DQ134,$C135)/VLOOKUP($D135,$J$9:$DP$16,2+DM$1,FALSE)),),)</f>
        <v>0</v>
      </c>
      <c r="DN135" s="141">
        <f>IF(AND($D135&lt;&gt;0,DN$1&lt;&gt;0),IF(VLOOKUP($D135,$J$9:$DP$16,2+DN$1,FALSE)&lt;&gt;0,(COUNTIF('Présences, Excuses, et Tx P G'!$P134:DR134,$C135)/VLOOKUP($D135,$J$9:$DP$16,2+DN$1,FALSE)),),)</f>
        <v>0</v>
      </c>
      <c r="DO135" s="141">
        <f>IF(AND($D135&lt;&gt;0,DO$1&lt;&gt;0),IF(VLOOKUP($D135,$J$9:$DP$16,2+DO$1,FALSE)&lt;&gt;0,(COUNTIF('Présences, Excuses, et Tx P G'!$P134:DS134,$C135)/VLOOKUP($D135,$J$9:$DP$16,2+DO$1,FALSE)),),)</f>
        <v>0</v>
      </c>
      <c r="DP135" s="141">
        <f>IF(AND($D135&lt;&gt;0,DP$1&lt;&gt;0),IF(VLOOKUP($D135,$J$9:$DP$16,2+DP$1,FALSE)&lt;&gt;0,(COUNTIF('Présences, Excuses, et Tx P G'!$P134:DT134,$C135)/VLOOKUP($D135,$J$9:$DP$16,2+DP$1,FALSE)),),)</f>
        <v>0</v>
      </c>
      <c r="DR135" s="474" t="s">
        <v>207</v>
      </c>
      <c r="DS135" s="477">
        <f>IF(DT$137&lt;&gt;0,DT135/DT$137,)</f>
        <v>0.68181818181818177</v>
      </c>
      <c r="DT135" s="27">
        <f>COUNTIF($J$18:$J$137,"B")</f>
        <v>60</v>
      </c>
    </row>
    <row r="136" spans="1:126" ht="14.4" customHeight="1">
      <c r="A136" s="11">
        <v>119</v>
      </c>
      <c r="B136" s="158">
        <f>Choristes!B125</f>
        <v>0</v>
      </c>
      <c r="C136" s="26">
        <f>Choristes!C125</f>
        <v>0</v>
      </c>
      <c r="D136" s="26">
        <f>Choristes!G125</f>
        <v>0</v>
      </c>
      <c r="E136" s="26"/>
      <c r="F136" s="26"/>
      <c r="G136" s="15"/>
      <c r="H136" s="15"/>
      <c r="I136" s="23">
        <f t="shared" si="37"/>
        <v>0</v>
      </c>
      <c r="J136" s="23">
        <f t="shared" si="38"/>
        <v>0</v>
      </c>
      <c r="K136" s="61"/>
      <c r="L136" s="141">
        <f>IF(AND($D136&lt;&gt;0,L$1&lt;&gt;0),IF(VLOOKUP($D136,$J$9:$DP$16,2+L$1,FALSE)&lt;&gt;0,(COUNTIF('Présences, Excuses, et Tx P G'!$P135:P135,$C136)/VLOOKUP($D136,$J$9:$DP$16,2+L$1,FALSE)),),)</f>
        <v>0</v>
      </c>
      <c r="M136" s="141">
        <f>IF(AND($D136&lt;&gt;0,M$1&lt;&gt;0),IF(VLOOKUP($D136,$J$9:$DP$16,2+M$1,FALSE)&lt;&gt;0,(COUNTIF('Présences, Excuses, et Tx P G'!$P135:Q135,$C136)/VLOOKUP($D136,$J$9:$DP$16,2+M$1,FALSE)),),)</f>
        <v>0</v>
      </c>
      <c r="N136" s="141">
        <f>IF(AND($D136&lt;&gt;0,N$1&lt;&gt;0),IF(VLOOKUP($D136,$J$9:$DP$16,2+N$1,FALSE)&lt;&gt;0,(COUNTIF('Présences, Excuses, et Tx P G'!$P135:R135,$C136)/VLOOKUP($D136,$J$9:$DP$16,2+N$1,FALSE)),),)</f>
        <v>0</v>
      </c>
      <c r="O136" s="141">
        <f>IF(AND($D136&lt;&gt;0,O$1&lt;&gt;0),IF(VLOOKUP($D136,$J$9:$DP$16,2+O$1,FALSE)&lt;&gt;0,(COUNTIF('Présences, Excuses, et Tx P G'!$P135:S135,$C136)/VLOOKUP($D136,$J$9:$DP$16,2+O$1,FALSE)),),)</f>
        <v>0</v>
      </c>
      <c r="P136" s="141">
        <f>IF(AND($D136&lt;&gt;0,P$1&lt;&gt;0),IF(VLOOKUP($D136,$J$9:$DP$16,2+P$1,FALSE)&lt;&gt;0,(COUNTIF('Présences, Excuses, et Tx P G'!$P135:T135,$C136)/VLOOKUP($D136,$J$9:$DP$16,2+P$1,FALSE)),),)</f>
        <v>0</v>
      </c>
      <c r="Q136" s="141">
        <f>IF(AND($D136&lt;&gt;0,Q$1&lt;&gt;0),IF(VLOOKUP($D136,$J$9:$DP$16,2+Q$1,FALSE)&lt;&gt;0,(COUNTIF('Présences, Excuses, et Tx P G'!$P135:U135,$C136)/VLOOKUP($D136,$J$9:$DP$16,2+Q$1,FALSE)),),)</f>
        <v>0</v>
      </c>
      <c r="R136" s="141">
        <f>IF(AND($D136&lt;&gt;0,R$1&lt;&gt;0),IF(VLOOKUP($D136,$J$9:$DP$16,2+R$1,FALSE)&lt;&gt;0,(COUNTIF('Présences, Excuses, et Tx P G'!$P135:V135,$C136)/VLOOKUP($D136,$J$9:$DP$16,2+R$1,FALSE)),),)</f>
        <v>0</v>
      </c>
      <c r="S136" s="141">
        <f>IF(AND($D136&lt;&gt;0,S$1&lt;&gt;0),IF(VLOOKUP($D136,$J$9:$DP$16,2+S$1,FALSE)&lt;&gt;0,(COUNTIF('Présences, Excuses, et Tx P G'!$P135:W135,$C136)/VLOOKUP($D136,$J$9:$DP$16,2+S$1,FALSE)),),)</f>
        <v>0</v>
      </c>
      <c r="T136" s="141">
        <f>IF(AND($D136&lt;&gt;0,T$1&lt;&gt;0),IF(VLOOKUP($D136,$J$9:$DP$16,2+T$1,FALSE)&lt;&gt;0,(COUNTIF('Présences, Excuses, et Tx P G'!$P135:X135,$C136)/VLOOKUP($D136,$J$9:$DP$16,2+T$1,FALSE)),),)</f>
        <v>0</v>
      </c>
      <c r="U136" s="141">
        <f>IF(AND($D136&lt;&gt;0,U$1&lt;&gt;0),IF(VLOOKUP($D136,$J$9:$DP$16,2+U$1,FALSE)&lt;&gt;0,(COUNTIF('Présences, Excuses, et Tx P G'!$P135:Y135,$C136)/VLOOKUP($D136,$J$9:$DP$16,2+U$1,FALSE)),),)</f>
        <v>0</v>
      </c>
      <c r="V136" s="141">
        <f>IF(AND($D136&lt;&gt;0,V$1&lt;&gt;0),IF(VLOOKUP($D136,$J$9:$DP$16,2+V$1,FALSE)&lt;&gt;0,(COUNTIF('Présences, Excuses, et Tx P G'!$P135:Z135,$C136)/VLOOKUP($D136,$J$9:$DP$16,2+V$1,FALSE)),),)</f>
        <v>0</v>
      </c>
      <c r="W136" s="141">
        <f>IF(AND($D136&lt;&gt;0,W$1&lt;&gt;0),IF(VLOOKUP($D136,$J$9:$DP$16,2+W$1,FALSE)&lt;&gt;0,(COUNTIF('Présences, Excuses, et Tx P G'!$P135:AA135,$C136)/VLOOKUP($D136,$J$9:$DP$16,2+W$1,FALSE)),),)</f>
        <v>0</v>
      </c>
      <c r="X136" s="141">
        <f>IF(AND($D136&lt;&gt;0,X$1&lt;&gt;0),IF(VLOOKUP($D136,$J$9:$DP$16,2+X$1,FALSE)&lt;&gt;0,(COUNTIF('Présences, Excuses, et Tx P G'!$P135:AB135,$C136)/VLOOKUP($D136,$J$9:$DP$16,2+X$1,FALSE)),),)</f>
        <v>0</v>
      </c>
      <c r="Y136" s="141">
        <f>IF(AND($D136&lt;&gt;0,Y$1&lt;&gt;0),IF(VLOOKUP($D136,$J$9:$DP$16,2+Y$1,FALSE)&lt;&gt;0,(COUNTIF('Présences, Excuses, et Tx P G'!$P135:AC135,$C136)/VLOOKUP($D136,$J$9:$DP$16,2+Y$1,FALSE)),),)</f>
        <v>0</v>
      </c>
      <c r="Z136" s="141">
        <f>IF(AND($D136&lt;&gt;0,Z$1&lt;&gt;0),IF(VLOOKUP($D136,$J$9:$DP$16,2+Z$1,FALSE)&lt;&gt;0,(COUNTIF('Présences, Excuses, et Tx P G'!$P135:AD135,$C136)/VLOOKUP($D136,$J$9:$DP$16,2+Z$1,FALSE)),),)</f>
        <v>0</v>
      </c>
      <c r="AA136" s="141">
        <f>IF(AND($D136&lt;&gt;0,AA$1&lt;&gt;0),IF(VLOOKUP($D136,$J$9:$DP$16,2+AA$1,FALSE)&lt;&gt;0,(COUNTIF('Présences, Excuses, et Tx P G'!$P135:AE135,$C136)/VLOOKUP($D136,$J$9:$DP$16,2+AA$1,FALSE)),),)</f>
        <v>0</v>
      </c>
      <c r="AB136" s="141">
        <f>IF(AND($D136&lt;&gt;0,AB$1&lt;&gt;0),IF(VLOOKUP($D136,$J$9:$DP$16,2+AB$1,FALSE)&lt;&gt;0,(COUNTIF('Présences, Excuses, et Tx P G'!$P135:AF135,$C136)/VLOOKUP($D136,$J$9:$DP$16,2+AB$1,FALSE)),),)</f>
        <v>0</v>
      </c>
      <c r="AC136" s="141">
        <f>IF(AND($D136&lt;&gt;0,AC$1&lt;&gt;0),IF(VLOOKUP($D136,$J$9:$DP$16,2+AC$1,FALSE)&lt;&gt;0,(COUNTIF('Présences, Excuses, et Tx P G'!$P135:AG135,$C136)/VLOOKUP($D136,$J$9:$DP$16,2+AC$1,FALSE)),),)</f>
        <v>0</v>
      </c>
      <c r="AD136" s="141">
        <f>IF(AND($D136&lt;&gt;0,AD$1&lt;&gt;0),IF(VLOOKUP($D136,$J$9:$DP$16,2+AD$1,FALSE)&lt;&gt;0,(COUNTIF('Présences, Excuses, et Tx P G'!$P135:AH135,$C136)/VLOOKUP($D136,$J$9:$DP$16,2+AD$1,FALSE)),),)</f>
        <v>0</v>
      </c>
      <c r="AE136" s="141">
        <f>IF(AND($D136&lt;&gt;0,AE$1&lt;&gt;0),IF(VLOOKUP($D136,$J$9:$DP$16,2+AE$1,FALSE)&lt;&gt;0,(COUNTIF('Présences, Excuses, et Tx P G'!$P135:AI135,$C136)/VLOOKUP($D136,$J$9:$DP$16,2+AE$1,FALSE)),),)</f>
        <v>0</v>
      </c>
      <c r="AF136" s="141">
        <f>IF(AND($D136&lt;&gt;0,AF$1&lt;&gt;0),IF(VLOOKUP($D136,$J$9:$DP$16,2+AF$1,FALSE)&lt;&gt;0,(COUNTIF('Présences, Excuses, et Tx P G'!$P135:AJ135,$C136)/VLOOKUP($D136,$J$9:$DP$16,2+AF$1,FALSE)),),)</f>
        <v>0</v>
      </c>
      <c r="AG136" s="141">
        <f>IF(AND($D136&lt;&gt;0,AG$1&lt;&gt;0),IF(VLOOKUP($D136,$J$9:$DP$16,2+AG$1,FALSE)&lt;&gt;0,(COUNTIF('Présences, Excuses, et Tx P G'!$P135:AK135,$C136)/VLOOKUP($D136,$J$9:$DP$16,2+AG$1,FALSE)),),)</f>
        <v>0</v>
      </c>
      <c r="AH136" s="141">
        <f>IF(AND($D136&lt;&gt;0,AH$1&lt;&gt;0),IF(VLOOKUP($D136,$J$9:$DP$16,2+AH$1,FALSE)&lt;&gt;0,(COUNTIF('Présences, Excuses, et Tx P G'!$P135:AL135,$C136)/VLOOKUP($D136,$J$9:$DP$16,2+AH$1,FALSE)),),)</f>
        <v>0</v>
      </c>
      <c r="AI136" s="141">
        <f>IF(AND($D136&lt;&gt;0,AI$1&lt;&gt;0),IF(VLOOKUP($D136,$J$9:$DP$16,2+AI$1,FALSE)&lt;&gt;0,(COUNTIF('Présences, Excuses, et Tx P G'!$P135:AM135,$C136)/VLOOKUP($D136,$J$9:$DP$16,2+AI$1,FALSE)),),)</f>
        <v>0</v>
      </c>
      <c r="AJ136" s="141">
        <f>IF(AND($D136&lt;&gt;0,AJ$1&lt;&gt;0),IF(VLOOKUP($D136,$J$9:$DP$16,2+AJ$1,FALSE)&lt;&gt;0,(COUNTIF('Présences, Excuses, et Tx P G'!$P135:AN135,$C136)/VLOOKUP($D136,$J$9:$DP$16,2+AJ$1,FALSE)),),)</f>
        <v>0</v>
      </c>
      <c r="AK136" s="141">
        <f>IF(AND($D136&lt;&gt;0,AK$1&lt;&gt;0),IF(VLOOKUP($D136,$J$9:$DP$16,2+AK$1,FALSE)&lt;&gt;0,(COUNTIF('Présences, Excuses, et Tx P G'!$P135:AO135,$C136)/VLOOKUP($D136,$J$9:$DP$16,2+AK$1,FALSE)),),)</f>
        <v>0</v>
      </c>
      <c r="AL136" s="141">
        <f>IF(AND($D136&lt;&gt;0,AL$1&lt;&gt;0),IF(VLOOKUP($D136,$J$9:$DP$16,2+AL$1,FALSE)&lt;&gt;0,(COUNTIF('Présences, Excuses, et Tx P G'!$P135:AP135,$C136)/VLOOKUP($D136,$J$9:$DP$16,2+AL$1,FALSE)),),)</f>
        <v>0</v>
      </c>
      <c r="AM136" s="141">
        <f>IF(AND($D136&lt;&gt;0,AM$1&lt;&gt;0),IF(VLOOKUP($D136,$J$9:$DP$16,2+AM$1,FALSE)&lt;&gt;0,(COUNTIF('Présences, Excuses, et Tx P G'!$P135:AQ135,$C136)/VLOOKUP($D136,$J$9:$DP$16,2+AM$1,FALSE)),),)</f>
        <v>0</v>
      </c>
      <c r="AN136" s="141">
        <f>IF(AND($D136&lt;&gt;0,AN$1&lt;&gt;0),IF(VLOOKUP($D136,$J$9:$DP$16,2+AN$1,FALSE)&lt;&gt;0,(COUNTIF('Présences, Excuses, et Tx P G'!$P135:AR135,$C136)/VLOOKUP($D136,$J$9:$DP$16,2+AN$1,FALSE)),),)</f>
        <v>0</v>
      </c>
      <c r="AO136" s="141">
        <f>IF(AND($D136&lt;&gt;0,AO$1&lt;&gt;0),IF(VLOOKUP($D136,$J$9:$DP$16,2+AO$1,FALSE)&lt;&gt;0,(COUNTIF('Présences, Excuses, et Tx P G'!$P135:AS135,$C136)/VLOOKUP($D136,$J$9:$DP$16,2+AO$1,FALSE)),),)</f>
        <v>0</v>
      </c>
      <c r="AP136" s="141">
        <f>IF(AND($D136&lt;&gt;0,AP$1&lt;&gt;0),IF(VLOOKUP($D136,$J$9:$DP$16,2+AP$1,FALSE)&lt;&gt;0,(COUNTIF('Présences, Excuses, et Tx P G'!$P135:AT135,$C136)/VLOOKUP($D136,$J$9:$DP$16,2+AP$1,FALSE)),),)</f>
        <v>0</v>
      </c>
      <c r="AQ136" s="141">
        <f>IF(AND($D136&lt;&gt;0,AQ$1&lt;&gt;0),IF(VLOOKUP($D136,$J$9:$DP$16,2+AQ$1,FALSE)&lt;&gt;0,(COUNTIF('Présences, Excuses, et Tx P G'!$P135:AU135,$C136)/VLOOKUP($D136,$J$9:$DP$16,2+AQ$1,FALSE)),),)</f>
        <v>0</v>
      </c>
      <c r="AR136" s="141">
        <f>IF(AND($D136&lt;&gt;0,AR$1&lt;&gt;0),IF(VLOOKUP($D136,$J$9:$DP$16,2+AR$1,FALSE)&lt;&gt;0,(COUNTIF('Présences, Excuses, et Tx P G'!$P135:AV135,$C136)/VLOOKUP($D136,$J$9:$DP$16,2+AR$1,FALSE)),),)</f>
        <v>0</v>
      </c>
      <c r="AS136" s="141">
        <f>IF(AND($D136&lt;&gt;0,AS$1&lt;&gt;0),IF(VLOOKUP($D136,$J$9:$DP$16,2+AS$1,FALSE)&lt;&gt;0,(COUNTIF('Présences, Excuses, et Tx P G'!$P135:AW135,$C136)/VLOOKUP($D136,$J$9:$DP$16,2+AS$1,FALSE)),),)</f>
        <v>0</v>
      </c>
      <c r="AT136" s="141">
        <f>IF(AND($D136&lt;&gt;0,AT$1&lt;&gt;0),IF(VLOOKUP($D136,$J$9:$DP$16,2+AT$1,FALSE)&lt;&gt;0,(COUNTIF('Présences, Excuses, et Tx P G'!$P135:AX135,$C136)/VLOOKUP($D136,$J$9:$DP$16,2+AT$1,FALSE)),),)</f>
        <v>0</v>
      </c>
      <c r="AU136" s="141">
        <f>IF(AND($D136&lt;&gt;0,AU$1&lt;&gt;0),IF(VLOOKUP($D136,$J$9:$DP$16,2+AU$1,FALSE)&lt;&gt;0,(COUNTIF('Présences, Excuses, et Tx P G'!$P135:AY135,$C136)/VLOOKUP($D136,$J$9:$DP$16,2+AU$1,FALSE)),),)</f>
        <v>0</v>
      </c>
      <c r="AV136" s="141">
        <f>IF(AND($D136&lt;&gt;0,AV$1&lt;&gt;0),IF(VLOOKUP($D136,$J$9:$DP$16,2+AV$1,FALSE)&lt;&gt;0,(COUNTIF('Présences, Excuses, et Tx P G'!$P135:AZ135,$C136)/VLOOKUP($D136,$J$9:$DP$16,2+AV$1,FALSE)),),)</f>
        <v>0</v>
      </c>
      <c r="AW136" s="141">
        <f>IF(AND($D136&lt;&gt;0,AW$1&lt;&gt;0),IF(VLOOKUP($D136,$J$9:$DP$16,2+AW$1,FALSE)&lt;&gt;0,(COUNTIF('Présences, Excuses, et Tx P G'!$P135:BA135,$C136)/VLOOKUP($D136,$J$9:$DP$16,2+AW$1,FALSE)),),)</f>
        <v>0</v>
      </c>
      <c r="AX136" s="141">
        <f>IF(AND($D136&lt;&gt;0,AX$1&lt;&gt;0),IF(VLOOKUP($D136,$J$9:$DP$16,2+AX$1,FALSE)&lt;&gt;0,(COUNTIF('Présences, Excuses, et Tx P G'!$P135:BB135,$C136)/VLOOKUP($D136,$J$9:$DP$16,2+AX$1,FALSE)),),)</f>
        <v>0</v>
      </c>
      <c r="AY136" s="141">
        <f>IF(AND($D136&lt;&gt;0,AY$1&lt;&gt;0),IF(VLOOKUP($D136,$J$9:$DP$16,2+AY$1,FALSE)&lt;&gt;0,(COUNTIF('Présences, Excuses, et Tx P G'!$P135:BC135,$C136)/VLOOKUP($D136,$J$9:$DP$16,2+AY$1,FALSE)),),)</f>
        <v>0</v>
      </c>
      <c r="AZ136" s="141">
        <f>IF(AND($D136&lt;&gt;0,AZ$1&lt;&gt;0),IF(VLOOKUP($D136,$J$9:$DP$16,2+AZ$1,FALSE)&lt;&gt;0,(COUNTIF('Présences, Excuses, et Tx P G'!$P135:BD135,$C136)/VLOOKUP($D136,$J$9:$DP$16,2+AZ$1,FALSE)),),)</f>
        <v>0</v>
      </c>
      <c r="BA136" s="141">
        <f>IF(AND($D136&lt;&gt;0,BA$1&lt;&gt;0),IF(VLOOKUP($D136,$J$9:$DP$16,2+BA$1,FALSE)&lt;&gt;0,(COUNTIF('Présences, Excuses, et Tx P G'!$P135:BE135,$C136)/VLOOKUP($D136,$J$9:$DP$16,2+BA$1,FALSE)),),)</f>
        <v>0</v>
      </c>
      <c r="BB136" s="141">
        <f>IF(AND($D136&lt;&gt;0,BB$1&lt;&gt;0),IF(VLOOKUP($D136,$J$9:$DP$16,2+BB$1,FALSE)&lt;&gt;0,(COUNTIF('Présences, Excuses, et Tx P G'!$P135:BF135,$C136)/VLOOKUP($D136,$J$9:$DP$16,2+BB$1,FALSE)),),)</f>
        <v>0</v>
      </c>
      <c r="BC136" s="141">
        <f>IF(AND($D136&lt;&gt;0,BC$1&lt;&gt;0),IF(VLOOKUP($D136,$J$9:$DP$16,2+BC$1,FALSE)&lt;&gt;0,(COUNTIF('Présences, Excuses, et Tx P G'!$P135:BG135,$C136)/VLOOKUP($D136,$J$9:$DP$16,2+BC$1,FALSE)),),)</f>
        <v>0</v>
      </c>
      <c r="BD136" s="141">
        <f>IF(AND($D136&lt;&gt;0,BD$1&lt;&gt;0),IF(VLOOKUP($D136,$J$9:$DP$16,2+BD$1,FALSE)&lt;&gt;0,(COUNTIF('Présences, Excuses, et Tx P G'!$P135:BH135,$C136)/VLOOKUP($D136,$J$9:$DP$16,2+BD$1,FALSE)),),)</f>
        <v>0</v>
      </c>
      <c r="BE136" s="141">
        <f>IF(AND($D136&lt;&gt;0,BE$1&lt;&gt;0),IF(VLOOKUP($D136,$J$9:$DP$16,2+BE$1,FALSE)&lt;&gt;0,(COUNTIF('Présences, Excuses, et Tx P G'!$P135:BI135,$C136)/VLOOKUP($D136,$J$9:$DP$16,2+BE$1,FALSE)),),)</f>
        <v>0</v>
      </c>
      <c r="BF136" s="141">
        <f>IF(AND($D136&lt;&gt;0,BF$1&lt;&gt;0),IF(VLOOKUP($D136,$J$9:$DP$16,2+BF$1,FALSE)&lt;&gt;0,(COUNTIF('Présences, Excuses, et Tx P G'!$P135:BJ135,$C136)/VLOOKUP($D136,$J$9:$DP$16,2+BF$1,FALSE)),),)</f>
        <v>0</v>
      </c>
      <c r="BG136" s="141">
        <f>IF(AND($D136&lt;&gt;0,BG$1&lt;&gt;0),IF(VLOOKUP($D136,$J$9:$DP$16,2+BG$1,FALSE)&lt;&gt;0,(COUNTIF('Présences, Excuses, et Tx P G'!$P135:BK135,$C136)/VLOOKUP($D136,$J$9:$DP$16,2+BG$1,FALSE)),),)</f>
        <v>0</v>
      </c>
      <c r="BH136" s="141">
        <f>IF(AND($D136&lt;&gt;0,BH$1&lt;&gt;0),IF(VLOOKUP($D136,$J$9:$DP$16,2+BH$1,FALSE)&lt;&gt;0,(COUNTIF('Présences, Excuses, et Tx P G'!$P135:BL135,$C136)/VLOOKUP($D136,$J$9:$DP$16,2+BH$1,FALSE)),),)</f>
        <v>0</v>
      </c>
      <c r="BI136" s="141">
        <f>IF(AND($D136&lt;&gt;0,BI$1&lt;&gt;0),IF(VLOOKUP($D136,$J$9:$DP$16,2+BI$1,FALSE)&lt;&gt;0,(COUNTIF('Présences, Excuses, et Tx P G'!$P135:BM135,$C136)/VLOOKUP($D136,$J$9:$DP$16,2+BI$1,FALSE)),),)</f>
        <v>0</v>
      </c>
      <c r="BJ136" s="141">
        <f>IF(AND($D136&lt;&gt;0,BJ$1&lt;&gt;0),IF(VLOOKUP($D136,$J$9:$DP$16,2+BJ$1,FALSE)&lt;&gt;0,(COUNTIF('Présences, Excuses, et Tx P G'!$P135:BN135,$C136)/VLOOKUP($D136,$J$9:$DP$16,2+BJ$1,FALSE)),),)</f>
        <v>0</v>
      </c>
      <c r="BK136" s="141">
        <f>IF(AND($D136&lt;&gt;0,BK$1&lt;&gt;0),IF(VLOOKUP($D136,$J$9:$DP$16,2+BK$1,FALSE)&lt;&gt;0,(COUNTIF('Présences, Excuses, et Tx P G'!$P135:BO135,$C136)/VLOOKUP($D136,$J$9:$DP$16,2+BK$1,FALSE)),),)</f>
        <v>0</v>
      </c>
      <c r="BL136" s="141">
        <f>IF(AND($D136&lt;&gt;0,BL$1&lt;&gt;0),IF(VLOOKUP($D136,$J$9:$DP$16,2+BL$1,FALSE)&lt;&gt;0,(COUNTIF('Présences, Excuses, et Tx P G'!$P135:BP135,$C136)/VLOOKUP($D136,$J$9:$DP$16,2+BL$1,FALSE)),),)</f>
        <v>0</v>
      </c>
      <c r="BM136" s="141">
        <f>IF(AND($D136&lt;&gt;0,BM$1&lt;&gt;0),IF(VLOOKUP($D136,$J$9:$DP$16,2+BM$1,FALSE)&lt;&gt;0,(COUNTIF('Présences, Excuses, et Tx P G'!$P135:BQ135,$C136)/VLOOKUP($D136,$J$9:$DP$16,2+BM$1,FALSE)),),)</f>
        <v>0</v>
      </c>
      <c r="BN136" s="141">
        <f>IF(AND($D136&lt;&gt;0,BN$1&lt;&gt;0),IF(VLOOKUP($D136,$J$9:$DP$16,2+BN$1,FALSE)&lt;&gt;0,(COUNTIF('Présences, Excuses, et Tx P G'!$P135:BR135,$C136)/VLOOKUP($D136,$J$9:$DP$16,2+BN$1,FALSE)),),)</f>
        <v>0</v>
      </c>
      <c r="BO136" s="141">
        <f>IF(AND($D136&lt;&gt;0,BO$1&lt;&gt;0),IF(VLOOKUP($D136,$J$9:$DP$16,2+BO$1,FALSE)&lt;&gt;0,(COUNTIF('Présences, Excuses, et Tx P G'!$P135:BS135,$C136)/VLOOKUP($D136,$J$9:$DP$16,2+BO$1,FALSE)),),)</f>
        <v>0</v>
      </c>
      <c r="BP136" s="141">
        <f>IF(AND($D136&lt;&gt;0,BP$1&lt;&gt;0),IF(VLOOKUP($D136,$J$9:$DP$16,2+BP$1,FALSE)&lt;&gt;0,(COUNTIF('Présences, Excuses, et Tx P G'!$P135:BT135,$C136)/VLOOKUP($D136,$J$9:$DP$16,2+BP$1,FALSE)),),)</f>
        <v>0</v>
      </c>
      <c r="BQ136" s="141">
        <f>IF(AND($D136&lt;&gt;0,BQ$1&lt;&gt;0),IF(VLOOKUP($D136,$J$9:$DP$16,2+BQ$1,FALSE)&lt;&gt;0,(COUNTIF('Présences, Excuses, et Tx P G'!$P135:BU135,$C136)/VLOOKUP($D136,$J$9:$DP$16,2+BQ$1,FALSE)),),)</f>
        <v>0</v>
      </c>
      <c r="BR136" s="141">
        <f>IF(AND($D136&lt;&gt;0,BR$1&lt;&gt;0),IF(VLOOKUP($D136,$J$9:$DP$16,2+BR$1,FALSE)&lt;&gt;0,(COUNTIF('Présences, Excuses, et Tx P G'!$P135:BV135,$C136)/VLOOKUP($D136,$J$9:$DP$16,2+BR$1,FALSE)),),)</f>
        <v>0</v>
      </c>
      <c r="BS136" s="141">
        <f>IF(AND($D136&lt;&gt;0,BS$1&lt;&gt;0),IF(VLOOKUP($D136,$J$9:$DP$16,2+BS$1,FALSE)&lt;&gt;0,(COUNTIF('Présences, Excuses, et Tx P G'!$P135:BW135,$C136)/VLOOKUP($D136,$J$9:$DP$16,2+BS$1,FALSE)),),)</f>
        <v>0</v>
      </c>
      <c r="BT136" s="141">
        <f>IF(AND($D136&lt;&gt;0,BT$1&lt;&gt;0),IF(VLOOKUP($D136,$J$9:$DP$16,2+BT$1,FALSE)&lt;&gt;0,(COUNTIF('Présences, Excuses, et Tx P G'!$P135:BX135,$C136)/VLOOKUP($D136,$J$9:$DP$16,2+BT$1,FALSE)),),)</f>
        <v>0</v>
      </c>
      <c r="BU136" s="141">
        <f>IF(AND($D136&lt;&gt;0,BU$1&lt;&gt;0),IF(VLOOKUP($D136,$J$9:$DP$16,2+BU$1,FALSE)&lt;&gt;0,(COUNTIF('Présences, Excuses, et Tx P G'!$P135:BY135,$C136)/VLOOKUP($D136,$J$9:$DP$16,2+BU$1,FALSE)),),)</f>
        <v>0</v>
      </c>
      <c r="BV136" s="141">
        <f>IF(AND($D136&lt;&gt;0,BV$1&lt;&gt;0),IF(VLOOKUP($D136,$J$9:$DP$16,2+BV$1,FALSE)&lt;&gt;0,(COUNTIF('Présences, Excuses, et Tx P G'!$P135:BZ135,$C136)/VLOOKUP($D136,$J$9:$DP$16,2+BV$1,FALSE)),),)</f>
        <v>0</v>
      </c>
      <c r="BW136" s="141">
        <f>IF(AND($D136&lt;&gt;0,BW$1&lt;&gt;0),IF(VLOOKUP($D136,$J$9:$DP$16,2+BW$1,FALSE)&lt;&gt;0,(COUNTIF('Présences, Excuses, et Tx P G'!$P135:CA135,$C136)/VLOOKUP($D136,$J$9:$DP$16,2+BW$1,FALSE)),),)</f>
        <v>0</v>
      </c>
      <c r="BX136" s="141">
        <f>IF(AND($D136&lt;&gt;0,BX$1&lt;&gt;0),IF(VLOOKUP($D136,$J$9:$DP$16,2+BX$1,FALSE)&lt;&gt;0,(COUNTIF('Présences, Excuses, et Tx P G'!$P135:CB135,$C136)/VLOOKUP($D136,$J$9:$DP$16,2+BX$1,FALSE)),),)</f>
        <v>0</v>
      </c>
      <c r="BY136" s="141">
        <f>IF(AND($D136&lt;&gt;0,BY$1&lt;&gt;0),IF(VLOOKUP($D136,$J$9:$DP$16,2+BY$1,FALSE)&lt;&gt;0,(COUNTIF('Présences, Excuses, et Tx P G'!$P135:CC135,$C136)/VLOOKUP($D136,$J$9:$DP$16,2+BY$1,FALSE)),),)</f>
        <v>0</v>
      </c>
      <c r="BZ136" s="141">
        <f>IF(AND($D136&lt;&gt;0,BZ$1&lt;&gt;0),IF(VLOOKUP($D136,$J$9:$DP$16,2+BZ$1,FALSE)&lt;&gt;0,(COUNTIF('Présences, Excuses, et Tx P G'!$P135:CD135,$C136)/VLOOKUP($D136,$J$9:$DP$16,2+BZ$1,FALSE)),),)</f>
        <v>0</v>
      </c>
      <c r="CA136" s="141">
        <f>IF(AND($D136&lt;&gt;0,CA$1&lt;&gt;0),IF(VLOOKUP($D136,$J$9:$DP$16,2+CA$1,FALSE)&lt;&gt;0,(COUNTIF('Présences, Excuses, et Tx P G'!$P135:CE135,$C136)/VLOOKUP($D136,$J$9:$DP$16,2+CA$1,FALSE)),),)</f>
        <v>0</v>
      </c>
      <c r="CB136" s="141">
        <f>IF(AND($D136&lt;&gt;0,CB$1&lt;&gt;0),IF(VLOOKUP($D136,$J$9:$DP$16,2+CB$1,FALSE)&lt;&gt;0,(COUNTIF('Présences, Excuses, et Tx P G'!$P135:CF135,$C136)/VLOOKUP($D136,$J$9:$DP$16,2+CB$1,FALSE)),),)</f>
        <v>0</v>
      </c>
      <c r="CC136" s="141">
        <f>IF(AND($D136&lt;&gt;0,CC$1&lt;&gt;0),IF(VLOOKUP($D136,$J$9:$DP$16,2+CC$1,FALSE)&lt;&gt;0,(COUNTIF('Présences, Excuses, et Tx P G'!$P135:CG135,$C136)/VLOOKUP($D136,$J$9:$DP$16,2+CC$1,FALSE)),),)</f>
        <v>0</v>
      </c>
      <c r="CD136" s="141">
        <f>IF(AND($D136&lt;&gt;0,CD$1&lt;&gt;0),IF(VLOOKUP($D136,$J$9:$DP$16,2+CD$1,FALSE)&lt;&gt;0,(COUNTIF('Présences, Excuses, et Tx P G'!$P135:CH135,$C136)/VLOOKUP($D136,$J$9:$DP$16,2+CD$1,FALSE)),),)</f>
        <v>0</v>
      </c>
      <c r="CE136" s="141">
        <f>IF(AND($D136&lt;&gt;0,CE$1&lt;&gt;0),IF(VLOOKUP($D136,$J$9:$DP$16,2+CE$1,FALSE)&lt;&gt;0,(COUNTIF('Présences, Excuses, et Tx P G'!$P135:CI135,$C136)/VLOOKUP($D136,$J$9:$DP$16,2+CE$1,FALSE)),),)</f>
        <v>0</v>
      </c>
      <c r="CF136" s="141">
        <f>IF(AND($D136&lt;&gt;0,CF$1&lt;&gt;0),IF(VLOOKUP($D136,$J$9:$DP$16,2+CF$1,FALSE)&lt;&gt;0,(COUNTIF('Présences, Excuses, et Tx P G'!$P135:CJ135,$C136)/VLOOKUP($D136,$J$9:$DP$16,2+CF$1,FALSE)),),)</f>
        <v>0</v>
      </c>
      <c r="CG136" s="141">
        <f>IF(AND($D136&lt;&gt;0,CG$1&lt;&gt;0),IF(VLOOKUP($D136,$J$9:$DP$16,2+CG$1,FALSE)&lt;&gt;0,(COUNTIF('Présences, Excuses, et Tx P G'!$P135:CK135,$C136)/VLOOKUP($D136,$J$9:$DP$16,2+CG$1,FALSE)),),)</f>
        <v>0</v>
      </c>
      <c r="CH136" s="141">
        <f>IF(AND($D136&lt;&gt;0,CH$1&lt;&gt;0),IF(VLOOKUP($D136,$J$9:$DP$16,2+CH$1,FALSE)&lt;&gt;0,(COUNTIF('Présences, Excuses, et Tx P G'!$P135:CL135,$C136)/VLOOKUP($D136,$J$9:$DP$16,2+CH$1,FALSE)),),)</f>
        <v>0</v>
      </c>
      <c r="CI136" s="141">
        <f>IF(AND($D136&lt;&gt;0,CI$1&lt;&gt;0),IF(VLOOKUP($D136,$J$9:$DP$16,2+CI$1,FALSE)&lt;&gt;0,(COUNTIF('Présences, Excuses, et Tx P G'!$P135:CM135,$C136)/VLOOKUP($D136,$J$9:$DP$16,2+CI$1,FALSE)),),)</f>
        <v>0</v>
      </c>
      <c r="CJ136" s="141">
        <f>IF(AND($D136&lt;&gt;0,CJ$1&lt;&gt;0),IF(VLOOKUP($D136,$J$9:$DP$16,2+CJ$1,FALSE)&lt;&gt;0,(COUNTIF('Présences, Excuses, et Tx P G'!$P135:CO135,$C136)/VLOOKUP($D136,$J$9:$DP$16,2+CJ$1,FALSE)),),)</f>
        <v>0</v>
      </c>
      <c r="CK136" s="141">
        <f>IF(AND($D136&lt;&gt;0,CK$1&lt;&gt;0),IF(VLOOKUP($D136,$J$9:$DP$16,2+CK$1,FALSE)&lt;&gt;0,(COUNTIF('Présences, Excuses, et Tx P G'!$P135:CP135,$C136)/VLOOKUP($D136,$J$9:$DP$16,2+CK$1,FALSE)),),)</f>
        <v>0</v>
      </c>
      <c r="CL136" s="141">
        <f>IF(AND($D136&lt;&gt;0,CL$1&lt;&gt;0),IF(VLOOKUP($D136,$J$9:$DP$16,2+CL$1,FALSE)&lt;&gt;0,(COUNTIF('Présences, Excuses, et Tx P G'!$P135:CQ135,$C136)/VLOOKUP($D136,$J$9:$DP$16,2+CL$1,FALSE)),),)</f>
        <v>0</v>
      </c>
      <c r="CM136" s="141">
        <f>IF(AND($D136&lt;&gt;0,CM$1&lt;&gt;0),IF(VLOOKUP($D136,$J$9:$DP$16,2+CM$1,FALSE)&lt;&gt;0,(COUNTIF('Présences, Excuses, et Tx P G'!$P135:CR135,$C136)/VLOOKUP($D136,$J$9:$DP$16,2+CM$1,FALSE)),),)</f>
        <v>0</v>
      </c>
      <c r="CN136" s="141">
        <f>IF(AND($D136&lt;&gt;0,CN$1&lt;&gt;0),IF(VLOOKUP($D136,$J$9:$DP$16,2+CN$1,FALSE)&lt;&gt;0,(COUNTIF('Présences, Excuses, et Tx P G'!$P135:CS135,$C136)/VLOOKUP($D136,$J$9:$DP$16,2+CN$1,FALSE)),),)</f>
        <v>0</v>
      </c>
      <c r="CO136" s="141">
        <f>IF(AND($D136&lt;&gt;0,CO$1&lt;&gt;0),IF(VLOOKUP($D136,$J$9:$DP$16,2+CO$1,FALSE)&lt;&gt;0,(COUNTIF('Présences, Excuses, et Tx P G'!$P135:CT135,$C136)/VLOOKUP($D136,$J$9:$DP$16,2+CO$1,FALSE)),),)</f>
        <v>0</v>
      </c>
      <c r="CP136" s="141">
        <f>IF(AND($D136&lt;&gt;0,CP$1&lt;&gt;0),IF(VLOOKUP($D136,$J$9:$DP$16,2+CP$1,FALSE)&lt;&gt;0,(COUNTIF('Présences, Excuses, et Tx P G'!$P135:CU135,$C136)/VLOOKUP($D136,$J$9:$DP$16,2+CP$1,FALSE)),),)</f>
        <v>0</v>
      </c>
      <c r="CQ136" s="141">
        <f>IF(AND($D136&lt;&gt;0,CQ$1&lt;&gt;0),IF(VLOOKUP($D136,$J$9:$DP$16,2+CQ$1,FALSE)&lt;&gt;0,(COUNTIF('Présences, Excuses, et Tx P G'!$P135:CU135,$C136)/VLOOKUP($D136,$J$9:$DP$16,2+CQ$1,FALSE)),),)</f>
        <v>0</v>
      </c>
      <c r="CR136" s="141">
        <f>IF(AND($D136&lt;&gt;0,CR$1&lt;&gt;0),IF(VLOOKUP($D136,$J$9:$DP$16,2+CR$1,FALSE)&lt;&gt;0,(COUNTIF('Présences, Excuses, et Tx P G'!$P135:CV135,$C136)/VLOOKUP($D136,$J$9:$DP$16,2+CR$1,FALSE)),),)</f>
        <v>0</v>
      </c>
      <c r="CS136" s="141">
        <f>IF(AND($D136&lt;&gt;0,CS$1&lt;&gt;0),IF(VLOOKUP($D136,$J$9:$DP$16,2+CS$1,FALSE)&lt;&gt;0,(COUNTIF('Présences, Excuses, et Tx P G'!$P135:CW135,$C136)/VLOOKUP($D136,$J$9:$DP$16,2+CS$1,FALSE)),),)</f>
        <v>0</v>
      </c>
      <c r="CT136" s="141">
        <f>IF(AND($D136&lt;&gt;0,CT$1&lt;&gt;0),IF(VLOOKUP($D136,$J$9:$DP$16,2+CT$1,FALSE)&lt;&gt;0,(COUNTIF('Présences, Excuses, et Tx P G'!$P135:CX135,$C136)/VLOOKUP($D136,$J$9:$DP$16,2+CT$1,FALSE)),),)</f>
        <v>0</v>
      </c>
      <c r="CU136" s="141">
        <f>IF(AND($D136&lt;&gt;0,CU$1&lt;&gt;0),IF(VLOOKUP($D136,$J$9:$DP$16,2+CU$1,FALSE)&lt;&gt;0,(COUNTIF('Présences, Excuses, et Tx P G'!$P135:CY135,$C136)/VLOOKUP($D136,$J$9:$DP$16,2+CU$1,FALSE)),),)</f>
        <v>0</v>
      </c>
      <c r="CV136" s="141">
        <f>IF(AND($D136&lt;&gt;0,CV$1&lt;&gt;0),IF(VLOOKUP($D136,$J$9:$DP$16,2+CV$1,FALSE)&lt;&gt;0,(COUNTIF('Présences, Excuses, et Tx P G'!$P135:CZ135,$C136)/VLOOKUP($D136,$J$9:$DP$16,2+CV$1,FALSE)),),)</f>
        <v>0</v>
      </c>
      <c r="CW136" s="141">
        <f>IF(AND($D136&lt;&gt;0,CW$1&lt;&gt;0),IF(VLOOKUP($D136,$J$9:$DP$16,2+CW$1,FALSE)&lt;&gt;0,(COUNTIF('Présences, Excuses, et Tx P G'!$P135:DA135,$C136)/VLOOKUP($D136,$J$9:$DP$16,2+CW$1,FALSE)),),)</f>
        <v>0</v>
      </c>
      <c r="CX136" s="141">
        <f>IF(AND($D136&lt;&gt;0,CX$1&lt;&gt;0),IF(VLOOKUP($D136,$J$9:$DP$16,2+CX$1,FALSE)&lt;&gt;0,(COUNTIF('Présences, Excuses, et Tx P G'!$P135:DB135,$C136)/VLOOKUP($D136,$J$9:$DP$16,2+CX$1,FALSE)),),)</f>
        <v>0</v>
      </c>
      <c r="CY136" s="141">
        <f>IF(AND($D136&lt;&gt;0,CY$1&lt;&gt;0),IF(VLOOKUP($D136,$J$9:$DP$16,2+CY$1,FALSE)&lt;&gt;0,(COUNTIF('Présences, Excuses, et Tx P G'!$P135:DC135,$C136)/VLOOKUP($D136,$J$9:$DP$16,2+CY$1,FALSE)),),)</f>
        <v>0</v>
      </c>
      <c r="CZ136" s="141">
        <f>IF(AND($D136&lt;&gt;0,CZ$1&lt;&gt;0),IF(VLOOKUP($D136,$J$9:$DP$16,2+CZ$1,FALSE)&lt;&gt;0,(COUNTIF('Présences, Excuses, et Tx P G'!$P135:DD135,$C136)/VLOOKUP($D136,$J$9:$DP$16,2+CZ$1,FALSE)),),)</f>
        <v>0</v>
      </c>
      <c r="DA136" s="141">
        <f>IF(AND($D136&lt;&gt;0,DA$1&lt;&gt;0),IF(VLOOKUP($D136,$J$9:$DP$16,2+DA$1,FALSE)&lt;&gt;0,(COUNTIF('Présences, Excuses, et Tx P G'!$P135:DE135,$C136)/VLOOKUP($D136,$J$9:$DP$16,2+DA$1,FALSE)),),)</f>
        <v>0</v>
      </c>
      <c r="DB136" s="141">
        <f>IF(AND($D136&lt;&gt;0,DB$1&lt;&gt;0),IF(VLOOKUP($D136,$J$9:$DP$16,2+DB$1,FALSE)&lt;&gt;0,(COUNTIF('Présences, Excuses, et Tx P G'!$P135:DF135,$C136)/VLOOKUP($D136,$J$9:$DP$16,2+DB$1,FALSE)),),)</f>
        <v>0</v>
      </c>
      <c r="DC136" s="141">
        <f>IF(AND($D136&lt;&gt;0,DC$1&lt;&gt;0),IF(VLOOKUP($D136,$J$9:$DP$16,2+DC$1,FALSE)&lt;&gt;0,(COUNTIF('Présences, Excuses, et Tx P G'!$P135:DG135,$C136)/VLOOKUP($D136,$J$9:$DP$16,2+DC$1,FALSE)),),)</f>
        <v>0</v>
      </c>
      <c r="DD136" s="141">
        <f>IF(AND($D136&lt;&gt;0,DD$1&lt;&gt;0),IF(VLOOKUP($D136,$J$9:$DP$16,2+DD$1,FALSE)&lt;&gt;0,(COUNTIF('Présences, Excuses, et Tx P G'!$P135:DH135,$C136)/VLOOKUP($D136,$J$9:$DP$16,2+DD$1,FALSE)),),)</f>
        <v>0</v>
      </c>
      <c r="DE136" s="141">
        <f>IF(AND($D136&lt;&gt;0,DE$1&lt;&gt;0),IF(VLOOKUP($D136,$J$9:$DP$16,2+DE$1,FALSE)&lt;&gt;0,(COUNTIF('Présences, Excuses, et Tx P G'!$P135:DI135,$C136)/VLOOKUP($D136,$J$9:$DP$16,2+DE$1,FALSE)),),)</f>
        <v>0</v>
      </c>
      <c r="DF136" s="141">
        <f>IF(AND($D136&lt;&gt;0,DF$1&lt;&gt;0),IF(VLOOKUP($D136,$J$9:$DP$16,2+DF$1,FALSE)&lt;&gt;0,(COUNTIF('Présences, Excuses, et Tx P G'!$P135:DJ135,$C136)/VLOOKUP($D136,$J$9:$DP$16,2+DF$1,FALSE)),),)</f>
        <v>0</v>
      </c>
      <c r="DG136" s="141">
        <f>IF(AND($D136&lt;&gt;0,DG$1&lt;&gt;0),IF(VLOOKUP($D136,$J$9:$DP$16,2+DG$1,FALSE)&lt;&gt;0,(COUNTIF('Présences, Excuses, et Tx P G'!$P135:DK135,$C136)/VLOOKUP($D136,$J$9:$DP$16,2+DG$1,FALSE)),),)</f>
        <v>0</v>
      </c>
      <c r="DH136" s="141">
        <f>IF(AND($D136&lt;&gt;0,DH$1&lt;&gt;0),IF(VLOOKUP($D136,$J$9:$DP$16,2+DH$1,FALSE)&lt;&gt;0,(COUNTIF('Présences, Excuses, et Tx P G'!$P135:DL135,$C136)/VLOOKUP($D136,$J$9:$DP$16,2+DH$1,FALSE)),),)</f>
        <v>0</v>
      </c>
      <c r="DI136" s="141">
        <f>IF(AND($D136&lt;&gt;0,DI$1&lt;&gt;0),IF(VLOOKUP($D136,$J$9:$DP$16,2+DI$1,FALSE)&lt;&gt;0,(COUNTIF('Présences, Excuses, et Tx P G'!$P135:DM135,$C136)/VLOOKUP($D136,$J$9:$DP$16,2+DI$1,FALSE)),),)</f>
        <v>0</v>
      </c>
      <c r="DJ136" s="141">
        <f>IF(AND($D136&lt;&gt;0,DJ$1&lt;&gt;0),IF(VLOOKUP($D136,$J$9:$DP$16,2+DJ$1,FALSE)&lt;&gt;0,(COUNTIF('Présences, Excuses, et Tx P G'!$P135:DN135,$C136)/VLOOKUP($D136,$J$9:$DP$16,2+DJ$1,FALSE)),),)</f>
        <v>0</v>
      </c>
      <c r="DK136" s="141">
        <f>IF(AND($D136&lt;&gt;0,DK$1&lt;&gt;0),IF(VLOOKUP($D136,$J$9:$DP$16,2+DK$1,FALSE)&lt;&gt;0,(COUNTIF('Présences, Excuses, et Tx P G'!$P135:DO135,$C136)/VLOOKUP($D136,$J$9:$DP$16,2+DK$1,FALSE)),),)</f>
        <v>0</v>
      </c>
      <c r="DL136" s="141">
        <f>IF(AND($D136&lt;&gt;0,DL$1&lt;&gt;0),IF(VLOOKUP($D136,$J$9:$DP$16,2+DL$1,FALSE)&lt;&gt;0,(COUNTIF('Présences, Excuses, et Tx P G'!$P135:DP135,$C136)/VLOOKUP($D136,$J$9:$DP$16,2+DL$1,FALSE)),),)</f>
        <v>0</v>
      </c>
      <c r="DM136" s="141">
        <f>IF(AND($D136&lt;&gt;0,DM$1&lt;&gt;0),IF(VLOOKUP($D136,$J$9:$DP$16,2+DM$1,FALSE)&lt;&gt;0,(COUNTIF('Présences, Excuses, et Tx P G'!$P135:DQ135,$C136)/VLOOKUP($D136,$J$9:$DP$16,2+DM$1,FALSE)),),)</f>
        <v>0</v>
      </c>
      <c r="DN136" s="141">
        <f>IF(AND($D136&lt;&gt;0,DN$1&lt;&gt;0),IF(VLOOKUP($D136,$J$9:$DP$16,2+DN$1,FALSE)&lt;&gt;0,(COUNTIF('Présences, Excuses, et Tx P G'!$P135:DR135,$C136)/VLOOKUP($D136,$J$9:$DP$16,2+DN$1,FALSE)),),)</f>
        <v>0</v>
      </c>
      <c r="DO136" s="141">
        <f>IF(AND($D136&lt;&gt;0,DO$1&lt;&gt;0),IF(VLOOKUP($D136,$J$9:$DP$16,2+DO$1,FALSE)&lt;&gt;0,(COUNTIF('Présences, Excuses, et Tx P G'!$P135:DS135,$C136)/VLOOKUP($D136,$J$9:$DP$16,2+DO$1,FALSE)),),)</f>
        <v>0</v>
      </c>
      <c r="DP136" s="141">
        <f>IF(AND($D136&lt;&gt;0,DP$1&lt;&gt;0),IF(VLOOKUP($D136,$J$9:$DP$16,2+DP$1,FALSE)&lt;&gt;0,(COUNTIF('Présences, Excuses, et Tx P G'!$P135:DT135,$C136)/VLOOKUP($D136,$J$9:$DP$16,2+DP$1,FALSE)),),)</f>
        <v>0</v>
      </c>
      <c r="DR136" s="474" t="s">
        <v>158</v>
      </c>
      <c r="DS136" s="477">
        <f>IF(DT$137&lt;&gt;0,DT136/DT$137,)</f>
        <v>0.28409090909090912</v>
      </c>
      <c r="DT136" s="27">
        <f>COUNTIF($J$18:$J$137,"C")</f>
        <v>25</v>
      </c>
    </row>
    <row r="137" spans="1:126" ht="14.4" customHeight="1">
      <c r="A137" s="11">
        <v>120</v>
      </c>
      <c r="B137" s="158">
        <f>Choristes!B126</f>
        <v>0</v>
      </c>
      <c r="C137" s="26">
        <f>Choristes!C126</f>
        <v>0</v>
      </c>
      <c r="D137" s="26">
        <f>Choristes!G126</f>
        <v>0</v>
      </c>
      <c r="E137" s="26"/>
      <c r="F137" s="26"/>
      <c r="G137" s="15"/>
      <c r="H137" s="15"/>
      <c r="I137" s="23">
        <f t="shared" si="37"/>
        <v>0</v>
      </c>
      <c r="J137" s="23">
        <f t="shared" si="38"/>
        <v>0</v>
      </c>
      <c r="K137" s="61"/>
      <c r="L137" s="141">
        <f>IF(AND($D137&lt;&gt;0,L$1&lt;&gt;0),IF(VLOOKUP($D137,$J$9:$DP$16,2+L$1,FALSE)&lt;&gt;0,(COUNTIF('Présences, Excuses, et Tx P G'!$P136:P136,$C137)/VLOOKUP($D137,$J$9:$DP$16,2+L$1,FALSE)),),)</f>
        <v>0</v>
      </c>
      <c r="M137" s="141">
        <f>IF(AND($D137&lt;&gt;0,M$1&lt;&gt;0),IF(VLOOKUP($D137,$J$9:$DP$16,2+M$1,FALSE)&lt;&gt;0,(COUNTIF('Présences, Excuses, et Tx P G'!$P136:Q136,$C137)/VLOOKUP($D137,$J$9:$DP$16,2+M$1,FALSE)),),)</f>
        <v>0</v>
      </c>
      <c r="N137" s="141">
        <f>IF(AND($D137&lt;&gt;0,N$1&lt;&gt;0),IF(VLOOKUP($D137,$J$9:$DP$16,2+N$1,FALSE)&lt;&gt;0,(COUNTIF('Présences, Excuses, et Tx P G'!$P136:R136,$C137)/VLOOKUP($D137,$J$9:$DP$16,2+N$1,FALSE)),),)</f>
        <v>0</v>
      </c>
      <c r="O137" s="141">
        <f>IF(AND($D137&lt;&gt;0,O$1&lt;&gt;0),IF(VLOOKUP($D137,$J$9:$DP$16,2+O$1,FALSE)&lt;&gt;0,(COUNTIF('Présences, Excuses, et Tx P G'!$P136:S136,$C137)/VLOOKUP($D137,$J$9:$DP$16,2+O$1,FALSE)),),)</f>
        <v>0</v>
      </c>
      <c r="P137" s="141">
        <f>IF(AND($D137&lt;&gt;0,P$1&lt;&gt;0),IF(VLOOKUP($D137,$J$9:$DP$16,2+P$1,FALSE)&lt;&gt;0,(COUNTIF('Présences, Excuses, et Tx P G'!$P136:T136,$C137)/VLOOKUP($D137,$J$9:$DP$16,2+P$1,FALSE)),),)</f>
        <v>0</v>
      </c>
      <c r="Q137" s="141">
        <f>IF(AND($D137&lt;&gt;0,Q$1&lt;&gt;0),IF(VLOOKUP($D137,$J$9:$DP$16,2+Q$1,FALSE)&lt;&gt;0,(COUNTIF('Présences, Excuses, et Tx P G'!$P136:U136,$C137)/VLOOKUP($D137,$J$9:$DP$16,2+Q$1,FALSE)),),)</f>
        <v>0</v>
      </c>
      <c r="R137" s="141">
        <f>IF(AND($D137&lt;&gt;0,R$1&lt;&gt;0),IF(VLOOKUP($D137,$J$9:$DP$16,2+R$1,FALSE)&lt;&gt;0,(COUNTIF('Présences, Excuses, et Tx P G'!$P136:V136,$C137)/VLOOKUP($D137,$J$9:$DP$16,2+R$1,FALSE)),),)</f>
        <v>0</v>
      </c>
      <c r="S137" s="141">
        <f>IF(AND($D137&lt;&gt;0,S$1&lt;&gt;0),IF(VLOOKUP($D137,$J$9:$DP$16,2+S$1,FALSE)&lt;&gt;0,(COUNTIF('Présences, Excuses, et Tx P G'!$P136:W136,$C137)/VLOOKUP($D137,$J$9:$DP$16,2+S$1,FALSE)),),)</f>
        <v>0</v>
      </c>
      <c r="T137" s="141">
        <f>IF(AND($D137&lt;&gt;0,T$1&lt;&gt;0),IF(VLOOKUP($D137,$J$9:$DP$16,2+T$1,FALSE)&lt;&gt;0,(COUNTIF('Présences, Excuses, et Tx P G'!$P136:X136,$C137)/VLOOKUP($D137,$J$9:$DP$16,2+T$1,FALSE)),),)</f>
        <v>0</v>
      </c>
      <c r="U137" s="141">
        <f>IF(AND($D137&lt;&gt;0,U$1&lt;&gt;0),IF(VLOOKUP($D137,$J$9:$DP$16,2+U$1,FALSE)&lt;&gt;0,(COUNTIF('Présences, Excuses, et Tx P G'!$P136:Y136,$C137)/VLOOKUP($D137,$J$9:$DP$16,2+U$1,FALSE)),),)</f>
        <v>0</v>
      </c>
      <c r="V137" s="141">
        <f>IF(AND($D137&lt;&gt;0,V$1&lt;&gt;0),IF(VLOOKUP($D137,$J$9:$DP$16,2+V$1,FALSE)&lt;&gt;0,(COUNTIF('Présences, Excuses, et Tx P G'!$P136:Z136,$C137)/VLOOKUP($D137,$J$9:$DP$16,2+V$1,FALSE)),),)</f>
        <v>0</v>
      </c>
      <c r="W137" s="141">
        <f>IF(AND($D137&lt;&gt;0,W$1&lt;&gt;0),IF(VLOOKUP($D137,$J$9:$DP$16,2+W$1,FALSE)&lt;&gt;0,(COUNTIF('Présences, Excuses, et Tx P G'!$P136:AA136,$C137)/VLOOKUP($D137,$J$9:$DP$16,2+W$1,FALSE)),),)</f>
        <v>0</v>
      </c>
      <c r="X137" s="141">
        <f>IF(AND($D137&lt;&gt;0,X$1&lt;&gt;0),IF(VLOOKUP($D137,$J$9:$DP$16,2+X$1,FALSE)&lt;&gt;0,(COUNTIF('Présences, Excuses, et Tx P G'!$P136:AB136,$C137)/VLOOKUP($D137,$J$9:$DP$16,2+X$1,FALSE)),),)</f>
        <v>0</v>
      </c>
      <c r="Y137" s="141">
        <f>IF(AND($D137&lt;&gt;0,Y$1&lt;&gt;0),IF(VLOOKUP($D137,$J$9:$DP$16,2+Y$1,FALSE)&lt;&gt;0,(COUNTIF('Présences, Excuses, et Tx P G'!$P136:AC136,$C137)/VLOOKUP($D137,$J$9:$DP$16,2+Y$1,FALSE)),),)</f>
        <v>0</v>
      </c>
      <c r="Z137" s="141">
        <f>IF(AND($D137&lt;&gt;0,Z$1&lt;&gt;0),IF(VLOOKUP($D137,$J$9:$DP$16,2+Z$1,FALSE)&lt;&gt;0,(COUNTIF('Présences, Excuses, et Tx P G'!$P136:AD136,$C137)/VLOOKUP($D137,$J$9:$DP$16,2+Z$1,FALSE)),),)</f>
        <v>0</v>
      </c>
      <c r="AA137" s="141">
        <f>IF(AND($D137&lt;&gt;0,AA$1&lt;&gt;0),IF(VLOOKUP($D137,$J$9:$DP$16,2+AA$1,FALSE)&lt;&gt;0,(COUNTIF('Présences, Excuses, et Tx P G'!$P136:AE136,$C137)/VLOOKUP($D137,$J$9:$DP$16,2+AA$1,FALSE)),),)</f>
        <v>0</v>
      </c>
      <c r="AB137" s="141">
        <f>IF(AND($D137&lt;&gt;0,AB$1&lt;&gt;0),IF(VLOOKUP($D137,$J$9:$DP$16,2+AB$1,FALSE)&lt;&gt;0,(COUNTIF('Présences, Excuses, et Tx P G'!$P136:AF136,$C137)/VLOOKUP($D137,$J$9:$DP$16,2+AB$1,FALSE)),),)</f>
        <v>0</v>
      </c>
      <c r="AC137" s="141">
        <f>IF(AND($D137&lt;&gt;0,AC$1&lt;&gt;0),IF(VLOOKUP($D137,$J$9:$DP$16,2+AC$1,FALSE)&lt;&gt;0,(COUNTIF('Présences, Excuses, et Tx P G'!$P136:AG136,$C137)/VLOOKUP($D137,$J$9:$DP$16,2+AC$1,FALSE)),),)</f>
        <v>0</v>
      </c>
      <c r="AD137" s="141">
        <f>IF(AND($D137&lt;&gt;0,AD$1&lt;&gt;0),IF(VLOOKUP($D137,$J$9:$DP$16,2+AD$1,FALSE)&lt;&gt;0,(COUNTIF('Présences, Excuses, et Tx P G'!$P136:AH136,$C137)/VLOOKUP($D137,$J$9:$DP$16,2+AD$1,FALSE)),),)</f>
        <v>0</v>
      </c>
      <c r="AE137" s="141">
        <f>IF(AND($D137&lt;&gt;0,AE$1&lt;&gt;0),IF(VLOOKUP($D137,$J$9:$DP$16,2+AE$1,FALSE)&lt;&gt;0,(COUNTIF('Présences, Excuses, et Tx P G'!$P136:AI136,$C137)/VLOOKUP($D137,$J$9:$DP$16,2+AE$1,FALSE)),),)</f>
        <v>0</v>
      </c>
      <c r="AF137" s="141">
        <f>IF(AND($D137&lt;&gt;0,AF$1&lt;&gt;0),IF(VLOOKUP($D137,$J$9:$DP$16,2+AF$1,FALSE)&lt;&gt;0,(COUNTIF('Présences, Excuses, et Tx P G'!$P136:AJ136,$C137)/VLOOKUP($D137,$J$9:$DP$16,2+AF$1,FALSE)),),)</f>
        <v>0</v>
      </c>
      <c r="AG137" s="141">
        <f>IF(AND($D137&lt;&gt;0,AG$1&lt;&gt;0),IF(VLOOKUP($D137,$J$9:$DP$16,2+AG$1,FALSE)&lt;&gt;0,(COUNTIF('Présences, Excuses, et Tx P G'!$P136:AK136,$C137)/VLOOKUP($D137,$J$9:$DP$16,2+AG$1,FALSE)),),)</f>
        <v>0</v>
      </c>
      <c r="AH137" s="141">
        <f>IF(AND($D137&lt;&gt;0,AH$1&lt;&gt;0),IF(VLOOKUP($D137,$J$9:$DP$16,2+AH$1,FALSE)&lt;&gt;0,(COUNTIF('Présences, Excuses, et Tx P G'!$P136:AL136,$C137)/VLOOKUP($D137,$J$9:$DP$16,2+AH$1,FALSE)),),)</f>
        <v>0</v>
      </c>
      <c r="AI137" s="141">
        <f>IF(AND($D137&lt;&gt;0,AI$1&lt;&gt;0),IF(VLOOKUP($D137,$J$9:$DP$16,2+AI$1,FALSE)&lt;&gt;0,(COUNTIF('Présences, Excuses, et Tx P G'!$P136:AM136,$C137)/VLOOKUP($D137,$J$9:$DP$16,2+AI$1,FALSE)),),)</f>
        <v>0</v>
      </c>
      <c r="AJ137" s="141">
        <f>IF(AND($D137&lt;&gt;0,AJ$1&lt;&gt;0),IF(VLOOKUP($D137,$J$9:$DP$16,2+AJ$1,FALSE)&lt;&gt;0,(COUNTIF('Présences, Excuses, et Tx P G'!$P136:AN136,$C137)/VLOOKUP($D137,$J$9:$DP$16,2+AJ$1,FALSE)),),)</f>
        <v>0</v>
      </c>
      <c r="AK137" s="141">
        <f>IF(AND($D137&lt;&gt;0,AK$1&lt;&gt;0),IF(VLOOKUP($D137,$J$9:$DP$16,2+AK$1,FALSE)&lt;&gt;0,(COUNTIF('Présences, Excuses, et Tx P G'!$P136:AO136,$C137)/VLOOKUP($D137,$J$9:$DP$16,2+AK$1,FALSE)),),)</f>
        <v>0</v>
      </c>
      <c r="AL137" s="141">
        <f>IF(AND($D137&lt;&gt;0,AL$1&lt;&gt;0),IF(VLOOKUP($D137,$J$9:$DP$16,2+AL$1,FALSE)&lt;&gt;0,(COUNTIF('Présences, Excuses, et Tx P G'!$P136:AP136,$C137)/VLOOKUP($D137,$J$9:$DP$16,2+AL$1,FALSE)),),)</f>
        <v>0</v>
      </c>
      <c r="AM137" s="141">
        <f>IF(AND($D137&lt;&gt;0,AM$1&lt;&gt;0),IF(VLOOKUP($D137,$J$9:$DP$16,2+AM$1,FALSE)&lt;&gt;0,(COUNTIF('Présences, Excuses, et Tx P G'!$P136:AQ136,$C137)/VLOOKUP($D137,$J$9:$DP$16,2+AM$1,FALSE)),),)</f>
        <v>0</v>
      </c>
      <c r="AN137" s="141">
        <f>IF(AND($D137&lt;&gt;0,AN$1&lt;&gt;0),IF(VLOOKUP($D137,$J$9:$DP$16,2+AN$1,FALSE)&lt;&gt;0,(COUNTIF('Présences, Excuses, et Tx P G'!$P136:AR136,$C137)/VLOOKUP($D137,$J$9:$DP$16,2+AN$1,FALSE)),),)</f>
        <v>0</v>
      </c>
      <c r="AO137" s="141">
        <f>IF(AND($D137&lt;&gt;0,AO$1&lt;&gt;0),IF(VLOOKUP($D137,$J$9:$DP$16,2+AO$1,FALSE)&lt;&gt;0,(COUNTIF('Présences, Excuses, et Tx P G'!$P136:AS136,$C137)/VLOOKUP($D137,$J$9:$DP$16,2+AO$1,FALSE)),),)</f>
        <v>0</v>
      </c>
      <c r="AP137" s="141">
        <f>IF(AND($D137&lt;&gt;0,AP$1&lt;&gt;0),IF(VLOOKUP($D137,$J$9:$DP$16,2+AP$1,FALSE)&lt;&gt;0,(COUNTIF('Présences, Excuses, et Tx P G'!$P136:AT136,$C137)/VLOOKUP($D137,$J$9:$DP$16,2+AP$1,FALSE)),),)</f>
        <v>0</v>
      </c>
      <c r="AQ137" s="141">
        <f>IF(AND($D137&lt;&gt;0,AQ$1&lt;&gt;0),IF(VLOOKUP($D137,$J$9:$DP$16,2+AQ$1,FALSE)&lt;&gt;0,(COUNTIF('Présences, Excuses, et Tx P G'!$P136:AU136,$C137)/VLOOKUP($D137,$J$9:$DP$16,2+AQ$1,FALSE)),),)</f>
        <v>0</v>
      </c>
      <c r="AR137" s="141">
        <f>IF(AND($D137&lt;&gt;0,AR$1&lt;&gt;0),IF(VLOOKUP($D137,$J$9:$DP$16,2+AR$1,FALSE)&lt;&gt;0,(COUNTIF('Présences, Excuses, et Tx P G'!$P136:AV136,$C137)/VLOOKUP($D137,$J$9:$DP$16,2+AR$1,FALSE)),),)</f>
        <v>0</v>
      </c>
      <c r="AS137" s="141">
        <f>IF(AND($D137&lt;&gt;0,AS$1&lt;&gt;0),IF(VLOOKUP($D137,$J$9:$DP$16,2+AS$1,FALSE)&lt;&gt;0,(COUNTIF('Présences, Excuses, et Tx P G'!$P136:AW136,$C137)/VLOOKUP($D137,$J$9:$DP$16,2+AS$1,FALSE)),),)</f>
        <v>0</v>
      </c>
      <c r="AT137" s="141">
        <f>IF(AND($D137&lt;&gt;0,AT$1&lt;&gt;0),IF(VLOOKUP($D137,$J$9:$DP$16,2+AT$1,FALSE)&lt;&gt;0,(COUNTIF('Présences, Excuses, et Tx P G'!$P136:AX136,$C137)/VLOOKUP($D137,$J$9:$DP$16,2+AT$1,FALSE)),),)</f>
        <v>0</v>
      </c>
      <c r="AU137" s="141">
        <f>IF(AND($D137&lt;&gt;0,AU$1&lt;&gt;0),IF(VLOOKUP($D137,$J$9:$DP$16,2+AU$1,FALSE)&lt;&gt;0,(COUNTIF('Présences, Excuses, et Tx P G'!$P136:AY136,$C137)/VLOOKUP($D137,$J$9:$DP$16,2+AU$1,FALSE)),),)</f>
        <v>0</v>
      </c>
      <c r="AV137" s="141">
        <f>IF(AND($D137&lt;&gt;0,AV$1&lt;&gt;0),IF(VLOOKUP($D137,$J$9:$DP$16,2+AV$1,FALSE)&lt;&gt;0,(COUNTIF('Présences, Excuses, et Tx P G'!$P136:AZ136,$C137)/VLOOKUP($D137,$J$9:$DP$16,2+AV$1,FALSE)),),)</f>
        <v>0</v>
      </c>
      <c r="AW137" s="141">
        <f>IF(AND($D137&lt;&gt;0,AW$1&lt;&gt;0),IF(VLOOKUP($D137,$J$9:$DP$16,2+AW$1,FALSE)&lt;&gt;0,(COUNTIF('Présences, Excuses, et Tx P G'!$P136:BA136,$C137)/VLOOKUP($D137,$J$9:$DP$16,2+AW$1,FALSE)),),)</f>
        <v>0</v>
      </c>
      <c r="AX137" s="141">
        <f>IF(AND($D137&lt;&gt;0,AX$1&lt;&gt;0),IF(VLOOKUP($D137,$J$9:$DP$16,2+AX$1,FALSE)&lt;&gt;0,(COUNTIF('Présences, Excuses, et Tx P G'!$P136:BB136,$C137)/VLOOKUP($D137,$J$9:$DP$16,2+AX$1,FALSE)),),)</f>
        <v>0</v>
      </c>
      <c r="AY137" s="141">
        <f>IF(AND($D137&lt;&gt;0,AY$1&lt;&gt;0),IF(VLOOKUP($D137,$J$9:$DP$16,2+AY$1,FALSE)&lt;&gt;0,(COUNTIF('Présences, Excuses, et Tx P G'!$P136:BC136,$C137)/VLOOKUP($D137,$J$9:$DP$16,2+AY$1,FALSE)),),)</f>
        <v>0</v>
      </c>
      <c r="AZ137" s="141">
        <f>IF(AND($D137&lt;&gt;0,AZ$1&lt;&gt;0),IF(VLOOKUP($D137,$J$9:$DP$16,2+AZ$1,FALSE)&lt;&gt;0,(COUNTIF('Présences, Excuses, et Tx P G'!$P136:BD136,$C137)/VLOOKUP($D137,$J$9:$DP$16,2+AZ$1,FALSE)),),)</f>
        <v>0</v>
      </c>
      <c r="BA137" s="141">
        <f>IF(AND($D137&lt;&gt;0,BA$1&lt;&gt;0),IF(VLOOKUP($D137,$J$9:$DP$16,2+BA$1,FALSE)&lt;&gt;0,(COUNTIF('Présences, Excuses, et Tx P G'!$P136:BE136,$C137)/VLOOKUP($D137,$J$9:$DP$16,2+BA$1,FALSE)),),)</f>
        <v>0</v>
      </c>
      <c r="BB137" s="141">
        <f>IF(AND($D137&lt;&gt;0,BB$1&lt;&gt;0),IF(VLOOKUP($D137,$J$9:$DP$16,2+BB$1,FALSE)&lt;&gt;0,(COUNTIF('Présences, Excuses, et Tx P G'!$P136:BF136,$C137)/VLOOKUP($D137,$J$9:$DP$16,2+BB$1,FALSE)),),)</f>
        <v>0</v>
      </c>
      <c r="BC137" s="141">
        <f>IF(AND($D137&lt;&gt;0,BC$1&lt;&gt;0),IF(VLOOKUP($D137,$J$9:$DP$16,2+BC$1,FALSE)&lt;&gt;0,(COUNTIF('Présences, Excuses, et Tx P G'!$P136:BG136,$C137)/VLOOKUP($D137,$J$9:$DP$16,2+BC$1,FALSE)),),)</f>
        <v>0</v>
      </c>
      <c r="BD137" s="141">
        <f>IF(AND($D137&lt;&gt;0,BD$1&lt;&gt;0),IF(VLOOKUP($D137,$J$9:$DP$16,2+BD$1,FALSE)&lt;&gt;0,(COUNTIF('Présences, Excuses, et Tx P G'!$P136:BH136,$C137)/VLOOKUP($D137,$J$9:$DP$16,2+BD$1,FALSE)),),)</f>
        <v>0</v>
      </c>
      <c r="BE137" s="141">
        <f>IF(AND($D137&lt;&gt;0,BE$1&lt;&gt;0),IF(VLOOKUP($D137,$J$9:$DP$16,2+BE$1,FALSE)&lt;&gt;0,(COUNTIF('Présences, Excuses, et Tx P G'!$P136:BI136,$C137)/VLOOKUP($D137,$J$9:$DP$16,2+BE$1,FALSE)),),)</f>
        <v>0</v>
      </c>
      <c r="BF137" s="141">
        <f>IF(AND($D137&lt;&gt;0,BF$1&lt;&gt;0),IF(VLOOKUP($D137,$J$9:$DP$16,2+BF$1,FALSE)&lt;&gt;0,(COUNTIF('Présences, Excuses, et Tx P G'!$P136:BJ136,$C137)/VLOOKUP($D137,$J$9:$DP$16,2+BF$1,FALSE)),),)</f>
        <v>0</v>
      </c>
      <c r="BG137" s="141">
        <f>IF(AND($D137&lt;&gt;0,BG$1&lt;&gt;0),IF(VLOOKUP($D137,$J$9:$DP$16,2+BG$1,FALSE)&lt;&gt;0,(COUNTIF('Présences, Excuses, et Tx P G'!$P136:BK136,$C137)/VLOOKUP($D137,$J$9:$DP$16,2+BG$1,FALSE)),),)</f>
        <v>0</v>
      </c>
      <c r="BH137" s="141">
        <f>IF(AND($D137&lt;&gt;0,BH$1&lt;&gt;0),IF(VLOOKUP($D137,$J$9:$DP$16,2+BH$1,FALSE)&lt;&gt;0,(COUNTIF('Présences, Excuses, et Tx P G'!$P136:BL136,$C137)/VLOOKUP($D137,$J$9:$DP$16,2+BH$1,FALSE)),),)</f>
        <v>0</v>
      </c>
      <c r="BI137" s="141">
        <f>IF(AND($D137&lt;&gt;0,BI$1&lt;&gt;0),IF(VLOOKUP($D137,$J$9:$DP$16,2+BI$1,FALSE)&lt;&gt;0,(COUNTIF('Présences, Excuses, et Tx P G'!$P136:BM136,$C137)/VLOOKUP($D137,$J$9:$DP$16,2+BI$1,FALSE)),),)</f>
        <v>0</v>
      </c>
      <c r="BJ137" s="141">
        <f>IF(AND($D137&lt;&gt;0,BJ$1&lt;&gt;0),IF(VLOOKUP($D137,$J$9:$DP$16,2+BJ$1,FALSE)&lt;&gt;0,(COUNTIF('Présences, Excuses, et Tx P G'!$P136:BN136,$C137)/VLOOKUP($D137,$J$9:$DP$16,2+BJ$1,FALSE)),),)</f>
        <v>0</v>
      </c>
      <c r="BK137" s="141">
        <f>IF(AND($D137&lt;&gt;0,BK$1&lt;&gt;0),IF(VLOOKUP($D137,$J$9:$DP$16,2+BK$1,FALSE)&lt;&gt;0,(COUNTIF('Présences, Excuses, et Tx P G'!$P136:BO136,$C137)/VLOOKUP($D137,$J$9:$DP$16,2+BK$1,FALSE)),),)</f>
        <v>0</v>
      </c>
      <c r="BL137" s="141">
        <f>IF(AND($D137&lt;&gt;0,BL$1&lt;&gt;0),IF(VLOOKUP($D137,$J$9:$DP$16,2+BL$1,FALSE)&lt;&gt;0,(COUNTIF('Présences, Excuses, et Tx P G'!$P136:BP136,$C137)/VLOOKUP($D137,$J$9:$DP$16,2+BL$1,FALSE)),),)</f>
        <v>0</v>
      </c>
      <c r="BM137" s="141">
        <f>IF(AND($D137&lt;&gt;0,BM$1&lt;&gt;0),IF(VLOOKUP($D137,$J$9:$DP$16,2+BM$1,FALSE)&lt;&gt;0,(COUNTIF('Présences, Excuses, et Tx P G'!$P136:BQ136,$C137)/VLOOKUP($D137,$J$9:$DP$16,2+BM$1,FALSE)),),)</f>
        <v>0</v>
      </c>
      <c r="BN137" s="141">
        <f>IF(AND($D137&lt;&gt;0,BN$1&lt;&gt;0),IF(VLOOKUP($D137,$J$9:$DP$16,2+BN$1,FALSE)&lt;&gt;0,(COUNTIF('Présences, Excuses, et Tx P G'!$P136:BR136,$C137)/VLOOKUP($D137,$J$9:$DP$16,2+BN$1,FALSE)),),)</f>
        <v>0</v>
      </c>
      <c r="BO137" s="141">
        <f>IF(AND($D137&lt;&gt;0,BO$1&lt;&gt;0),IF(VLOOKUP($D137,$J$9:$DP$16,2+BO$1,FALSE)&lt;&gt;0,(COUNTIF('Présences, Excuses, et Tx P G'!$P136:BS136,$C137)/VLOOKUP($D137,$J$9:$DP$16,2+BO$1,FALSE)),),)</f>
        <v>0</v>
      </c>
      <c r="BP137" s="141">
        <f>IF(AND($D137&lt;&gt;0,BP$1&lt;&gt;0),IF(VLOOKUP($D137,$J$9:$DP$16,2+BP$1,FALSE)&lt;&gt;0,(COUNTIF('Présences, Excuses, et Tx P G'!$P136:BT136,$C137)/VLOOKUP($D137,$J$9:$DP$16,2+BP$1,FALSE)),),)</f>
        <v>0</v>
      </c>
      <c r="BQ137" s="141">
        <f>IF(AND($D137&lt;&gt;0,BQ$1&lt;&gt;0),IF(VLOOKUP($D137,$J$9:$DP$16,2+BQ$1,FALSE)&lt;&gt;0,(COUNTIF('Présences, Excuses, et Tx P G'!$P136:BU136,$C137)/VLOOKUP($D137,$J$9:$DP$16,2+BQ$1,FALSE)),),)</f>
        <v>0</v>
      </c>
      <c r="BR137" s="141">
        <f>IF(AND($D137&lt;&gt;0,BR$1&lt;&gt;0),IF(VLOOKUP($D137,$J$9:$DP$16,2+BR$1,FALSE)&lt;&gt;0,(COUNTIF('Présences, Excuses, et Tx P G'!$P136:BV136,$C137)/VLOOKUP($D137,$J$9:$DP$16,2+BR$1,FALSE)),),)</f>
        <v>0</v>
      </c>
      <c r="BS137" s="141">
        <f>IF(AND($D137&lt;&gt;0,BS$1&lt;&gt;0),IF(VLOOKUP($D137,$J$9:$DP$16,2+BS$1,FALSE)&lt;&gt;0,(COUNTIF('Présences, Excuses, et Tx P G'!$P136:BW136,$C137)/VLOOKUP($D137,$J$9:$DP$16,2+BS$1,FALSE)),),)</f>
        <v>0</v>
      </c>
      <c r="BT137" s="141">
        <f>IF(AND($D137&lt;&gt;0,BT$1&lt;&gt;0),IF(VLOOKUP($D137,$J$9:$DP$16,2+BT$1,FALSE)&lt;&gt;0,(COUNTIF('Présences, Excuses, et Tx P G'!$P136:BX136,$C137)/VLOOKUP($D137,$J$9:$DP$16,2+BT$1,FALSE)),),)</f>
        <v>0</v>
      </c>
      <c r="BU137" s="141">
        <f>IF(AND($D137&lt;&gt;0,BU$1&lt;&gt;0),IF(VLOOKUP($D137,$J$9:$DP$16,2+BU$1,FALSE)&lt;&gt;0,(COUNTIF('Présences, Excuses, et Tx P G'!$P136:BY136,$C137)/VLOOKUP($D137,$J$9:$DP$16,2+BU$1,FALSE)),),)</f>
        <v>0</v>
      </c>
      <c r="BV137" s="141">
        <f>IF(AND($D137&lt;&gt;0,BV$1&lt;&gt;0),IF(VLOOKUP($D137,$J$9:$DP$16,2+BV$1,FALSE)&lt;&gt;0,(COUNTIF('Présences, Excuses, et Tx P G'!$P136:BZ136,$C137)/VLOOKUP($D137,$J$9:$DP$16,2+BV$1,FALSE)),),)</f>
        <v>0</v>
      </c>
      <c r="BW137" s="141">
        <f>IF(AND($D137&lt;&gt;0,BW$1&lt;&gt;0),IF(VLOOKUP($D137,$J$9:$DP$16,2+BW$1,FALSE)&lt;&gt;0,(COUNTIF('Présences, Excuses, et Tx P G'!$P136:CA136,$C137)/VLOOKUP($D137,$J$9:$DP$16,2+BW$1,FALSE)),),)</f>
        <v>0</v>
      </c>
      <c r="BX137" s="141">
        <f>IF(AND($D137&lt;&gt;0,BX$1&lt;&gt;0),IF(VLOOKUP($D137,$J$9:$DP$16,2+BX$1,FALSE)&lt;&gt;0,(COUNTIF('Présences, Excuses, et Tx P G'!$P136:CB136,$C137)/VLOOKUP($D137,$J$9:$DP$16,2+BX$1,FALSE)),),)</f>
        <v>0</v>
      </c>
      <c r="BY137" s="141">
        <f>IF(AND($D137&lt;&gt;0,BY$1&lt;&gt;0),IF(VLOOKUP($D137,$J$9:$DP$16,2+BY$1,FALSE)&lt;&gt;0,(COUNTIF('Présences, Excuses, et Tx P G'!$P136:CC136,$C137)/VLOOKUP($D137,$J$9:$DP$16,2+BY$1,FALSE)),),)</f>
        <v>0</v>
      </c>
      <c r="BZ137" s="141">
        <f>IF(AND($D137&lt;&gt;0,BZ$1&lt;&gt;0),IF(VLOOKUP($D137,$J$9:$DP$16,2+BZ$1,FALSE)&lt;&gt;0,(COUNTIF('Présences, Excuses, et Tx P G'!$P136:CD136,$C137)/VLOOKUP($D137,$J$9:$DP$16,2+BZ$1,FALSE)),),)</f>
        <v>0</v>
      </c>
      <c r="CA137" s="141">
        <f>IF(AND($D137&lt;&gt;0,CA$1&lt;&gt;0),IF(VLOOKUP($D137,$J$9:$DP$16,2+CA$1,FALSE)&lt;&gt;0,(COUNTIF('Présences, Excuses, et Tx P G'!$P136:CE136,$C137)/VLOOKUP($D137,$J$9:$DP$16,2+CA$1,FALSE)),),)</f>
        <v>0</v>
      </c>
      <c r="CB137" s="141">
        <f>IF(AND($D137&lt;&gt;0,CB$1&lt;&gt;0),IF(VLOOKUP($D137,$J$9:$DP$16,2+CB$1,FALSE)&lt;&gt;0,(COUNTIF('Présences, Excuses, et Tx P G'!$P136:CF136,$C137)/VLOOKUP($D137,$J$9:$DP$16,2+CB$1,FALSE)),),)</f>
        <v>0</v>
      </c>
      <c r="CC137" s="141">
        <f>IF(AND($D137&lt;&gt;0,CC$1&lt;&gt;0),IF(VLOOKUP($D137,$J$9:$DP$16,2+CC$1,FALSE)&lt;&gt;0,(COUNTIF('Présences, Excuses, et Tx P G'!$P136:CG136,$C137)/VLOOKUP($D137,$J$9:$DP$16,2+CC$1,FALSE)),),)</f>
        <v>0</v>
      </c>
      <c r="CD137" s="141">
        <f>IF(AND($D137&lt;&gt;0,CD$1&lt;&gt;0),IF(VLOOKUP($D137,$J$9:$DP$16,2+CD$1,FALSE)&lt;&gt;0,(COUNTIF('Présences, Excuses, et Tx P G'!$P136:CH136,$C137)/VLOOKUP($D137,$J$9:$DP$16,2+CD$1,FALSE)),),)</f>
        <v>0</v>
      </c>
      <c r="CE137" s="141">
        <f>IF(AND($D137&lt;&gt;0,CE$1&lt;&gt;0),IF(VLOOKUP($D137,$J$9:$DP$16,2+CE$1,FALSE)&lt;&gt;0,(COUNTIF('Présences, Excuses, et Tx P G'!$P136:CI136,$C137)/VLOOKUP($D137,$J$9:$DP$16,2+CE$1,FALSE)),),)</f>
        <v>0</v>
      </c>
      <c r="CF137" s="141">
        <f>IF(AND($D137&lt;&gt;0,CF$1&lt;&gt;0),IF(VLOOKUP($D137,$J$9:$DP$16,2+CF$1,FALSE)&lt;&gt;0,(COUNTIF('Présences, Excuses, et Tx P G'!$P136:CJ136,$C137)/VLOOKUP($D137,$J$9:$DP$16,2+CF$1,FALSE)),),)</f>
        <v>0</v>
      </c>
      <c r="CG137" s="141">
        <f>IF(AND($D137&lt;&gt;0,CG$1&lt;&gt;0),IF(VLOOKUP($D137,$J$9:$DP$16,2+CG$1,FALSE)&lt;&gt;0,(COUNTIF('Présences, Excuses, et Tx P G'!$P136:CK136,$C137)/VLOOKUP($D137,$J$9:$DP$16,2+CG$1,FALSE)),),)</f>
        <v>0</v>
      </c>
      <c r="CH137" s="141">
        <f>IF(AND($D137&lt;&gt;0,CH$1&lt;&gt;0),IF(VLOOKUP($D137,$J$9:$DP$16,2+CH$1,FALSE)&lt;&gt;0,(COUNTIF('Présences, Excuses, et Tx P G'!$P136:CL136,$C137)/VLOOKUP($D137,$J$9:$DP$16,2+CH$1,FALSE)),),)</f>
        <v>0</v>
      </c>
      <c r="CI137" s="141">
        <f>IF(AND($D137&lt;&gt;0,CI$1&lt;&gt;0),IF(VLOOKUP($D137,$J$9:$DP$16,2+CI$1,FALSE)&lt;&gt;0,(COUNTIF('Présences, Excuses, et Tx P G'!$P136:CM136,$C137)/VLOOKUP($D137,$J$9:$DP$16,2+CI$1,FALSE)),),)</f>
        <v>0</v>
      </c>
      <c r="CJ137" s="141">
        <f>IF(AND($D137&lt;&gt;0,CJ$1&lt;&gt;0),IF(VLOOKUP($D137,$J$9:$DP$16,2+CJ$1,FALSE)&lt;&gt;0,(COUNTIF('Présences, Excuses, et Tx P G'!$P136:CO136,$C137)/VLOOKUP($D137,$J$9:$DP$16,2+CJ$1,FALSE)),),)</f>
        <v>0</v>
      </c>
      <c r="CK137" s="141">
        <f>IF(AND($D137&lt;&gt;0,CK$1&lt;&gt;0),IF(VLOOKUP($D137,$J$9:$DP$16,2+CK$1,FALSE)&lt;&gt;0,(COUNTIF('Présences, Excuses, et Tx P G'!$P136:CP136,$C137)/VLOOKUP($D137,$J$9:$DP$16,2+CK$1,FALSE)),),)</f>
        <v>0</v>
      </c>
      <c r="CL137" s="141">
        <f>IF(AND($D137&lt;&gt;0,CL$1&lt;&gt;0),IF(VLOOKUP($D137,$J$9:$DP$16,2+CL$1,FALSE)&lt;&gt;0,(COUNTIF('Présences, Excuses, et Tx P G'!$P136:CQ136,$C137)/VLOOKUP($D137,$J$9:$DP$16,2+CL$1,FALSE)),),)</f>
        <v>0</v>
      </c>
      <c r="CM137" s="141">
        <f>IF(AND($D137&lt;&gt;0,CM$1&lt;&gt;0),IF(VLOOKUP($D137,$J$9:$DP$16,2+CM$1,FALSE)&lt;&gt;0,(COUNTIF('Présences, Excuses, et Tx P G'!$P136:CR136,$C137)/VLOOKUP($D137,$J$9:$DP$16,2+CM$1,FALSE)),),)</f>
        <v>0</v>
      </c>
      <c r="CN137" s="141">
        <f>IF(AND($D137&lt;&gt;0,CN$1&lt;&gt;0),IF(VLOOKUP($D137,$J$9:$DP$16,2+CN$1,FALSE)&lt;&gt;0,(COUNTIF('Présences, Excuses, et Tx P G'!$P136:CS136,$C137)/VLOOKUP($D137,$J$9:$DP$16,2+CN$1,FALSE)),),)</f>
        <v>0</v>
      </c>
      <c r="CO137" s="141">
        <f>IF(AND($D137&lt;&gt;0,CO$1&lt;&gt;0),IF(VLOOKUP($D137,$J$9:$DP$16,2+CO$1,FALSE)&lt;&gt;0,(COUNTIF('Présences, Excuses, et Tx P G'!$P136:CT136,$C137)/VLOOKUP($D137,$J$9:$DP$16,2+CO$1,FALSE)),),)</f>
        <v>0</v>
      </c>
      <c r="CP137" s="141">
        <f>IF(AND($D137&lt;&gt;0,CP$1&lt;&gt;0),IF(VLOOKUP($D137,$J$9:$DP$16,2+CP$1,FALSE)&lt;&gt;0,(COUNTIF('Présences, Excuses, et Tx P G'!$P136:CU136,$C137)/VLOOKUP($D137,$J$9:$DP$16,2+CP$1,FALSE)),),)</f>
        <v>0</v>
      </c>
      <c r="CQ137" s="141">
        <f>IF(AND($D137&lt;&gt;0,CQ$1&lt;&gt;0),IF(VLOOKUP($D137,$J$9:$DP$16,2+CQ$1,FALSE)&lt;&gt;0,(COUNTIF('Présences, Excuses, et Tx P G'!$P136:CU136,$C137)/VLOOKUP($D137,$J$9:$DP$16,2+CQ$1,FALSE)),),)</f>
        <v>0</v>
      </c>
      <c r="CR137" s="141">
        <f>IF(AND($D137&lt;&gt;0,CR$1&lt;&gt;0),IF(VLOOKUP($D137,$J$9:$DP$16,2+CR$1,FALSE)&lt;&gt;0,(COUNTIF('Présences, Excuses, et Tx P G'!$P136:CV136,$C137)/VLOOKUP($D137,$J$9:$DP$16,2+CR$1,FALSE)),),)</f>
        <v>0</v>
      </c>
      <c r="CS137" s="141">
        <f>IF(AND($D137&lt;&gt;0,CS$1&lt;&gt;0),IF(VLOOKUP($D137,$J$9:$DP$16,2+CS$1,FALSE)&lt;&gt;0,(COUNTIF('Présences, Excuses, et Tx P G'!$P136:CW136,$C137)/VLOOKUP($D137,$J$9:$DP$16,2+CS$1,FALSE)),),)</f>
        <v>0</v>
      </c>
      <c r="CT137" s="141">
        <f>IF(AND($D137&lt;&gt;0,CT$1&lt;&gt;0),IF(VLOOKUP($D137,$J$9:$DP$16,2+CT$1,FALSE)&lt;&gt;0,(COUNTIF('Présences, Excuses, et Tx P G'!$P136:CX136,$C137)/VLOOKUP($D137,$J$9:$DP$16,2+CT$1,FALSE)),),)</f>
        <v>0</v>
      </c>
      <c r="CU137" s="141">
        <f>IF(AND($D137&lt;&gt;0,CU$1&lt;&gt;0),IF(VLOOKUP($D137,$J$9:$DP$16,2+CU$1,FALSE)&lt;&gt;0,(COUNTIF('Présences, Excuses, et Tx P G'!$P136:CY136,$C137)/VLOOKUP($D137,$J$9:$DP$16,2+CU$1,FALSE)),),)</f>
        <v>0</v>
      </c>
      <c r="CV137" s="141">
        <f>IF(AND($D137&lt;&gt;0,CV$1&lt;&gt;0),IF(VLOOKUP($D137,$J$9:$DP$16,2+CV$1,FALSE)&lt;&gt;0,(COUNTIF('Présences, Excuses, et Tx P G'!$P136:CZ136,$C137)/VLOOKUP($D137,$J$9:$DP$16,2+CV$1,FALSE)),),)</f>
        <v>0</v>
      </c>
      <c r="CW137" s="141">
        <f>IF(AND($D137&lt;&gt;0,CW$1&lt;&gt;0),IF(VLOOKUP($D137,$J$9:$DP$16,2+CW$1,FALSE)&lt;&gt;0,(COUNTIF('Présences, Excuses, et Tx P G'!$P136:DA136,$C137)/VLOOKUP($D137,$J$9:$DP$16,2+CW$1,FALSE)),),)</f>
        <v>0</v>
      </c>
      <c r="CX137" s="141">
        <f>IF(AND($D137&lt;&gt;0,CX$1&lt;&gt;0),IF(VLOOKUP($D137,$J$9:$DP$16,2+CX$1,FALSE)&lt;&gt;0,(COUNTIF('Présences, Excuses, et Tx P G'!$P136:DB136,$C137)/VLOOKUP($D137,$J$9:$DP$16,2+CX$1,FALSE)),),)</f>
        <v>0</v>
      </c>
      <c r="CY137" s="141">
        <f>IF(AND($D137&lt;&gt;0,CY$1&lt;&gt;0),IF(VLOOKUP($D137,$J$9:$DP$16,2+CY$1,FALSE)&lt;&gt;0,(COUNTIF('Présences, Excuses, et Tx P G'!$P136:DC136,$C137)/VLOOKUP($D137,$J$9:$DP$16,2+CY$1,FALSE)),),)</f>
        <v>0</v>
      </c>
      <c r="CZ137" s="141">
        <f>IF(AND($D137&lt;&gt;0,CZ$1&lt;&gt;0),IF(VLOOKUP($D137,$J$9:$DP$16,2+CZ$1,FALSE)&lt;&gt;0,(COUNTIF('Présences, Excuses, et Tx P G'!$P136:DD136,$C137)/VLOOKUP($D137,$J$9:$DP$16,2+CZ$1,FALSE)),),)</f>
        <v>0</v>
      </c>
      <c r="DA137" s="141">
        <f>IF(AND($D137&lt;&gt;0,DA$1&lt;&gt;0),IF(VLOOKUP($D137,$J$9:$DP$16,2+DA$1,FALSE)&lt;&gt;0,(COUNTIF('Présences, Excuses, et Tx P G'!$P136:DE136,$C137)/VLOOKUP($D137,$J$9:$DP$16,2+DA$1,FALSE)),),)</f>
        <v>0</v>
      </c>
      <c r="DB137" s="141">
        <f>IF(AND($D137&lt;&gt;0,DB$1&lt;&gt;0),IF(VLOOKUP($D137,$J$9:$DP$16,2+DB$1,FALSE)&lt;&gt;0,(COUNTIF('Présences, Excuses, et Tx P G'!$P136:DF136,$C137)/VLOOKUP($D137,$J$9:$DP$16,2+DB$1,FALSE)),),)</f>
        <v>0</v>
      </c>
      <c r="DC137" s="141">
        <f>IF(AND($D137&lt;&gt;0,DC$1&lt;&gt;0),IF(VLOOKUP($D137,$J$9:$DP$16,2+DC$1,FALSE)&lt;&gt;0,(COUNTIF('Présences, Excuses, et Tx P G'!$P136:DG136,$C137)/VLOOKUP($D137,$J$9:$DP$16,2+DC$1,FALSE)),),)</f>
        <v>0</v>
      </c>
      <c r="DD137" s="141">
        <f>IF(AND($D137&lt;&gt;0,DD$1&lt;&gt;0),IF(VLOOKUP($D137,$J$9:$DP$16,2+DD$1,FALSE)&lt;&gt;0,(COUNTIF('Présences, Excuses, et Tx P G'!$P136:DH136,$C137)/VLOOKUP($D137,$J$9:$DP$16,2+DD$1,FALSE)),),)</f>
        <v>0</v>
      </c>
      <c r="DE137" s="141">
        <f>IF(AND($D137&lt;&gt;0,DE$1&lt;&gt;0),IF(VLOOKUP($D137,$J$9:$DP$16,2+DE$1,FALSE)&lt;&gt;0,(COUNTIF('Présences, Excuses, et Tx P G'!$P136:DI136,$C137)/VLOOKUP($D137,$J$9:$DP$16,2+DE$1,FALSE)),),)</f>
        <v>0</v>
      </c>
      <c r="DF137" s="141">
        <f>IF(AND($D137&lt;&gt;0,DF$1&lt;&gt;0),IF(VLOOKUP($D137,$J$9:$DP$16,2+DF$1,FALSE)&lt;&gt;0,(COUNTIF('Présences, Excuses, et Tx P G'!$P136:DJ136,$C137)/VLOOKUP($D137,$J$9:$DP$16,2+DF$1,FALSE)),),)</f>
        <v>0</v>
      </c>
      <c r="DG137" s="141">
        <f>IF(AND($D137&lt;&gt;0,DG$1&lt;&gt;0),IF(VLOOKUP($D137,$J$9:$DP$16,2+DG$1,FALSE)&lt;&gt;0,(COUNTIF('Présences, Excuses, et Tx P G'!$P136:DK136,$C137)/VLOOKUP($D137,$J$9:$DP$16,2+DG$1,FALSE)),),)</f>
        <v>0</v>
      </c>
      <c r="DH137" s="141">
        <f>IF(AND($D137&lt;&gt;0,DH$1&lt;&gt;0),IF(VLOOKUP($D137,$J$9:$DP$16,2+DH$1,FALSE)&lt;&gt;0,(COUNTIF('Présences, Excuses, et Tx P G'!$P136:DL136,$C137)/VLOOKUP($D137,$J$9:$DP$16,2+DH$1,FALSE)),),)</f>
        <v>0</v>
      </c>
      <c r="DI137" s="141">
        <f>IF(AND($D137&lt;&gt;0,DI$1&lt;&gt;0),IF(VLOOKUP($D137,$J$9:$DP$16,2+DI$1,FALSE)&lt;&gt;0,(COUNTIF('Présences, Excuses, et Tx P G'!$P136:DM136,$C137)/VLOOKUP($D137,$J$9:$DP$16,2+DI$1,FALSE)),),)</f>
        <v>0</v>
      </c>
      <c r="DJ137" s="141">
        <f>IF(AND($D137&lt;&gt;0,DJ$1&lt;&gt;0),IF(VLOOKUP($D137,$J$9:$DP$16,2+DJ$1,FALSE)&lt;&gt;0,(COUNTIF('Présences, Excuses, et Tx P G'!$P136:DN136,$C137)/VLOOKUP($D137,$J$9:$DP$16,2+DJ$1,FALSE)),),)</f>
        <v>0</v>
      </c>
      <c r="DK137" s="141">
        <f>IF(AND($D137&lt;&gt;0,DK$1&lt;&gt;0),IF(VLOOKUP($D137,$J$9:$DP$16,2+DK$1,FALSE)&lt;&gt;0,(COUNTIF('Présences, Excuses, et Tx P G'!$P136:DO136,$C137)/VLOOKUP($D137,$J$9:$DP$16,2+DK$1,FALSE)),),)</f>
        <v>0</v>
      </c>
      <c r="DL137" s="141">
        <f>IF(AND($D137&lt;&gt;0,DL$1&lt;&gt;0),IF(VLOOKUP($D137,$J$9:$DP$16,2+DL$1,FALSE)&lt;&gt;0,(COUNTIF('Présences, Excuses, et Tx P G'!$P136:DP136,$C137)/VLOOKUP($D137,$J$9:$DP$16,2+DL$1,FALSE)),),)</f>
        <v>0</v>
      </c>
      <c r="DM137" s="141">
        <f>IF(AND($D137&lt;&gt;0,DM$1&lt;&gt;0),IF(VLOOKUP($D137,$J$9:$DP$16,2+DM$1,FALSE)&lt;&gt;0,(COUNTIF('Présences, Excuses, et Tx P G'!$P136:DQ136,$C137)/VLOOKUP($D137,$J$9:$DP$16,2+DM$1,FALSE)),),)</f>
        <v>0</v>
      </c>
      <c r="DN137" s="141">
        <f>IF(AND($D137&lt;&gt;0,DN$1&lt;&gt;0),IF(VLOOKUP($D137,$J$9:$DP$16,2+DN$1,FALSE)&lt;&gt;0,(COUNTIF('Présences, Excuses, et Tx P G'!$P136:DR136,$C137)/VLOOKUP($D137,$J$9:$DP$16,2+DN$1,FALSE)),),)</f>
        <v>0</v>
      </c>
      <c r="DO137" s="141">
        <f>IF(AND($D137&lt;&gt;0,DO$1&lt;&gt;0),IF(VLOOKUP($D137,$J$9:$DP$16,2+DO$1,FALSE)&lt;&gt;0,(COUNTIF('Présences, Excuses, et Tx P G'!$P136:DS136,$C137)/VLOOKUP($D137,$J$9:$DP$16,2+DO$1,FALSE)),),)</f>
        <v>0</v>
      </c>
      <c r="DP137" s="141">
        <f>IF(AND($D137&lt;&gt;0,DP$1&lt;&gt;0),IF(VLOOKUP($D137,$J$9:$DP$16,2+DP$1,FALSE)&lt;&gt;0,(COUNTIF('Présences, Excuses, et Tx P G'!$P136:DT136,$C137)/VLOOKUP($D137,$J$9:$DP$16,2+DP$1,FALSE)),),)</f>
        <v>0</v>
      </c>
      <c r="DR137" s="210" t="s">
        <v>159</v>
      </c>
      <c r="DS137" s="208">
        <f>SUM(DS134:DS136)</f>
        <v>1</v>
      </c>
      <c r="DT137" s="27">
        <f>SUM(DT134:DT136)</f>
        <v>88</v>
      </c>
    </row>
    <row r="138" spans="1:126" s="3" customFormat="1" ht="14.4" customHeight="1">
      <c r="B138" s="127"/>
      <c r="C138" s="32"/>
      <c r="D138" s="128"/>
      <c r="E138" s="128"/>
      <c r="F138" s="128"/>
      <c r="G138" s="122"/>
      <c r="H138" s="122"/>
      <c r="I138" s="32" t="s">
        <v>148</v>
      </c>
      <c r="K138" s="62"/>
      <c r="L138" s="39">
        <f t="shared" ref="L138:AQ138" si="42">COUNTIF(L$18:L$137,"S")</f>
        <v>0</v>
      </c>
      <c r="M138" s="39">
        <f t="shared" si="42"/>
        <v>0</v>
      </c>
      <c r="N138" s="39">
        <f t="shared" si="42"/>
        <v>0</v>
      </c>
      <c r="O138" s="39">
        <f t="shared" si="42"/>
        <v>0</v>
      </c>
      <c r="P138" s="39">
        <f t="shared" si="42"/>
        <v>0</v>
      </c>
      <c r="Q138" s="39">
        <f t="shared" si="42"/>
        <v>0</v>
      </c>
      <c r="R138" s="39">
        <f t="shared" si="42"/>
        <v>0</v>
      </c>
      <c r="S138" s="39">
        <f t="shared" si="42"/>
        <v>0</v>
      </c>
      <c r="T138" s="39">
        <f t="shared" si="42"/>
        <v>0</v>
      </c>
      <c r="U138" s="39">
        <f t="shared" si="42"/>
        <v>0</v>
      </c>
      <c r="V138" s="39">
        <f t="shared" si="42"/>
        <v>0</v>
      </c>
      <c r="W138" s="39">
        <f t="shared" si="42"/>
        <v>0</v>
      </c>
      <c r="X138" s="39">
        <f t="shared" si="42"/>
        <v>0</v>
      </c>
      <c r="Y138" s="39">
        <f t="shared" si="42"/>
        <v>0</v>
      </c>
      <c r="Z138" s="39">
        <f t="shared" si="42"/>
        <v>0</v>
      </c>
      <c r="AA138" s="39">
        <f t="shared" si="42"/>
        <v>0</v>
      </c>
      <c r="AB138" s="39">
        <f t="shared" si="42"/>
        <v>0</v>
      </c>
      <c r="AC138" s="39">
        <f t="shared" si="42"/>
        <v>0</v>
      </c>
      <c r="AD138" s="39">
        <f t="shared" si="42"/>
        <v>0</v>
      </c>
      <c r="AE138" s="39">
        <f t="shared" si="42"/>
        <v>0</v>
      </c>
      <c r="AF138" s="39">
        <f t="shared" si="42"/>
        <v>0</v>
      </c>
      <c r="AG138" s="39">
        <f t="shared" si="42"/>
        <v>0</v>
      </c>
      <c r="AH138" s="39">
        <f t="shared" si="42"/>
        <v>0</v>
      </c>
      <c r="AI138" s="39">
        <f t="shared" si="42"/>
        <v>0</v>
      </c>
      <c r="AJ138" s="39">
        <f t="shared" si="42"/>
        <v>0</v>
      </c>
      <c r="AK138" s="39">
        <f t="shared" si="42"/>
        <v>0</v>
      </c>
      <c r="AL138" s="39">
        <f t="shared" si="42"/>
        <v>0</v>
      </c>
      <c r="AM138" s="39">
        <f t="shared" si="42"/>
        <v>0</v>
      </c>
      <c r="AN138" s="39">
        <f t="shared" si="42"/>
        <v>0</v>
      </c>
      <c r="AO138" s="39">
        <f t="shared" si="42"/>
        <v>0</v>
      </c>
      <c r="AP138" s="39">
        <f t="shared" si="42"/>
        <v>0</v>
      </c>
      <c r="AQ138" s="39">
        <f t="shared" si="42"/>
        <v>0</v>
      </c>
      <c r="AR138" s="39">
        <f t="shared" ref="AR138:BW138" si="43">COUNTIF(AR$18:AR$137,"S")</f>
        <v>0</v>
      </c>
      <c r="AS138" s="39">
        <f t="shared" si="43"/>
        <v>0</v>
      </c>
      <c r="AT138" s="39">
        <f t="shared" si="43"/>
        <v>0</v>
      </c>
      <c r="AU138" s="39">
        <f t="shared" si="43"/>
        <v>0</v>
      </c>
      <c r="AV138" s="39">
        <f t="shared" si="43"/>
        <v>0</v>
      </c>
      <c r="AW138" s="39">
        <f t="shared" si="43"/>
        <v>0</v>
      </c>
      <c r="AX138" s="39">
        <f t="shared" si="43"/>
        <v>0</v>
      </c>
      <c r="AY138" s="39">
        <f t="shared" si="43"/>
        <v>0</v>
      </c>
      <c r="AZ138" s="39">
        <f t="shared" si="43"/>
        <v>0</v>
      </c>
      <c r="BA138" s="39">
        <f t="shared" si="43"/>
        <v>0</v>
      </c>
      <c r="BB138" s="39">
        <f t="shared" si="43"/>
        <v>0</v>
      </c>
      <c r="BC138" s="39">
        <f t="shared" si="43"/>
        <v>0</v>
      </c>
      <c r="BD138" s="39">
        <f t="shared" si="43"/>
        <v>0</v>
      </c>
      <c r="BE138" s="39">
        <f t="shared" si="43"/>
        <v>0</v>
      </c>
      <c r="BF138" s="39">
        <f t="shared" si="43"/>
        <v>0</v>
      </c>
      <c r="BG138" s="39">
        <f t="shared" si="43"/>
        <v>0</v>
      </c>
      <c r="BH138" s="39">
        <f t="shared" si="43"/>
        <v>0</v>
      </c>
      <c r="BI138" s="39">
        <f t="shared" si="43"/>
        <v>0</v>
      </c>
      <c r="BJ138" s="39">
        <f t="shared" si="43"/>
        <v>0</v>
      </c>
      <c r="BK138" s="39">
        <f t="shared" si="43"/>
        <v>0</v>
      </c>
      <c r="BL138" s="39">
        <f t="shared" si="43"/>
        <v>0</v>
      </c>
      <c r="BM138" s="39">
        <f t="shared" si="43"/>
        <v>0</v>
      </c>
      <c r="BN138" s="196">
        <f t="shared" si="43"/>
        <v>0</v>
      </c>
      <c r="BO138" s="39">
        <f t="shared" si="43"/>
        <v>0</v>
      </c>
      <c r="BP138" s="39">
        <f t="shared" si="43"/>
        <v>0</v>
      </c>
      <c r="BQ138" s="39">
        <f t="shared" si="43"/>
        <v>0</v>
      </c>
      <c r="BR138" s="39">
        <f t="shared" si="43"/>
        <v>0</v>
      </c>
      <c r="BS138" s="39">
        <f t="shared" si="43"/>
        <v>0</v>
      </c>
      <c r="BT138" s="196">
        <f t="shared" si="43"/>
        <v>0</v>
      </c>
      <c r="BU138" s="39">
        <f t="shared" si="43"/>
        <v>0</v>
      </c>
      <c r="BV138" s="39">
        <f t="shared" si="43"/>
        <v>0</v>
      </c>
      <c r="BW138" s="39">
        <f t="shared" si="43"/>
        <v>0</v>
      </c>
      <c r="BX138" s="39">
        <f t="shared" ref="BX138:DC138" si="44">COUNTIF(BX$18:BX$137,"S")</f>
        <v>0</v>
      </c>
      <c r="BY138" s="39">
        <f t="shared" si="44"/>
        <v>0</v>
      </c>
      <c r="BZ138" s="39">
        <f t="shared" si="44"/>
        <v>0</v>
      </c>
      <c r="CA138" s="196">
        <f t="shared" si="44"/>
        <v>0</v>
      </c>
      <c r="CB138" s="39">
        <f t="shared" si="44"/>
        <v>0</v>
      </c>
      <c r="CC138" s="39">
        <f t="shared" si="44"/>
        <v>0</v>
      </c>
      <c r="CD138" s="39">
        <f t="shared" si="44"/>
        <v>0</v>
      </c>
      <c r="CE138" s="39">
        <f t="shared" si="44"/>
        <v>0</v>
      </c>
      <c r="CF138" s="39">
        <f t="shared" si="44"/>
        <v>0</v>
      </c>
      <c r="CG138" s="196">
        <f t="shared" si="44"/>
        <v>0</v>
      </c>
      <c r="CH138" s="39">
        <f t="shared" si="44"/>
        <v>0</v>
      </c>
      <c r="CI138" s="39">
        <f t="shared" si="44"/>
        <v>0</v>
      </c>
      <c r="CJ138" s="39">
        <f t="shared" si="44"/>
        <v>0</v>
      </c>
      <c r="CK138" s="39">
        <f t="shared" si="44"/>
        <v>0</v>
      </c>
      <c r="CL138" s="39">
        <f t="shared" si="44"/>
        <v>0</v>
      </c>
      <c r="CM138" s="219">
        <f t="shared" si="44"/>
        <v>0</v>
      </c>
      <c r="CN138" s="219">
        <f t="shared" si="44"/>
        <v>0</v>
      </c>
      <c r="CO138" s="219">
        <f t="shared" si="44"/>
        <v>0</v>
      </c>
      <c r="CP138" s="219">
        <f t="shared" si="44"/>
        <v>0</v>
      </c>
      <c r="CQ138" s="219">
        <f t="shared" si="44"/>
        <v>0</v>
      </c>
      <c r="CR138" s="219">
        <f t="shared" si="44"/>
        <v>0</v>
      </c>
      <c r="CS138" s="219">
        <f t="shared" si="44"/>
        <v>0</v>
      </c>
      <c r="CT138" s="39">
        <f t="shared" si="44"/>
        <v>0</v>
      </c>
      <c r="CU138" s="39">
        <f t="shared" si="44"/>
        <v>0</v>
      </c>
      <c r="CV138" s="39">
        <f t="shared" si="44"/>
        <v>0</v>
      </c>
      <c r="CW138" s="39">
        <f t="shared" si="44"/>
        <v>0</v>
      </c>
      <c r="CX138" s="39">
        <f t="shared" si="44"/>
        <v>0</v>
      </c>
      <c r="CY138" s="196">
        <f t="shared" si="44"/>
        <v>0</v>
      </c>
      <c r="CZ138" s="196">
        <f t="shared" si="44"/>
        <v>0</v>
      </c>
      <c r="DA138" s="196">
        <f t="shared" si="44"/>
        <v>0</v>
      </c>
      <c r="DB138" s="39">
        <f t="shared" si="44"/>
        <v>0</v>
      </c>
      <c r="DC138" s="39">
        <f t="shared" si="44"/>
        <v>0</v>
      </c>
      <c r="DD138" s="39">
        <f t="shared" ref="DD138:DP138" si="45">COUNTIF(DD$18:DD$137,"S")</f>
        <v>0</v>
      </c>
      <c r="DE138" s="39">
        <f t="shared" si="45"/>
        <v>0</v>
      </c>
      <c r="DF138" s="39">
        <f t="shared" si="45"/>
        <v>0</v>
      </c>
      <c r="DG138" s="39">
        <f t="shared" si="45"/>
        <v>0</v>
      </c>
      <c r="DH138" s="39">
        <f t="shared" si="45"/>
        <v>0</v>
      </c>
      <c r="DI138" s="39">
        <f t="shared" si="45"/>
        <v>0</v>
      </c>
      <c r="DJ138" s="39">
        <f t="shared" si="45"/>
        <v>0</v>
      </c>
      <c r="DK138" s="39">
        <f t="shared" si="45"/>
        <v>0</v>
      </c>
      <c r="DL138" s="39">
        <f t="shared" si="45"/>
        <v>0</v>
      </c>
      <c r="DM138" s="39">
        <f t="shared" si="45"/>
        <v>0</v>
      </c>
      <c r="DN138" s="39">
        <f t="shared" si="45"/>
        <v>0</v>
      </c>
      <c r="DO138" s="39">
        <f t="shared" si="45"/>
        <v>0</v>
      </c>
      <c r="DP138" s="39">
        <f t="shared" si="45"/>
        <v>0</v>
      </c>
      <c r="DV138" s="484"/>
    </row>
    <row r="139" spans="1:126" s="3" customFormat="1" ht="14.4" customHeight="1">
      <c r="B139" s="129"/>
      <c r="C139" s="78" t="s">
        <v>88</v>
      </c>
      <c r="D139" s="126"/>
      <c r="E139" s="126"/>
      <c r="F139" s="126"/>
      <c r="G139" s="130"/>
      <c r="H139" s="123" t="s">
        <v>88</v>
      </c>
      <c r="I139" s="78" t="s">
        <v>149</v>
      </c>
      <c r="K139" s="62"/>
      <c r="L139" s="37">
        <f>IF(OR(L4="TM",L4="AS",L4="AR",L4="TH",L4="TF"),HLOOKUP(L$4,Répartitions!$E$25:$J$29,2,FALSE),)</f>
        <v>24</v>
      </c>
      <c r="M139" s="37">
        <f>IF(OR(M4="TM",M4="AS",M4="AR",M4="TH",M4="TF"),HLOOKUP(M$4,Répartitions!$E$25:$J$29,2,FALSE),)</f>
        <v>24</v>
      </c>
      <c r="N139" s="37">
        <f>IF(OR(N4="TM",N4="AS",N4="AR",N4="TH",N4="TF"),HLOOKUP(N$4,Répartitions!$E$25:$J$29,2,FALSE),)</f>
        <v>7</v>
      </c>
      <c r="O139" s="37">
        <f>IF(OR(O4="TM",O4="AS",O4="AR",O4="TH",O4="TF"),HLOOKUP(O$4,Répartitions!$E$25:$J$29,2,FALSE),)</f>
        <v>17</v>
      </c>
      <c r="P139" s="37">
        <f>IF(OR(P4="TM",P4="AS",P4="AR",P4="TH",P4="TF"),HLOOKUP(P$4,Répartitions!$E$25:$J$29,2,FALSE),)</f>
        <v>7</v>
      </c>
      <c r="Q139" s="37">
        <f>IF(OR(Q4="TM",Q4="AS",Q4="AR",Q4="TH",Q4="TF"),HLOOKUP(Q$4,Répartitions!$E$25:$J$29,2,FALSE),)</f>
        <v>17</v>
      </c>
      <c r="R139" s="37">
        <f>IF(OR(R4="TM",R4="AS",R4="AR",R4="TH",R4="TF"),HLOOKUP(R$4,Répartitions!$E$25:$J$29,2,FALSE),)</f>
        <v>24</v>
      </c>
      <c r="S139" s="37">
        <f>IF(OR(S4="TM",S4="AS",S4="AR",S4="TH",S4="TF"),HLOOKUP(S$4,Répartitions!$E$25:$J$29,2,FALSE),)</f>
        <v>24</v>
      </c>
      <c r="T139" s="37">
        <f>IF(OR(T4="TM",T4="AS",T4="AR",T4="TH",T4="TF"),HLOOKUP(T$4,Répartitions!$E$25:$J$29,2,FALSE),)</f>
        <v>24</v>
      </c>
      <c r="U139" s="37">
        <f>IF(OR(U4="TM",U4="AS",U4="AR",U4="TH",U4="TF"),HLOOKUP(U$4,Répartitions!$E$25:$J$29,2,FALSE),)</f>
        <v>7</v>
      </c>
      <c r="V139" s="37">
        <f>IF(OR(V4="TM",V4="AS",V4="AR",V4="TH",V4="TF"),HLOOKUP(V$4,Répartitions!$E$25:$J$29,2,FALSE),)</f>
        <v>17</v>
      </c>
      <c r="W139" s="37">
        <f>IF(OR(W4="TM",W4="AS",W4="AR",W4="TH",W4="TF"),HLOOKUP(W$4,Répartitions!$E$25:$J$29,2,FALSE),)</f>
        <v>7</v>
      </c>
      <c r="X139" s="37">
        <f>IF(OR(X4="TM",X4="AS",X4="AR",X4="TH",X4="TF"),HLOOKUP(X$4,Répartitions!$E$25:$J$29,2,FALSE),)</f>
        <v>17</v>
      </c>
      <c r="Y139" s="37">
        <f>IF(OR(Y4="TM",Y4="AS",Y4="AR",Y4="TH",Y4="TF"),HLOOKUP(Y$4,Répartitions!$E$25:$J$29,2,FALSE),)</f>
        <v>7</v>
      </c>
      <c r="Z139" s="37">
        <f>IF(OR(Z4="TM",Z4="AS",Z4="AR",Z4="TH",Z4="TF"),HLOOKUP(Z$4,Répartitions!$E$25:$J$29,2,FALSE),)</f>
        <v>17</v>
      </c>
      <c r="AA139" s="37">
        <f>IF(OR(AA4="TM",AA4="AS",AA4="AR",AA4="TH",AA4="TF"),HLOOKUP(AA$4,Répartitions!$E$25:$J$29,2,FALSE),)</f>
        <v>0</v>
      </c>
      <c r="AB139" s="37">
        <f>IF(OR(AB4="TM",AB4="AS",AB4="AR",AB4="TH",AB4="TF"),HLOOKUP(AB$4,Répartitions!$E$25:$J$29,2,FALSE),)</f>
        <v>24</v>
      </c>
      <c r="AC139" s="37">
        <f>IF(OR(AC4="TM",AC4="AS",AC4="AR",AC4="TH",AC4="TF"),HLOOKUP(AC$4,Répartitions!$E$25:$J$29,2,FALSE),)</f>
        <v>24</v>
      </c>
      <c r="AD139" s="37">
        <f>IF(OR(AD4="TM",AD4="AS",AD4="AR",AD4="TH",AD4="TF"),HLOOKUP(AD$4,Répartitions!$E$25:$J$29,2,FALSE),)</f>
        <v>0</v>
      </c>
      <c r="AE139" s="37">
        <f>IF(OR(AE4="TM",AE4="AS",AE4="AR",AE4="TH",AE4="TF"),HLOOKUP(AE$4,Répartitions!$E$25:$J$29,2,FALSE),)</f>
        <v>7</v>
      </c>
      <c r="AF139" s="37">
        <f>IF(OR(AF4="TM",AF4="AS",AF4="AR",AF4="TH",AF4="TF"),HLOOKUP(AF$4,Répartitions!$E$25:$J$29,2,FALSE),)</f>
        <v>17</v>
      </c>
      <c r="AG139" s="37">
        <f>IF(OR(AG4="TM",AG4="AS",AG4="AR",AG4="TH",AG4="TF"),HLOOKUP(AG$4,Répartitions!$E$25:$J$29,2,FALSE),)</f>
        <v>0</v>
      </c>
      <c r="AH139" s="37">
        <f>IF(OR(AH4="TM",AH4="AS",AH4="AR",AH4="TH",AH4="TF"),HLOOKUP(AH$4,Répartitions!$E$25:$J$29,2,FALSE),)</f>
        <v>24</v>
      </c>
      <c r="AI139" s="37">
        <f>IF(OR(AI4="TM",AI4="AS",AI4="AR",AI4="TH",AI4="TF"),HLOOKUP(AI$4,Répartitions!$E$25:$J$29,2,FALSE),)</f>
        <v>24</v>
      </c>
      <c r="AJ139" s="37">
        <f>IF(OR(AJ4="TM",AJ4="AS",AJ4="AR",AJ4="TH",AJ4="TF"),HLOOKUP(AJ$4,Répartitions!$E$25:$J$29,2,FALSE),)</f>
        <v>24</v>
      </c>
      <c r="AK139" s="37">
        <f>IF(OR(AK4="TM",AK4="AS",AK4="AR",AK4="TH",AK4="TF"),HLOOKUP(AK$4,Répartitions!$E$25:$J$29,2,FALSE),)</f>
        <v>7</v>
      </c>
      <c r="AL139" s="37">
        <f>IF(OR(AL4="TM",AL4="AS",AL4="AR",AL4="TH",AL4="TF"),HLOOKUP(AL$4,Répartitions!$E$25:$J$29,2,FALSE),)</f>
        <v>17</v>
      </c>
      <c r="AM139" s="37">
        <f>IF(OR(AM4="TM",AM4="AS",AM4="AR",AM4="TH",AM4="TF"),HLOOKUP(AM$4,Répartitions!$E$25:$J$29,2,FALSE),)</f>
        <v>24</v>
      </c>
      <c r="AN139" s="37">
        <f>IF(OR(AN4="TM",AN4="AS",AN4="AR",AN4="TH",AN4="TF"),HLOOKUP(AN$4,Répartitions!$E$25:$J$29,2,FALSE),)</f>
        <v>24</v>
      </c>
      <c r="AO139" s="37">
        <f>IF(OR(AO4="TM",AO4="AS",AO4="AR",AO4="TH",AO4="TF"),HLOOKUP(AO$4,Répartitions!$E$25:$J$29,2,FALSE),)</f>
        <v>24</v>
      </c>
      <c r="AP139" s="37">
        <f>IF(OR(AP4="TM",AP4="AS",AP4="AR",AP4="TH",AP4="TF"),HLOOKUP(AP$4,Répartitions!$E$25:$J$29,2,FALSE),)</f>
        <v>24</v>
      </c>
      <c r="AQ139" s="37">
        <f>IF(OR(AQ4="TM",AQ4="AS",AQ4="AR",AQ4="TH",AQ4="TF"),HLOOKUP(AQ$4,Répartitions!$E$25:$J$29,2,FALSE),)</f>
        <v>7</v>
      </c>
      <c r="AR139" s="37">
        <f>IF(OR(AR4="TM",AR4="AS",AR4="AR",AR4="TH",AR4="TF"),HLOOKUP(AR$4,Répartitions!$E$25:$J$29,2,FALSE),)</f>
        <v>17</v>
      </c>
      <c r="AS139" s="37">
        <f>IF(OR(AS4="TM",AS4="AS",AS4="AR",AS4="TH",AS4="TF"),HLOOKUP(AS$4,Répartitions!$E$25:$J$29,2,FALSE),)</f>
        <v>0</v>
      </c>
      <c r="AT139" s="37">
        <f>IF(OR(AT4="TM",AT4="AS",AT4="AR",AT4="TH",AT4="TF"),HLOOKUP(AT$4,Répartitions!$E$25:$J$29,2,FALSE),)</f>
        <v>24</v>
      </c>
      <c r="AU139" s="37">
        <f>IF(OR(AU4="TM",AU4="AS",AU4="AR",AU4="TH",AU4="TF"),HLOOKUP(AU$4,Répartitions!$E$25:$J$29,2,FALSE),)</f>
        <v>0</v>
      </c>
      <c r="AV139" s="37">
        <f>IF(OR(AV4="TM",AV4="AS",AV4="AR",AV4="TH",AV4="TF"),HLOOKUP(AV$4,Répartitions!$E$25:$J$29,2,FALSE),)</f>
        <v>24</v>
      </c>
      <c r="AW139" s="37">
        <f>IF(OR(AW4="TM",AW4="AS",AW4="AR",AW4="TH",AW4="TF"),HLOOKUP(AW$4,Répartitions!$E$25:$J$29,2,FALSE),)</f>
        <v>0</v>
      </c>
      <c r="AX139" s="37">
        <f>IF(OR(AX4="TM",AX4="AS",AX4="AR",AX4="TH",AX4="TF"),HLOOKUP(AX$4,Répartitions!$E$25:$J$29,2,FALSE),)</f>
        <v>7</v>
      </c>
      <c r="AY139" s="37">
        <f>IF(OR(AY4="TM",AY4="AS",AY4="AR",AY4="TH",AY4="TF"),HLOOKUP(AY$4,Répartitions!$E$25:$J$29,2,FALSE),)</f>
        <v>17</v>
      </c>
      <c r="AZ139" s="37">
        <f>IF(OR(AZ4="TM",AZ4="AS",AZ4="AR",AZ4="TH",AZ4="TF"),HLOOKUP(AZ$4,Répartitions!$E$25:$J$29,2,FALSE),)</f>
        <v>7</v>
      </c>
      <c r="BA139" s="37">
        <f>IF(OR(BA4="TM",BA4="AS",BA4="AR",BA4="TH",BA4="TF"),HLOOKUP(BA$4,Répartitions!$E$25:$J$29,2,FALSE),)</f>
        <v>17</v>
      </c>
      <c r="BB139" s="37">
        <f>IF(OR(BB4="TM",BB4="AS",BB4="AR",BB4="TH",BB4="TF"),HLOOKUP(BB$4,Répartitions!$E$25:$J$29,2,FALSE),)</f>
        <v>24</v>
      </c>
      <c r="BC139" s="37">
        <f>IF(OR(BC4="TM",BC4="AS",BC4="AR",BC4="TH",BC4="TF"),HLOOKUP(BC$4,Répartitions!$E$25:$J$29,2,FALSE),)</f>
        <v>24</v>
      </c>
      <c r="BD139" s="37">
        <f>IF(OR(BD4="TM",BD4="AS",BD4="AR",BD4="TH",BD4="TF"),HLOOKUP(BD$4,Répartitions!$E$25:$J$29,2,FALSE),)</f>
        <v>24</v>
      </c>
      <c r="BE139" s="37">
        <f>IF(OR(BE4="TM",BE4="AS",BE4="AR",BE4="TH",BE4="TF"),HLOOKUP(BE$4,Répartitions!$E$25:$J$29,2,FALSE),)</f>
        <v>24</v>
      </c>
      <c r="BF139" s="37">
        <f>IF(OR(BF4="TM",BF4="AS",BF4="AR",BF4="TH",BF4="TF"),HLOOKUP(BF$4,Répartitions!$E$25:$J$29,2,FALSE),)</f>
        <v>0</v>
      </c>
      <c r="BG139" s="37">
        <f>IF(OR(BG4="TM",BG4="AS",BG4="AR",BG4="TH",BG4="TF"),HLOOKUP(BG$4,Répartitions!$E$25:$J$29,2,FALSE),)</f>
        <v>7</v>
      </c>
      <c r="BH139" s="37">
        <f>IF(OR(BH4="TM",BH4="AS",BH4="AR",BH4="TH",BH4="TF"),HLOOKUP(BH$4,Répartitions!$E$25:$J$29,2,FALSE),)</f>
        <v>17</v>
      </c>
      <c r="BI139" s="37">
        <f>IF(OR(BI4="TM",BI4="AS",BI4="AR",BI4="TH",BI4="TF"),HLOOKUP(BI$4,Répartitions!$E$25:$J$29,2,FALSE),)</f>
        <v>24</v>
      </c>
      <c r="BJ139" s="37">
        <f>IF(OR(BJ4="TM",BJ4="AS",BJ4="AR",BJ4="TH",BJ4="TF"),HLOOKUP(BJ$4,Répartitions!$E$25:$J$29,2,FALSE),)</f>
        <v>7</v>
      </c>
      <c r="BK139" s="37">
        <f>IF(OR(BK4="TM",BK4="AS",BK4="AR",BK4="TH",BK4="TF"),HLOOKUP(BK$4,Répartitions!$E$25:$J$29,2,FALSE),)</f>
        <v>17</v>
      </c>
      <c r="BL139" s="37">
        <f>IF(OR(BL4="TM",BL4="AS",BL4="AR",BL4="TH",BL4="TF"),HLOOKUP(BL$4,Répartitions!$E$25:$J$29,2,FALSE),)</f>
        <v>0</v>
      </c>
      <c r="BM139" s="37">
        <f>IF(OR(BM4="TM",BM4="AS",BM4="AR",BM4="TH",BM4="TF"),HLOOKUP(BM$4,Répartitions!$E$25:$J$29,2,FALSE),)</f>
        <v>0</v>
      </c>
      <c r="BN139" s="195">
        <f>IF(OR(BN4="TM",BN4="AS",BN4="AR",BN4="TH",BN4="TF"),HLOOKUP(BN$4,Répartitions!$E$25:$J$29,2,FALSE),)</f>
        <v>24</v>
      </c>
      <c r="BO139" s="37">
        <f>IF(OR(BO4="TM",BO4="AS",BO4="AR",BO4="TH",BO4="TF"),HLOOKUP(BO$4,Répartitions!$E$25:$J$29,2,FALSE),)</f>
        <v>24</v>
      </c>
      <c r="BP139" s="37">
        <f>IF(OR(BP4="TM",BP4="AS",BP4="AR",BP4="TH",BP4="TF"),HLOOKUP(BP$4,Répartitions!$E$25:$J$29,2,FALSE),)</f>
        <v>24</v>
      </c>
      <c r="BQ139" s="37">
        <f>IF(OR(BQ4="TM",BQ4="AS",BQ4="AR",BQ4="TH",BQ4="TF"),HLOOKUP(BQ$4,Répartitions!$E$25:$J$29,2,FALSE),)</f>
        <v>7</v>
      </c>
      <c r="BR139" s="37">
        <f>IF(OR(BR4="TM",BR4="AS",BR4="AR",BR4="TH",BR4="TF"),HLOOKUP(BR$4,Répartitions!$E$25:$J$29,2,FALSE),)</f>
        <v>17</v>
      </c>
      <c r="BS139" s="37">
        <f>IF(OR(BS4="TM",BS4="AS",BS4="AR",BS4="TH",BS4="TF"),HLOOKUP(BS$4,Répartitions!$E$25:$J$29,2,FALSE),)</f>
        <v>0</v>
      </c>
      <c r="BT139" s="195">
        <f>IF(OR(BT4="TM",BT4="AS",BT4="AR",BT4="TH",BT4="TF"),HLOOKUP(BT$4,Répartitions!$E$25:$J$29,2,FALSE),)</f>
        <v>0</v>
      </c>
      <c r="BU139" s="37">
        <f>IF(OR(BU4="TM",BU4="AS",BU4="AR",BU4="TH",BU4="TF"),HLOOKUP(BU$4,Répartitions!$E$25:$J$29,2,FALSE),)</f>
        <v>24</v>
      </c>
      <c r="BV139" s="37">
        <f>IF(OR(BV4="TM",BV4="AS",BV4="AR",BV4="TH",BV4="TF"),HLOOKUP(BV$4,Répartitions!$E$25:$J$29,2,FALSE),)</f>
        <v>24</v>
      </c>
      <c r="BW139" s="37">
        <f>IF(OR(BW4="TM",BW4="AS",BW4="AR",BW4="TH",BW4="TF"),HLOOKUP(BW$4,Répartitions!$E$25:$J$29,2,FALSE),)</f>
        <v>24</v>
      </c>
      <c r="BX139" s="37">
        <f>IF(OR(BX4="TM",BX4="AS",BX4="AR",BX4="TH",BX4="TF"),HLOOKUP(BX$4,Répartitions!$E$25:$J$29,2,FALSE),)</f>
        <v>7</v>
      </c>
      <c r="BY139" s="37">
        <f>IF(OR(BY4="TM",BY4="AS",BY4="AR",BY4="TH",BY4="TF"),HLOOKUP(BY$4,Répartitions!$E$25:$J$29,2,FALSE),)</f>
        <v>17</v>
      </c>
      <c r="BZ139" s="37">
        <f>IF(OR(BZ4="TM",BZ4="AS",BZ4="AR",BZ4="TH",BZ4="TF"),HLOOKUP(BZ$4,Répartitions!$E$25:$J$29,2,FALSE),)</f>
        <v>24</v>
      </c>
      <c r="CA139" s="195">
        <f>IF(OR(CA4="TM",CA4="AS",CA4="AR",CA4="TH",CA4="TF"),HLOOKUP(CA$4,Répartitions!$E$25:$J$29,2,FALSE),)</f>
        <v>24</v>
      </c>
      <c r="CB139" s="37">
        <f>IF(OR(CB4="TM",CB4="AS",CB4="AR",CB4="TH",CB4="TF"),HLOOKUP(CB$4,Répartitions!$E$25:$J$29,2,FALSE),)</f>
        <v>0</v>
      </c>
      <c r="CC139" s="37">
        <f>IF(OR(CC4="TM",CC4="AS",CC4="AR",CC4="TH",CC4="TF"),HLOOKUP(CC$4,Répartitions!$E$25:$J$29,2,FALSE),)</f>
        <v>0</v>
      </c>
      <c r="CD139" s="37">
        <f>IF(OR(CD4="TM",CD4="AS",CD4="AR",CD4="TH",CD4="TF"),HLOOKUP(CD$4,Répartitions!$E$25:$J$29,2,FALSE),)</f>
        <v>0</v>
      </c>
      <c r="CE139" s="37">
        <f>IF(OR(CE4="TM",CE4="AS",CE4="AR",CE4="TH",CE4="TF"),HLOOKUP(CE$4,Répartitions!$E$25:$J$29,2,FALSE),)</f>
        <v>0</v>
      </c>
      <c r="CF139" s="37">
        <f>IF(OR(CF4="TM",CF4="AS",CF4="AR",CF4="TH",CF4="TF"),HLOOKUP(CF$4,Répartitions!$E$25:$J$29,2,FALSE),)</f>
        <v>0</v>
      </c>
      <c r="CG139" s="195">
        <f>IF(OR(CG4="TM",CG4="AS",CG4="AR",CG4="TH",CG4="TF"),HLOOKUP(CG$4,Répartitions!$E$25:$J$29,2,FALSE),)</f>
        <v>0</v>
      </c>
      <c r="CH139" s="37">
        <f>IF(OR(CH4="TM",CH4="AS",CH4="AR",CH4="TH",CH4="TF"),HLOOKUP(CH$4,Répartitions!$E$25:$J$29,2,FALSE),)</f>
        <v>0</v>
      </c>
      <c r="CI139" s="37">
        <f>IF(OR(CI4="TM",CI4="AS",CI4="AR",CI4="TH",CI4="TF"),HLOOKUP(CI$4,Répartitions!$E$25:$J$29,2,FALSE),)</f>
        <v>0</v>
      </c>
      <c r="CJ139" s="37">
        <f>IF(OR(CJ4="TM",CJ4="AS",CJ4="AR",CJ4="TH",CJ4="TF"),HLOOKUP(CJ$4,Répartitions!$E$25:$J$29,2,FALSE),)</f>
        <v>0</v>
      </c>
      <c r="CK139" s="37">
        <f>IF(OR(CK4="TM",CK4="AS",CK4="AR",CK4="TH",CK4="TF"),HLOOKUP(CK$4,Répartitions!$E$25:$J$29,2,FALSE),)</f>
        <v>0</v>
      </c>
      <c r="CL139" s="37">
        <f>IF(OR(CL4="TM",CL4="AS",CL4="AR",CL4="TH",CL4="TF"),HLOOKUP(CL$4,Répartitions!$E$25:$J$29,2,FALSE),)</f>
        <v>0</v>
      </c>
      <c r="CM139" s="217">
        <f>IF(OR(CM4="TM",CM4="AS",CM4="AR",CM4="TH",CM4="TF"),HLOOKUP(CM$4,Répartitions!$E$25:$J$29,2,FALSE),)</f>
        <v>0</v>
      </c>
      <c r="CN139" s="217">
        <f>IF(OR(CN4="TM",CN4="AS",CN4="AR",CN4="TH",CN4="TF"),HLOOKUP(CN$4,Répartitions!$E$25:$J$29,2,FALSE),)</f>
        <v>0</v>
      </c>
      <c r="CO139" s="217">
        <f>IF(OR(CO4="TM",CO4="AS",CO4="AR",CO4="TH",CO4="TF"),HLOOKUP(CO$4,Répartitions!$E$25:$J$29,2,FALSE),)</f>
        <v>0</v>
      </c>
      <c r="CP139" s="217">
        <f>IF(OR(CP4="TM",CP4="AS",CP4="AR",CP4="TH",CP4="TF"),HLOOKUP(CP$4,Répartitions!$E$25:$J$29,2,FALSE),)</f>
        <v>0</v>
      </c>
      <c r="CQ139" s="217">
        <f>IF(OR(CQ4="TM",CQ4="AS",CQ4="AR",CQ4="TH",CQ4="TF"),HLOOKUP(CQ$4,Répartitions!$E$25:$J$29,2,FALSE),)</f>
        <v>0</v>
      </c>
      <c r="CR139" s="217">
        <f>IF(OR(CR4="TM",CR4="AS",CR4="AR",CR4="TH",CR4="TF"),HLOOKUP(CR$4,Répartitions!$E$25:$J$29,2,FALSE),)</f>
        <v>0</v>
      </c>
      <c r="CS139" s="217">
        <f>IF(OR(CS4="TM",CS4="AS",CS4="AR",CS4="TH",CS4="TF"),HLOOKUP(CS$4,Répartitions!$E$25:$J$29,2,FALSE),)</f>
        <v>0</v>
      </c>
      <c r="CT139" s="37">
        <f>IF(OR(CT4="TM",CT4="AS",CT4="AR",CT4="TH",CT4="TF"),HLOOKUP(CT$4,Répartitions!$E$25:$J$29,2,FALSE),)</f>
        <v>0</v>
      </c>
      <c r="CU139" s="37">
        <f>IF(OR(CU4="TM",CU4="AS",CU4="AR",CU4="TH",CU4="TF"),HLOOKUP(CU$4,Répartitions!$E$25:$J$29,2,FALSE),)</f>
        <v>0</v>
      </c>
      <c r="CV139" s="37">
        <f>IF(OR(CV4="TM",CV4="AS",CV4="AR",CV4="TH",CV4="TF"),HLOOKUP(CV$4,Répartitions!$E$25:$J$29,2,FALSE),)</f>
        <v>0</v>
      </c>
      <c r="CW139" s="37">
        <f>IF(OR(CW4="TM",CW4="AS",CW4="AR",CW4="TH",CW4="TF"),HLOOKUP(CW$4,Répartitions!$E$25:$J$29,2,FALSE),)</f>
        <v>0</v>
      </c>
      <c r="CX139" s="37">
        <f>IF(OR(CX4="TM",CX4="AS",CX4="AR",CX4="TH",CX4="TF"),HLOOKUP(CX$4,Répartitions!$E$25:$J$29,2,FALSE),)</f>
        <v>0</v>
      </c>
      <c r="CY139" s="195">
        <f>IF(OR(CY4="TM",CY4="AS",CY4="AR",CY4="TH",CY4="TF"),HLOOKUP(CY$4,Répartitions!$E$25:$J$29,2,FALSE),)</f>
        <v>0</v>
      </c>
      <c r="CZ139" s="195">
        <f>IF(OR(CZ4="TM",CZ4="AS",CZ4="AR",CZ4="TH",CZ4="TF"),HLOOKUP(CZ$4,Répartitions!$E$25:$J$29,2,FALSE),)</f>
        <v>0</v>
      </c>
      <c r="DA139" s="195">
        <f>IF(OR(DA4="TM",DA4="AS",DA4="AR",DA4="TH",DA4="TF"),HLOOKUP(DA$4,Répartitions!$E$25:$J$29,2,FALSE),)</f>
        <v>0</v>
      </c>
      <c r="DB139" s="37">
        <f>IF(OR(DB4="TM",DB4="AS",DB4="AR",DB4="TH",DB4="TF"),HLOOKUP(DB$4,Répartitions!$E$25:$J$29,2,FALSE),)</f>
        <v>0</v>
      </c>
      <c r="DC139" s="37">
        <f>IF(OR(DC4="TM",DC4="AS",DC4="AR",DC4="TH",DC4="TF"),HLOOKUP(DC$4,Répartitions!$E$25:$J$29,2,FALSE),)</f>
        <v>0</v>
      </c>
      <c r="DD139" s="37">
        <f>IF(OR(DD4="TM",DD4="AS",DD4="AR",DD4="TH",DD4="TF"),HLOOKUP(DD$4,Répartitions!$E$25:$J$29,2,FALSE),)</f>
        <v>0</v>
      </c>
      <c r="DE139" s="37">
        <f>IF(OR(DE4="TM",DE4="AS",DE4="AR",DE4="TH",DE4="TF"),HLOOKUP(DE$4,Répartitions!$E$25:$J$29,2,FALSE),)</f>
        <v>0</v>
      </c>
      <c r="DF139" s="37">
        <f>IF(OR(DF4="TM",DF4="AS",DF4="AR",DF4="TH",DF4="TF"),HLOOKUP(DF$4,Répartitions!$E$25:$J$29,2,FALSE),)</f>
        <v>0</v>
      </c>
      <c r="DG139" s="37">
        <f>IF(OR(DG4="TM",DG4="AS",DG4="AR",DG4="TH",DG4="TF"),HLOOKUP(DG$4,Répartitions!$E$25:$J$29,2,FALSE),)</f>
        <v>0</v>
      </c>
      <c r="DH139" s="37">
        <f>IF(OR(DH4="TM",DH4="AS",DH4="AR",DH4="TH",DH4="TF"),HLOOKUP(DH$4,Répartitions!$E$25:$J$29,2,FALSE),)</f>
        <v>0</v>
      </c>
      <c r="DI139" s="37">
        <f>IF(OR(DI4="TM",DI4="AS",DI4="AR",DI4="TH",DI4="TF"),HLOOKUP(DI$4,Répartitions!$E$25:$J$29,2,FALSE),)</f>
        <v>0</v>
      </c>
      <c r="DJ139" s="37">
        <f>IF(OR(DJ4="TM",DJ4="AS",DJ4="AR",DJ4="TH",DJ4="TF"),HLOOKUP(DJ$4,Répartitions!$E$25:$J$29,2,FALSE),)</f>
        <v>0</v>
      </c>
      <c r="DK139" s="37">
        <f>IF(OR(DK4="TM",DK4="AS",DK4="AR",DK4="TH",DK4="TF"),HLOOKUP(DK$4,Répartitions!$E$25:$J$29,2,FALSE),)</f>
        <v>0</v>
      </c>
      <c r="DL139" s="37">
        <f>IF(OR(DL4="TM",DL4="AS",DL4="AR",DL4="TH",DL4="TF"),HLOOKUP(DL$4,Répartitions!$E$25:$J$29,2,FALSE),)</f>
        <v>0</v>
      </c>
      <c r="DM139" s="37">
        <f>IF(OR(DM4="TM",DM4="AS",DM4="AR",DM4="TH",DM4="TF"),HLOOKUP(DM$4,Répartitions!$E$25:$J$29,2,FALSE),)</f>
        <v>0</v>
      </c>
      <c r="DN139" s="37">
        <f>IF(OR(DN4="TM",DN4="AS",DN4="AR",DN4="TH",DN4="TF"),HLOOKUP(DN$4,Répartitions!$E$25:$J$29,2,FALSE),)</f>
        <v>0</v>
      </c>
      <c r="DO139" s="37">
        <f>IF(OR(DO4="TM",DO4="AS",DO4="AR",DO4="TH",DO4="TF"),HLOOKUP(DO$4,Répartitions!$E$25:$J$29,2,FALSE),)</f>
        <v>0</v>
      </c>
      <c r="DP139" s="37">
        <f>IF(OR(DP4="TM",DP4="AS",DP4="AR",DP4="TH",DP4="TF"),HLOOKUP(DP$4,Répartitions!$E$25:$J$29,2,FALSE),)</f>
        <v>0</v>
      </c>
      <c r="DV139" s="484"/>
    </row>
    <row r="140" spans="1:126" s="3" customFormat="1" ht="14.4" customHeight="1">
      <c r="B140" s="129"/>
      <c r="C140" s="41"/>
      <c r="D140" s="126"/>
      <c r="E140" s="126"/>
      <c r="F140" s="126"/>
      <c r="G140" s="130"/>
      <c r="H140" s="124"/>
      <c r="I140" s="41" t="s">
        <v>150</v>
      </c>
      <c r="K140" s="62"/>
      <c r="L140" s="63">
        <f t="shared" ref="L140:BY140" si="46">IF(L139&lt;&gt;0,L138/L139,)</f>
        <v>0</v>
      </c>
      <c r="M140" s="63">
        <f t="shared" si="46"/>
        <v>0</v>
      </c>
      <c r="N140" s="63">
        <f t="shared" si="46"/>
        <v>0</v>
      </c>
      <c r="O140" s="63">
        <f t="shared" si="46"/>
        <v>0</v>
      </c>
      <c r="P140" s="63">
        <f t="shared" si="46"/>
        <v>0</v>
      </c>
      <c r="Q140" s="63">
        <f t="shared" si="46"/>
        <v>0</v>
      </c>
      <c r="R140" s="63">
        <f t="shared" si="46"/>
        <v>0</v>
      </c>
      <c r="S140" s="63">
        <f t="shared" si="46"/>
        <v>0</v>
      </c>
      <c r="T140" s="63">
        <f t="shared" si="46"/>
        <v>0</v>
      </c>
      <c r="U140" s="63">
        <f t="shared" si="46"/>
        <v>0</v>
      </c>
      <c r="V140" s="63">
        <f t="shared" si="46"/>
        <v>0</v>
      </c>
      <c r="W140" s="63">
        <f t="shared" si="46"/>
        <v>0</v>
      </c>
      <c r="X140" s="63">
        <f t="shared" si="46"/>
        <v>0</v>
      </c>
      <c r="Y140" s="63">
        <f t="shared" si="46"/>
        <v>0</v>
      </c>
      <c r="Z140" s="63">
        <f t="shared" si="46"/>
        <v>0</v>
      </c>
      <c r="AA140" s="63">
        <f t="shared" si="46"/>
        <v>0</v>
      </c>
      <c r="AB140" s="63">
        <f t="shared" si="46"/>
        <v>0</v>
      </c>
      <c r="AC140" s="63">
        <f t="shared" si="46"/>
        <v>0</v>
      </c>
      <c r="AD140" s="63">
        <f t="shared" si="46"/>
        <v>0</v>
      </c>
      <c r="AE140" s="63">
        <f t="shared" si="46"/>
        <v>0</v>
      </c>
      <c r="AF140" s="63">
        <f t="shared" si="46"/>
        <v>0</v>
      </c>
      <c r="AG140" s="63">
        <f t="shared" si="46"/>
        <v>0</v>
      </c>
      <c r="AH140" s="63">
        <f t="shared" si="46"/>
        <v>0</v>
      </c>
      <c r="AI140" s="63">
        <f t="shared" si="46"/>
        <v>0</v>
      </c>
      <c r="AJ140" s="63">
        <f t="shared" si="46"/>
        <v>0</v>
      </c>
      <c r="AK140" s="63">
        <f t="shared" si="46"/>
        <v>0</v>
      </c>
      <c r="AL140" s="63">
        <f t="shared" si="46"/>
        <v>0</v>
      </c>
      <c r="AM140" s="63">
        <f t="shared" si="46"/>
        <v>0</v>
      </c>
      <c r="AN140" s="63">
        <f t="shared" si="46"/>
        <v>0</v>
      </c>
      <c r="AO140" s="63">
        <f t="shared" si="46"/>
        <v>0</v>
      </c>
      <c r="AP140" s="63">
        <f t="shared" si="46"/>
        <v>0</v>
      </c>
      <c r="AQ140" s="63">
        <f t="shared" si="46"/>
        <v>0</v>
      </c>
      <c r="AR140" s="63">
        <f t="shared" si="46"/>
        <v>0</v>
      </c>
      <c r="AS140" s="63">
        <f t="shared" si="46"/>
        <v>0</v>
      </c>
      <c r="AT140" s="63">
        <f t="shared" si="46"/>
        <v>0</v>
      </c>
      <c r="AU140" s="63">
        <f t="shared" si="46"/>
        <v>0</v>
      </c>
      <c r="AV140" s="63">
        <f t="shared" si="46"/>
        <v>0</v>
      </c>
      <c r="AW140" s="63">
        <f t="shared" si="46"/>
        <v>0</v>
      </c>
      <c r="AX140" s="63">
        <f t="shared" si="46"/>
        <v>0</v>
      </c>
      <c r="AY140" s="63">
        <f t="shared" si="46"/>
        <v>0</v>
      </c>
      <c r="AZ140" s="63">
        <f t="shared" si="46"/>
        <v>0</v>
      </c>
      <c r="BA140" s="63">
        <f t="shared" si="46"/>
        <v>0</v>
      </c>
      <c r="BB140" s="63">
        <f t="shared" si="46"/>
        <v>0</v>
      </c>
      <c r="BC140" s="63">
        <f t="shared" si="46"/>
        <v>0</v>
      </c>
      <c r="BD140" s="63">
        <f t="shared" si="46"/>
        <v>0</v>
      </c>
      <c r="BE140" s="63">
        <f t="shared" si="46"/>
        <v>0</v>
      </c>
      <c r="BF140" s="63">
        <f t="shared" si="46"/>
        <v>0</v>
      </c>
      <c r="BG140" s="63">
        <f t="shared" si="46"/>
        <v>0</v>
      </c>
      <c r="BH140" s="63">
        <f t="shared" si="46"/>
        <v>0</v>
      </c>
      <c r="BI140" s="63">
        <f t="shared" si="46"/>
        <v>0</v>
      </c>
      <c r="BJ140" s="63">
        <f t="shared" si="46"/>
        <v>0</v>
      </c>
      <c r="BK140" s="63">
        <f t="shared" si="46"/>
        <v>0</v>
      </c>
      <c r="BL140" s="63">
        <f t="shared" si="46"/>
        <v>0</v>
      </c>
      <c r="BM140" s="63">
        <f t="shared" si="46"/>
        <v>0</v>
      </c>
      <c r="BN140" s="194">
        <f t="shared" ref="BN140" si="47">IF(BN139&lt;&gt;0,BN138/BN139,)</f>
        <v>0</v>
      </c>
      <c r="BO140" s="63">
        <f t="shared" si="46"/>
        <v>0</v>
      </c>
      <c r="BP140" s="63">
        <f t="shared" si="46"/>
        <v>0</v>
      </c>
      <c r="BQ140" s="63">
        <f t="shared" si="46"/>
        <v>0</v>
      </c>
      <c r="BR140" s="63">
        <f t="shared" si="46"/>
        <v>0</v>
      </c>
      <c r="BS140" s="63">
        <f t="shared" si="46"/>
        <v>0</v>
      </c>
      <c r="BT140" s="194">
        <f t="shared" ref="BT140" si="48">IF(BT139&lt;&gt;0,BT138/BT139,)</f>
        <v>0</v>
      </c>
      <c r="BU140" s="63">
        <f t="shared" si="46"/>
        <v>0</v>
      </c>
      <c r="BV140" s="63">
        <f t="shared" si="46"/>
        <v>0</v>
      </c>
      <c r="BW140" s="63">
        <f t="shared" si="46"/>
        <v>0</v>
      </c>
      <c r="BX140" s="63">
        <f t="shared" si="46"/>
        <v>0</v>
      </c>
      <c r="BY140" s="63">
        <f t="shared" si="46"/>
        <v>0</v>
      </c>
      <c r="BZ140" s="63">
        <f t="shared" ref="BZ140:DP140" si="49">IF(BZ139&lt;&gt;0,BZ138/BZ139,)</f>
        <v>0</v>
      </c>
      <c r="CA140" s="194">
        <f t="shared" ref="CA140" si="50">IF(CA139&lt;&gt;0,CA138/CA139,)</f>
        <v>0</v>
      </c>
      <c r="CB140" s="63">
        <f t="shared" si="49"/>
        <v>0</v>
      </c>
      <c r="CC140" s="63">
        <f t="shared" si="49"/>
        <v>0</v>
      </c>
      <c r="CD140" s="63">
        <f t="shared" si="49"/>
        <v>0</v>
      </c>
      <c r="CE140" s="63">
        <f t="shared" si="49"/>
        <v>0</v>
      </c>
      <c r="CF140" s="63">
        <f t="shared" si="49"/>
        <v>0</v>
      </c>
      <c r="CG140" s="194">
        <f t="shared" ref="CG140" si="51">IF(CG139&lt;&gt;0,CG138/CG139,)</f>
        <v>0</v>
      </c>
      <c r="CH140" s="63">
        <f t="shared" si="49"/>
        <v>0</v>
      </c>
      <c r="CI140" s="63">
        <f t="shared" si="49"/>
        <v>0</v>
      </c>
      <c r="CJ140" s="63">
        <f t="shared" si="49"/>
        <v>0</v>
      </c>
      <c r="CK140" s="63">
        <f t="shared" si="49"/>
        <v>0</v>
      </c>
      <c r="CL140" s="63">
        <f t="shared" si="49"/>
        <v>0</v>
      </c>
      <c r="CM140" s="218">
        <f t="shared" ref="CM140:CS140" si="52">IF(CM139&lt;&gt;0,CM138/CM139,)</f>
        <v>0</v>
      </c>
      <c r="CN140" s="218">
        <f t="shared" si="52"/>
        <v>0</v>
      </c>
      <c r="CO140" s="218">
        <f t="shared" si="52"/>
        <v>0</v>
      </c>
      <c r="CP140" s="218">
        <f t="shared" si="52"/>
        <v>0</v>
      </c>
      <c r="CQ140" s="218">
        <f t="shared" si="52"/>
        <v>0</v>
      </c>
      <c r="CR140" s="218">
        <f t="shared" si="52"/>
        <v>0</v>
      </c>
      <c r="CS140" s="218">
        <f t="shared" si="52"/>
        <v>0</v>
      </c>
      <c r="CT140" s="63">
        <f t="shared" si="49"/>
        <v>0</v>
      </c>
      <c r="CU140" s="63">
        <f t="shared" si="49"/>
        <v>0</v>
      </c>
      <c r="CV140" s="63">
        <f t="shared" si="49"/>
        <v>0</v>
      </c>
      <c r="CW140" s="63">
        <f t="shared" si="49"/>
        <v>0</v>
      </c>
      <c r="CX140" s="63">
        <f t="shared" si="49"/>
        <v>0</v>
      </c>
      <c r="CY140" s="194">
        <f t="shared" ref="CY140:DA140" si="53">IF(CY139&lt;&gt;0,CY138/CY139,)</f>
        <v>0</v>
      </c>
      <c r="CZ140" s="194">
        <f t="shared" si="53"/>
        <v>0</v>
      </c>
      <c r="DA140" s="194">
        <f t="shared" si="53"/>
        <v>0</v>
      </c>
      <c r="DB140" s="63">
        <f t="shared" si="49"/>
        <v>0</v>
      </c>
      <c r="DC140" s="63">
        <f t="shared" si="49"/>
        <v>0</v>
      </c>
      <c r="DD140" s="63">
        <f t="shared" si="49"/>
        <v>0</v>
      </c>
      <c r="DE140" s="63">
        <f t="shared" si="49"/>
        <v>0</v>
      </c>
      <c r="DF140" s="63">
        <f t="shared" si="49"/>
        <v>0</v>
      </c>
      <c r="DG140" s="63">
        <f t="shared" si="49"/>
        <v>0</v>
      </c>
      <c r="DH140" s="63">
        <f t="shared" si="49"/>
        <v>0</v>
      </c>
      <c r="DI140" s="63">
        <f t="shared" si="49"/>
        <v>0</v>
      </c>
      <c r="DJ140" s="63">
        <f t="shared" si="49"/>
        <v>0</v>
      </c>
      <c r="DK140" s="63">
        <f t="shared" si="49"/>
        <v>0</v>
      </c>
      <c r="DL140" s="63">
        <f t="shared" si="49"/>
        <v>0</v>
      </c>
      <c r="DM140" s="63">
        <f t="shared" si="49"/>
        <v>0</v>
      </c>
      <c r="DN140" s="63">
        <f t="shared" si="49"/>
        <v>0</v>
      </c>
      <c r="DO140" s="63">
        <f t="shared" si="49"/>
        <v>0</v>
      </c>
      <c r="DP140" s="63">
        <f t="shared" si="49"/>
        <v>0</v>
      </c>
      <c r="DV140" s="484"/>
    </row>
    <row r="141" spans="1:126" ht="4.95" customHeight="1">
      <c r="B141" s="131"/>
      <c r="C141" s="69"/>
      <c r="D141" s="126"/>
      <c r="E141" s="126"/>
      <c r="F141" s="126"/>
      <c r="G141" s="118"/>
      <c r="H141" s="69"/>
      <c r="I141" s="69"/>
      <c r="AE141"/>
    </row>
    <row r="142" spans="1:126" ht="14.4" customHeight="1">
      <c r="B142" s="129"/>
      <c r="C142" s="40"/>
      <c r="D142" s="126"/>
      <c r="E142" s="126"/>
      <c r="F142" s="126"/>
      <c r="G142" s="118"/>
      <c r="H142" s="125"/>
      <c r="I142" s="32" t="s">
        <v>148</v>
      </c>
      <c r="L142" s="39">
        <f t="shared" ref="L142:AQ142" si="54">COUNTIF(L$18:L$137,"A")</f>
        <v>0</v>
      </c>
      <c r="M142" s="39">
        <f t="shared" si="54"/>
        <v>0</v>
      </c>
      <c r="N142" s="39">
        <f t="shared" si="54"/>
        <v>0</v>
      </c>
      <c r="O142" s="39">
        <f t="shared" si="54"/>
        <v>0</v>
      </c>
      <c r="P142" s="39">
        <f t="shared" si="54"/>
        <v>0</v>
      </c>
      <c r="Q142" s="39">
        <f t="shared" si="54"/>
        <v>0</v>
      </c>
      <c r="R142" s="39">
        <f t="shared" si="54"/>
        <v>0</v>
      </c>
      <c r="S142" s="39">
        <f t="shared" si="54"/>
        <v>0</v>
      </c>
      <c r="T142" s="39">
        <f t="shared" si="54"/>
        <v>0</v>
      </c>
      <c r="U142" s="39">
        <f t="shared" si="54"/>
        <v>0</v>
      </c>
      <c r="V142" s="39">
        <f t="shared" si="54"/>
        <v>0</v>
      </c>
      <c r="W142" s="39">
        <f t="shared" si="54"/>
        <v>0</v>
      </c>
      <c r="X142" s="39">
        <f t="shared" si="54"/>
        <v>0</v>
      </c>
      <c r="Y142" s="39">
        <f t="shared" si="54"/>
        <v>0</v>
      </c>
      <c r="Z142" s="39">
        <f t="shared" si="54"/>
        <v>0</v>
      </c>
      <c r="AA142" s="39">
        <f t="shared" si="54"/>
        <v>0</v>
      </c>
      <c r="AB142" s="39">
        <f t="shared" si="54"/>
        <v>0</v>
      </c>
      <c r="AC142" s="39">
        <f t="shared" si="54"/>
        <v>0</v>
      </c>
      <c r="AD142" s="39">
        <f t="shared" si="54"/>
        <v>0</v>
      </c>
      <c r="AE142" s="39">
        <f t="shared" si="54"/>
        <v>0</v>
      </c>
      <c r="AF142" s="39">
        <f t="shared" si="54"/>
        <v>0</v>
      </c>
      <c r="AG142" s="39">
        <f t="shared" si="54"/>
        <v>0</v>
      </c>
      <c r="AH142" s="39">
        <f t="shared" si="54"/>
        <v>0</v>
      </c>
      <c r="AI142" s="39">
        <f t="shared" si="54"/>
        <v>0</v>
      </c>
      <c r="AJ142" s="39">
        <f t="shared" si="54"/>
        <v>0</v>
      </c>
      <c r="AK142" s="39">
        <f t="shared" si="54"/>
        <v>0</v>
      </c>
      <c r="AL142" s="39">
        <f t="shared" si="54"/>
        <v>0</v>
      </c>
      <c r="AM142" s="39">
        <f t="shared" si="54"/>
        <v>0</v>
      </c>
      <c r="AN142" s="39">
        <f t="shared" si="54"/>
        <v>0</v>
      </c>
      <c r="AO142" s="39">
        <f t="shared" si="54"/>
        <v>0</v>
      </c>
      <c r="AP142" s="39">
        <f t="shared" si="54"/>
        <v>0</v>
      </c>
      <c r="AQ142" s="39">
        <f t="shared" si="54"/>
        <v>0</v>
      </c>
      <c r="AR142" s="39">
        <f t="shared" ref="AR142:BW142" si="55">COUNTIF(AR$18:AR$137,"A")</f>
        <v>0</v>
      </c>
      <c r="AS142" s="39">
        <f t="shared" si="55"/>
        <v>0</v>
      </c>
      <c r="AT142" s="39">
        <f t="shared" si="55"/>
        <v>0</v>
      </c>
      <c r="AU142" s="39">
        <f t="shared" si="55"/>
        <v>0</v>
      </c>
      <c r="AV142" s="39">
        <f t="shared" si="55"/>
        <v>0</v>
      </c>
      <c r="AW142" s="39">
        <f t="shared" si="55"/>
        <v>0</v>
      </c>
      <c r="AX142" s="39">
        <f t="shared" si="55"/>
        <v>0</v>
      </c>
      <c r="AY142" s="39">
        <f t="shared" si="55"/>
        <v>0</v>
      </c>
      <c r="AZ142" s="39">
        <f t="shared" si="55"/>
        <v>0</v>
      </c>
      <c r="BA142" s="39">
        <f t="shared" si="55"/>
        <v>0</v>
      </c>
      <c r="BB142" s="39">
        <f t="shared" si="55"/>
        <v>0</v>
      </c>
      <c r="BC142" s="39">
        <f t="shared" si="55"/>
        <v>0</v>
      </c>
      <c r="BD142" s="39">
        <f t="shared" si="55"/>
        <v>0</v>
      </c>
      <c r="BE142" s="39">
        <f t="shared" si="55"/>
        <v>0</v>
      </c>
      <c r="BF142" s="39">
        <f t="shared" si="55"/>
        <v>0</v>
      </c>
      <c r="BG142" s="39">
        <f t="shared" si="55"/>
        <v>0</v>
      </c>
      <c r="BH142" s="39">
        <f t="shared" si="55"/>
        <v>0</v>
      </c>
      <c r="BI142" s="39">
        <f t="shared" si="55"/>
        <v>0</v>
      </c>
      <c r="BJ142" s="39">
        <f t="shared" si="55"/>
        <v>0</v>
      </c>
      <c r="BK142" s="39">
        <f t="shared" si="55"/>
        <v>0</v>
      </c>
      <c r="BL142" s="39">
        <f t="shared" si="55"/>
        <v>0</v>
      </c>
      <c r="BM142" s="39">
        <f t="shared" si="55"/>
        <v>0</v>
      </c>
      <c r="BN142" s="196">
        <f t="shared" si="55"/>
        <v>0</v>
      </c>
      <c r="BO142" s="39">
        <f t="shared" si="55"/>
        <v>0</v>
      </c>
      <c r="BP142" s="39">
        <f t="shared" si="55"/>
        <v>0</v>
      </c>
      <c r="BQ142" s="39">
        <f t="shared" si="55"/>
        <v>0</v>
      </c>
      <c r="BR142" s="39">
        <f t="shared" si="55"/>
        <v>0</v>
      </c>
      <c r="BS142" s="39">
        <f t="shared" si="55"/>
        <v>0</v>
      </c>
      <c r="BT142" s="196">
        <f t="shared" si="55"/>
        <v>0</v>
      </c>
      <c r="BU142" s="39">
        <f t="shared" si="55"/>
        <v>0</v>
      </c>
      <c r="BV142" s="39">
        <f t="shared" si="55"/>
        <v>0</v>
      </c>
      <c r="BW142" s="39">
        <f t="shared" si="55"/>
        <v>0</v>
      </c>
      <c r="BX142" s="39">
        <f t="shared" ref="BX142:DC142" si="56">COUNTIF(BX$18:BX$137,"A")</f>
        <v>0</v>
      </c>
      <c r="BY142" s="39">
        <f t="shared" si="56"/>
        <v>0</v>
      </c>
      <c r="BZ142" s="39">
        <f t="shared" si="56"/>
        <v>0</v>
      </c>
      <c r="CA142" s="196">
        <f t="shared" si="56"/>
        <v>0</v>
      </c>
      <c r="CB142" s="39">
        <f t="shared" si="56"/>
        <v>0</v>
      </c>
      <c r="CC142" s="39">
        <f t="shared" si="56"/>
        <v>0</v>
      </c>
      <c r="CD142" s="39">
        <f t="shared" si="56"/>
        <v>0</v>
      </c>
      <c r="CE142" s="39">
        <f t="shared" si="56"/>
        <v>0</v>
      </c>
      <c r="CF142" s="39">
        <f t="shared" si="56"/>
        <v>0</v>
      </c>
      <c r="CG142" s="196">
        <f t="shared" si="56"/>
        <v>0</v>
      </c>
      <c r="CH142" s="39">
        <f t="shared" si="56"/>
        <v>0</v>
      </c>
      <c r="CI142" s="39">
        <f t="shared" si="56"/>
        <v>0</v>
      </c>
      <c r="CJ142" s="39">
        <f t="shared" si="56"/>
        <v>0</v>
      </c>
      <c r="CK142" s="39">
        <f t="shared" si="56"/>
        <v>0</v>
      </c>
      <c r="CL142" s="39">
        <f t="shared" si="56"/>
        <v>0</v>
      </c>
      <c r="CM142" s="219">
        <f t="shared" si="56"/>
        <v>0</v>
      </c>
      <c r="CN142" s="219">
        <f t="shared" si="56"/>
        <v>0</v>
      </c>
      <c r="CO142" s="219">
        <f t="shared" si="56"/>
        <v>0</v>
      </c>
      <c r="CP142" s="219">
        <f t="shared" si="56"/>
        <v>0</v>
      </c>
      <c r="CQ142" s="219">
        <f t="shared" si="56"/>
        <v>0</v>
      </c>
      <c r="CR142" s="219">
        <f t="shared" si="56"/>
        <v>0</v>
      </c>
      <c r="CS142" s="219">
        <f t="shared" si="56"/>
        <v>0</v>
      </c>
      <c r="CT142" s="39">
        <f t="shared" si="56"/>
        <v>0</v>
      </c>
      <c r="CU142" s="39">
        <f t="shared" si="56"/>
        <v>0</v>
      </c>
      <c r="CV142" s="39">
        <f t="shared" si="56"/>
        <v>0</v>
      </c>
      <c r="CW142" s="39">
        <f t="shared" si="56"/>
        <v>0</v>
      </c>
      <c r="CX142" s="39">
        <f t="shared" si="56"/>
        <v>0</v>
      </c>
      <c r="CY142" s="196">
        <f t="shared" si="56"/>
        <v>0</v>
      </c>
      <c r="CZ142" s="196">
        <f t="shared" si="56"/>
        <v>0</v>
      </c>
      <c r="DA142" s="196">
        <f t="shared" si="56"/>
        <v>0</v>
      </c>
      <c r="DB142" s="39">
        <f t="shared" si="56"/>
        <v>0</v>
      </c>
      <c r="DC142" s="39">
        <f t="shared" si="56"/>
        <v>0</v>
      </c>
      <c r="DD142" s="39">
        <f t="shared" ref="DD142:DP142" si="57">COUNTIF(DD$18:DD$137,"A")</f>
        <v>0</v>
      </c>
      <c r="DE142" s="39">
        <f t="shared" si="57"/>
        <v>0</v>
      </c>
      <c r="DF142" s="39">
        <f t="shared" si="57"/>
        <v>0</v>
      </c>
      <c r="DG142" s="39">
        <f t="shared" si="57"/>
        <v>0</v>
      </c>
      <c r="DH142" s="39">
        <f t="shared" si="57"/>
        <v>0</v>
      </c>
      <c r="DI142" s="39">
        <f t="shared" si="57"/>
        <v>0</v>
      </c>
      <c r="DJ142" s="39">
        <f t="shared" si="57"/>
        <v>0</v>
      </c>
      <c r="DK142" s="39">
        <f t="shared" si="57"/>
        <v>0</v>
      </c>
      <c r="DL142" s="39">
        <f t="shared" si="57"/>
        <v>0</v>
      </c>
      <c r="DM142" s="39">
        <f t="shared" si="57"/>
        <v>0</v>
      </c>
      <c r="DN142" s="39">
        <f t="shared" si="57"/>
        <v>0</v>
      </c>
      <c r="DO142" s="39">
        <f t="shared" si="57"/>
        <v>0</v>
      </c>
      <c r="DP142" s="39">
        <f t="shared" si="57"/>
        <v>0</v>
      </c>
    </row>
    <row r="143" spans="1:126" ht="14.4" customHeight="1">
      <c r="B143" s="129"/>
      <c r="C143" s="78" t="s">
        <v>5</v>
      </c>
      <c r="D143" s="126"/>
      <c r="E143" s="126"/>
      <c r="F143" s="126"/>
      <c r="G143" s="118"/>
      <c r="H143" s="123" t="s">
        <v>5</v>
      </c>
      <c r="I143" s="78" t="s">
        <v>149</v>
      </c>
      <c r="L143" s="37">
        <f>IF(OR(L4="TM",L4="AS",L4="AR",L4="TH",L4="TF"),HLOOKUP(L$4,Répartitions!$E$25:$J$29,3,FALSE),)</f>
        <v>34</v>
      </c>
      <c r="M143" s="37">
        <f>IF(OR(M4="TM",M4="AS",M4="AR",M4="TH",M4="TF"),HLOOKUP(M$4,Répartitions!$E$25:$J$29,3,FALSE),)</f>
        <v>34</v>
      </c>
      <c r="N143" s="37">
        <f>IF(OR(N4="TM",N4="AS",N4="AR",N4="TH",N4="TF"),HLOOKUP(N$4,Répartitions!$E$25:$J$29,3,FALSE),)</f>
        <v>10</v>
      </c>
      <c r="O143" s="37">
        <f>IF(OR(O4="TM",O4="AS",O4="AR",O4="TH",O4="TF"),HLOOKUP(O$4,Répartitions!$E$25:$J$29,3,FALSE),)</f>
        <v>24</v>
      </c>
      <c r="P143" s="37">
        <f>IF(OR(P4="TM",P4="AS",P4="AR",P4="TH",P4="TF"),HLOOKUP(P$4,Répartitions!$E$25:$J$29,3,FALSE),)</f>
        <v>10</v>
      </c>
      <c r="Q143" s="37">
        <f>IF(OR(Q4="TM",Q4="AS",Q4="AR",Q4="TH",Q4="TF"),HLOOKUP(Q$4,Répartitions!$E$25:$J$29,3,FALSE),)</f>
        <v>24</v>
      </c>
      <c r="R143" s="37">
        <f>IF(OR(R4="TM",R4="AS",R4="AR",R4="TH",R4="TF"),HLOOKUP(R$4,Répartitions!$E$25:$J$29,3,FALSE),)</f>
        <v>34</v>
      </c>
      <c r="S143" s="37">
        <f>IF(OR(S4="TM",S4="AS",S4="AR",S4="TH",S4="TF"),HLOOKUP(S$4,Répartitions!$E$25:$J$29,3,FALSE),)</f>
        <v>34</v>
      </c>
      <c r="T143" s="37">
        <f>IF(OR(T4="TM",T4="AS",T4="AR",T4="TH",T4="TF"),HLOOKUP(T$4,Répartitions!$E$25:$J$29,3,FALSE),)</f>
        <v>34</v>
      </c>
      <c r="U143" s="37">
        <f>IF(OR(U4="TM",U4="AS",U4="AR",U4="TH",U4="TF"),HLOOKUP(U$4,Répartitions!$E$25:$J$29,3,FALSE),)</f>
        <v>10</v>
      </c>
      <c r="V143" s="37">
        <f>IF(OR(V4="TM",V4="AS",V4="AR",V4="TH",V4="TF"),HLOOKUP(V$4,Répartitions!$E$25:$J$29,3,FALSE),)</f>
        <v>24</v>
      </c>
      <c r="W143" s="37">
        <f>IF(OR(W4="TM",W4="AS",W4="AR",W4="TH",W4="TF"),HLOOKUP(W$4,Répartitions!$E$25:$J$29,3,FALSE),)</f>
        <v>10</v>
      </c>
      <c r="X143" s="37">
        <f>IF(OR(X4="TM",X4="AS",X4="AR",X4="TH",X4="TF"),HLOOKUP(X$4,Répartitions!$E$25:$J$29,3,FALSE),)</f>
        <v>24</v>
      </c>
      <c r="Y143" s="37">
        <f>IF(OR(Y4="TM",Y4="AS",Y4="AR",Y4="TH",Y4="TF"),HLOOKUP(Y$4,Répartitions!$E$25:$J$29,3,FALSE),)</f>
        <v>10</v>
      </c>
      <c r="Z143" s="37">
        <f>IF(OR(Z4="TM",Z4="AS",Z4="AR",Z4="TH",Z4="TF"),HLOOKUP(Z$4,Répartitions!$E$25:$J$29,3,FALSE),)</f>
        <v>24</v>
      </c>
      <c r="AA143" s="37">
        <f>IF(OR(AA4="TM",AA4="AS",AA4="AR",AA4="TH",AA4="TF"),HLOOKUP(AA$4,Répartitions!$E$25:$J$29,3,FALSE),)</f>
        <v>0</v>
      </c>
      <c r="AB143" s="37">
        <f>IF(OR(AB4="TM",AB4="AS",AB4="AR",AB4="TH",AB4="TF"),HLOOKUP(AB$4,Répartitions!$E$25:$J$29,3,FALSE),)</f>
        <v>34</v>
      </c>
      <c r="AC143" s="37">
        <f>IF(OR(AC4="TM",AC4="AS",AC4="AR",AC4="TH",AC4="TF"),HLOOKUP(AC$4,Répartitions!$E$25:$J$29,3,FALSE),)</f>
        <v>34</v>
      </c>
      <c r="AD143" s="37">
        <f>IF(OR(AD4="TM",AD4="AS",AD4="AR",AD4="TH",AD4="TF"),HLOOKUP(AD$4,Répartitions!$E$25:$J$29,3,FALSE),)</f>
        <v>0</v>
      </c>
      <c r="AE143" s="37">
        <f>IF(OR(AE4="TM",AE4="AS",AE4="AR",AE4="TH",AE4="TF"),HLOOKUP(AE$4,Répartitions!$E$25:$J$29,3,FALSE),)</f>
        <v>10</v>
      </c>
      <c r="AF143" s="37">
        <f>IF(OR(AF4="TM",AF4="AS",AF4="AR",AF4="TH",AF4="TF"),HLOOKUP(AF$4,Répartitions!$E$25:$J$29,3,FALSE),)</f>
        <v>24</v>
      </c>
      <c r="AG143" s="37">
        <f>IF(OR(AG4="TM",AG4="AS",AG4="AR",AG4="TH",AG4="TF"),HLOOKUP(AG$4,Répartitions!$E$25:$J$29,3,FALSE),)</f>
        <v>0</v>
      </c>
      <c r="AH143" s="37">
        <f>IF(OR(AH4="TM",AH4="AS",AH4="AR",AH4="TH",AH4="TF"),HLOOKUP(AH$4,Répartitions!$E$25:$J$29,3,FALSE),)</f>
        <v>34</v>
      </c>
      <c r="AI143" s="37">
        <f>IF(OR(AI4="TM",AI4="AS",AI4="AR",AI4="TH",AI4="TF"),HLOOKUP(AI$4,Répartitions!$E$25:$J$29,3,FALSE),)</f>
        <v>34</v>
      </c>
      <c r="AJ143" s="37">
        <f>IF(OR(AJ4="TM",AJ4="AS",AJ4="AR",AJ4="TH",AJ4="TF"),HLOOKUP(AJ$4,Répartitions!$E$25:$J$29,3,FALSE),)</f>
        <v>34</v>
      </c>
      <c r="AK143" s="37">
        <f>IF(OR(AK4="TM",AK4="AS",AK4="AR",AK4="TH",AK4="TF"),HLOOKUP(AK$4,Répartitions!$E$25:$J$29,3,FALSE),)</f>
        <v>10</v>
      </c>
      <c r="AL143" s="37">
        <f>IF(OR(AL4="TM",AL4="AS",AL4="AR",AL4="TH",AL4="TF"),HLOOKUP(AL$4,Répartitions!$E$25:$J$29,3,FALSE),)</f>
        <v>24</v>
      </c>
      <c r="AM143" s="37">
        <f>IF(OR(AM4="TM",AM4="AS",AM4="AR",AM4="TH",AM4="TF"),HLOOKUP(AM$4,Répartitions!$E$25:$J$29,3,FALSE),)</f>
        <v>34</v>
      </c>
      <c r="AN143" s="37">
        <f>IF(OR(AN4="TM",AN4="AS",AN4="AR",AN4="TH",AN4="TF"),HLOOKUP(AN$4,Répartitions!$E$25:$J$29,3,FALSE),)</f>
        <v>34</v>
      </c>
      <c r="AO143" s="37">
        <f>IF(OR(AO4="TM",AO4="AS",AO4="AR",AO4="TH",AO4="TF"),HLOOKUP(AO$4,Répartitions!$E$25:$J$29,3,FALSE),)</f>
        <v>34</v>
      </c>
      <c r="AP143" s="37">
        <f>IF(OR(AP4="TM",AP4="AS",AP4="AR",AP4="TH",AP4="TF"),HLOOKUP(AP$4,Répartitions!$E$25:$J$29,3,FALSE),)</f>
        <v>34</v>
      </c>
      <c r="AQ143" s="37">
        <f>IF(OR(AQ4="TM",AQ4="AS",AQ4="AR",AQ4="TH",AQ4="TF"),HLOOKUP(AQ$4,Répartitions!$E$25:$J$29,3,FALSE),)</f>
        <v>10</v>
      </c>
      <c r="AR143" s="37">
        <f>IF(OR(AR4="TM",AR4="AS",AR4="AR",AR4="TH",AR4="TF"),HLOOKUP(AR$4,Répartitions!$E$25:$J$29,3,FALSE),)</f>
        <v>24</v>
      </c>
      <c r="AS143" s="37">
        <f>IF(OR(AS4="TM",AS4="AS",AS4="AR",AS4="TH",AS4="TF"),HLOOKUP(AS$4,Répartitions!$E$25:$J$29,3,FALSE),)</f>
        <v>0</v>
      </c>
      <c r="AT143" s="37">
        <f>IF(OR(AT4="TM",AT4="AS",AT4="AR",AT4="TH",AT4="TF"),HLOOKUP(AT$4,Répartitions!$E$25:$J$29,3,FALSE),)</f>
        <v>34</v>
      </c>
      <c r="AU143" s="37">
        <f>IF(OR(AU4="TM",AU4="AS",AU4="AR",AU4="TH",AU4="TF"),HLOOKUP(AU$4,Répartitions!$E$25:$J$29,3,FALSE),)</f>
        <v>0</v>
      </c>
      <c r="AV143" s="37">
        <f>IF(OR(AV4="TM",AV4="AS",AV4="AR",AV4="TH",AV4="TF"),HLOOKUP(AV$4,Répartitions!$E$25:$J$29,3,FALSE),)</f>
        <v>34</v>
      </c>
      <c r="AW143" s="37">
        <f>IF(OR(AW4="TM",AW4="AS",AW4="AR",AW4="TH",AW4="TF"),HLOOKUP(AW$4,Répartitions!$E$25:$J$29,3,FALSE),)</f>
        <v>0</v>
      </c>
      <c r="AX143" s="37">
        <f>IF(OR(AX4="TM",AX4="AS",AX4="AR",AX4="TH",AX4="TF"),HLOOKUP(AX$4,Répartitions!$E$25:$J$29,3,FALSE),)</f>
        <v>10</v>
      </c>
      <c r="AY143" s="37">
        <f>IF(OR(AY4="TM",AY4="AS",AY4="AR",AY4="TH",AY4="TF"),HLOOKUP(AY$4,Répartitions!$E$25:$J$29,3,FALSE),)</f>
        <v>24</v>
      </c>
      <c r="AZ143" s="37">
        <f>IF(OR(AZ4="TM",AZ4="AS",AZ4="AR",AZ4="TH",AZ4="TF"),HLOOKUP(AZ$4,Répartitions!$E$25:$J$29,3,FALSE),)</f>
        <v>10</v>
      </c>
      <c r="BA143" s="37">
        <f>IF(OR(BA4="TM",BA4="AS",BA4="AR",BA4="TH",BA4="TF"),HLOOKUP(BA$4,Répartitions!$E$25:$J$29,3,FALSE),)</f>
        <v>24</v>
      </c>
      <c r="BB143" s="37">
        <f>IF(OR(BB4="TM",BB4="AS",BB4="AR",BB4="TH",BB4="TF"),HLOOKUP(BB$4,Répartitions!$E$25:$J$29,3,FALSE),)</f>
        <v>34</v>
      </c>
      <c r="BC143" s="37">
        <f>IF(OR(BC4="TM",BC4="AS",BC4="AR",BC4="TH",BC4="TF"),HLOOKUP(BC$4,Répartitions!$E$25:$J$29,3,FALSE),)</f>
        <v>34</v>
      </c>
      <c r="BD143" s="37">
        <f>IF(OR(BD4="TM",BD4="AS",BD4="AR",BD4="TH",BD4="TF"),HLOOKUP(BD$4,Répartitions!$E$25:$J$29,3,FALSE),)</f>
        <v>34</v>
      </c>
      <c r="BE143" s="37">
        <f>IF(OR(BE4="TM",BE4="AS",BE4="AR",BE4="TH",BE4="TF"),HLOOKUP(BE$4,Répartitions!$E$25:$J$29,3,FALSE),)</f>
        <v>34</v>
      </c>
      <c r="BF143" s="37">
        <f>IF(OR(BF4="TM",BF4="AS",BF4="AR",BF4="TH",BF4="TF"),HLOOKUP(BF$4,Répartitions!$E$25:$J$29,3,FALSE),)</f>
        <v>0</v>
      </c>
      <c r="BG143" s="37">
        <f>IF(OR(BG4="TM",BG4="AS",BG4="AR",BG4="TH",BG4="TF"),HLOOKUP(BG$4,Répartitions!$E$25:$J$29,3,FALSE),)</f>
        <v>10</v>
      </c>
      <c r="BH143" s="37">
        <f>IF(OR(BH4="TM",BH4="AS",BH4="AR",BH4="TH",BH4="TF"),HLOOKUP(BH$4,Répartitions!$E$25:$J$29,3,FALSE),)</f>
        <v>24</v>
      </c>
      <c r="BI143" s="37">
        <f>IF(OR(BI4="TM",BI4="AS",BI4="AR",BI4="TH",BI4="TF"),HLOOKUP(BI$4,Répartitions!$E$25:$J$29,3,FALSE),)</f>
        <v>34</v>
      </c>
      <c r="BJ143" s="37">
        <f>IF(OR(BJ4="TM",BJ4="AS",BJ4="AR",BJ4="TH",BJ4="TF"),HLOOKUP(BJ$4,Répartitions!$E$25:$J$29,3,FALSE),)</f>
        <v>10</v>
      </c>
      <c r="BK143" s="37">
        <f>IF(OR(BK4="TM",BK4="AS",BK4="AR",BK4="TH",BK4="TF"),HLOOKUP(BK$4,Répartitions!$E$25:$J$29,3,FALSE),)</f>
        <v>24</v>
      </c>
      <c r="BL143" s="37">
        <f>IF(OR(BL4="TM",BL4="AS",BL4="AR",BL4="TH",BL4="TF"),HLOOKUP(BL$4,Répartitions!$E$25:$J$29,3,FALSE),)</f>
        <v>0</v>
      </c>
      <c r="BM143" s="37">
        <f>IF(OR(BM4="TM",BM4="AS",BM4="AR",BM4="TH",BM4="TF"),HLOOKUP(BM$4,Répartitions!$E$25:$J$29,3,FALSE),)</f>
        <v>0</v>
      </c>
      <c r="BN143" s="195">
        <f>IF(OR(BN4="TM",BN4="AS",BN4="AR",BN4="TH",BN4="TF"),HLOOKUP(BN$4,Répartitions!$E$25:$J$29,3,FALSE),)</f>
        <v>34</v>
      </c>
      <c r="BO143" s="37">
        <f>IF(OR(BO4="TM",BO4="AS",BO4="AR",BO4="TH",BO4="TF"),HLOOKUP(BO$4,Répartitions!$E$25:$J$29,3,FALSE),)</f>
        <v>34</v>
      </c>
      <c r="BP143" s="37">
        <f>IF(OR(BP4="TM",BP4="AS",BP4="AR",BP4="TH",BP4="TF"),HLOOKUP(BP$4,Répartitions!$E$25:$J$29,3,FALSE),)</f>
        <v>34</v>
      </c>
      <c r="BQ143" s="37">
        <f>IF(OR(BQ4="TM",BQ4="AS",BQ4="AR",BQ4="TH",BQ4="TF"),HLOOKUP(BQ$4,Répartitions!$E$25:$J$29,3,FALSE),)</f>
        <v>10</v>
      </c>
      <c r="BR143" s="37">
        <f>IF(OR(BR4="TM",BR4="AS",BR4="AR",BR4="TH",BR4="TF"),HLOOKUP(BR$4,Répartitions!$E$25:$J$29,3,FALSE),)</f>
        <v>24</v>
      </c>
      <c r="BS143" s="37">
        <f>IF(OR(BS4="TM",BS4="AS",BS4="AR",BS4="TH",BS4="TF"),HLOOKUP(BS$4,Répartitions!$E$25:$J$29,3,FALSE),)</f>
        <v>0</v>
      </c>
      <c r="BT143" s="195">
        <f>IF(OR(BT4="TM",BT4="AS",BT4="AR",BT4="TH",BT4="TF"),HLOOKUP(BT$4,Répartitions!$E$25:$J$29,3,FALSE),)</f>
        <v>0</v>
      </c>
      <c r="BU143" s="37">
        <f>IF(OR(BU4="TM",BU4="AS",BU4="AR",BU4="TH",BU4="TF"),HLOOKUP(BU$4,Répartitions!$E$25:$J$29,3,FALSE),)</f>
        <v>34</v>
      </c>
      <c r="BV143" s="37">
        <f>IF(OR(BV4="TM",BV4="AS",BV4="AR",BV4="TH",BV4="TF"),HLOOKUP(BV$4,Répartitions!$E$25:$J$29,3,FALSE),)</f>
        <v>34</v>
      </c>
      <c r="BW143" s="37">
        <f>IF(OR(BW4="TM",BW4="AS",BW4="AR",BW4="TH",BW4="TF"),HLOOKUP(BW$4,Répartitions!$E$25:$J$29,3,FALSE),)</f>
        <v>34</v>
      </c>
      <c r="BX143" s="37">
        <f>IF(OR(BX4="TM",BX4="AS",BX4="AR",BX4="TH",BX4="TF"),HLOOKUP(BX$4,Répartitions!$E$25:$J$29,3,FALSE),)</f>
        <v>10</v>
      </c>
      <c r="BY143" s="37">
        <f>IF(OR(BY4="TM",BY4="AS",BY4="AR",BY4="TH",BY4="TF"),HLOOKUP(BY$4,Répartitions!$E$25:$J$29,3,FALSE),)</f>
        <v>24</v>
      </c>
      <c r="BZ143" s="37">
        <f>IF(OR(BZ4="TM",BZ4="AS",BZ4="AR",BZ4="TH",BZ4="TF"),HLOOKUP(BZ$4,Répartitions!$E$25:$J$29,3,FALSE),)</f>
        <v>34</v>
      </c>
      <c r="CA143" s="195">
        <f>IF(OR(CA4="TM",CA4="AS",CA4="AR",CA4="TH",CA4="TF"),HLOOKUP(CA$4,Répartitions!$E$25:$J$29,3,FALSE),)</f>
        <v>34</v>
      </c>
      <c r="CB143" s="37">
        <f>IF(OR(CB4="TM",CB4="AS",CB4="AR",CB4="TH",CB4="TF"),HLOOKUP(CB$4,Répartitions!$E$25:$J$29,3,FALSE),)</f>
        <v>0</v>
      </c>
      <c r="CC143" s="37">
        <f>IF(OR(CC4="TM",CC4="AS",CC4="AR",CC4="TH",CC4="TF"),HLOOKUP(CC$4,Répartitions!$E$25:$J$29,3,FALSE),)</f>
        <v>0</v>
      </c>
      <c r="CD143" s="37">
        <f>IF(OR(CD4="TM",CD4="AS",CD4="AR",CD4="TH",CD4="TF"),HLOOKUP(CD$4,Répartitions!$E$25:$J$29,3,FALSE),)</f>
        <v>0</v>
      </c>
      <c r="CE143" s="37">
        <f>IF(OR(CE4="TM",CE4="AS",CE4="AR",CE4="TH",CE4="TF"),HLOOKUP(CE$4,Répartitions!$E$25:$J$29,3,FALSE),)</f>
        <v>0</v>
      </c>
      <c r="CF143" s="37">
        <f>IF(OR(CF4="TM",CF4="AS",CF4="AR",CF4="TH",CF4="TF"),HLOOKUP(CF$4,Répartitions!$E$25:$J$29,3,FALSE),)</f>
        <v>0</v>
      </c>
      <c r="CG143" s="195">
        <f>IF(OR(CG4="TM",CG4="AS",CG4="AR",CG4="TH",CG4="TF"),HLOOKUP(CG$4,Répartitions!$E$25:$J$29,3,FALSE),)</f>
        <v>0</v>
      </c>
      <c r="CH143" s="37">
        <f>IF(OR(CH4="TM",CH4="AS",CH4="AR",CH4="TH",CH4="TF"),HLOOKUP(CH$4,Répartitions!$E$25:$J$29,3,FALSE),)</f>
        <v>0</v>
      </c>
      <c r="CI143" s="37">
        <f>IF(OR(CI4="TM",CI4="AS",CI4="AR",CI4="TH",CI4="TF"),HLOOKUP(CI$4,Répartitions!$E$25:$J$29,3,FALSE),)</f>
        <v>0</v>
      </c>
      <c r="CJ143" s="37">
        <f>IF(OR(CJ4="TM",CJ4="AS",CJ4="AR",CJ4="TH",CJ4="TF"),HLOOKUP(CJ$4,Répartitions!$E$25:$J$29,3,FALSE),)</f>
        <v>0</v>
      </c>
      <c r="CK143" s="37">
        <f>IF(OR(CK4="TM",CK4="AS",CK4="AR",CK4="TH",CK4="TF"),HLOOKUP(CK$4,Répartitions!$E$25:$J$29,3,FALSE),)</f>
        <v>0</v>
      </c>
      <c r="CL143" s="37">
        <f>IF(OR(CL4="TM",CL4="AS",CL4="AR",CL4="TH",CL4="TF"),HLOOKUP(CL$4,Répartitions!$E$25:$J$29,3,FALSE),)</f>
        <v>0</v>
      </c>
      <c r="CM143" s="217">
        <f>IF(OR(CM4="TM",CM4="AS",CM4="AR",CM4="TH",CM4="TF"),HLOOKUP(CM$4,Répartitions!$E$25:$J$29,3,FALSE),)</f>
        <v>0</v>
      </c>
      <c r="CN143" s="217">
        <f>IF(OR(CN4="TM",CN4="AS",CN4="AR",CN4="TH",CN4="TF"),HLOOKUP(CN$4,Répartitions!$E$25:$J$29,3,FALSE),)</f>
        <v>0</v>
      </c>
      <c r="CO143" s="217">
        <f>IF(OR(CO4="TM",CO4="AS",CO4="AR",CO4="TH",CO4="TF"),HLOOKUP(CO$4,Répartitions!$E$25:$J$29,3,FALSE),)</f>
        <v>0</v>
      </c>
      <c r="CP143" s="217">
        <f>IF(OR(CP4="TM",CP4="AS",CP4="AR",CP4="TH",CP4="TF"),HLOOKUP(CP$4,Répartitions!$E$25:$J$29,3,FALSE),)</f>
        <v>0</v>
      </c>
      <c r="CQ143" s="217">
        <f>IF(OR(CQ4="TM",CQ4="AS",CQ4="AR",CQ4="TH",CQ4="TF"),HLOOKUP(CQ$4,Répartitions!$E$25:$J$29,3,FALSE),)</f>
        <v>0</v>
      </c>
      <c r="CR143" s="217">
        <f>IF(OR(CR4="TM",CR4="AS",CR4="AR",CR4="TH",CR4="TF"),HLOOKUP(CR$4,Répartitions!$E$25:$J$29,3,FALSE),)</f>
        <v>0</v>
      </c>
      <c r="CS143" s="217">
        <f>IF(OR(CS4="TM",CS4="AS",CS4="AR",CS4="TH",CS4="TF"),HLOOKUP(CS$4,Répartitions!$E$25:$J$29,3,FALSE),)</f>
        <v>0</v>
      </c>
      <c r="CT143" s="37">
        <f>IF(OR(CT4="TM",CT4="AS",CT4="AR",CT4="TH",CT4="TF"),HLOOKUP(CT$4,Répartitions!$E$25:$J$29,3,FALSE),)</f>
        <v>0</v>
      </c>
      <c r="CU143" s="37">
        <f>IF(OR(CU4="TM",CU4="AS",CU4="AR",CU4="TH",CU4="TF"),HLOOKUP(CU$4,Répartitions!$E$25:$J$29,3,FALSE),)</f>
        <v>0</v>
      </c>
      <c r="CV143" s="37">
        <f>IF(OR(CV4="TM",CV4="AS",CV4="AR",CV4="TH",CV4="TF"),HLOOKUP(CV$4,Répartitions!$E$25:$J$29,3,FALSE),)</f>
        <v>0</v>
      </c>
      <c r="CW143" s="37">
        <f>IF(OR(CW4="TM",CW4="AS",CW4="AR",CW4="TH",CW4="TF"),HLOOKUP(CW$4,Répartitions!$E$25:$J$29,3,FALSE),)</f>
        <v>0</v>
      </c>
      <c r="CX143" s="37">
        <f>IF(OR(CX4="TM",CX4="AS",CX4="AR",CX4="TH",CX4="TF"),HLOOKUP(CX$4,Répartitions!$E$25:$J$29,3,FALSE),)</f>
        <v>0</v>
      </c>
      <c r="CY143" s="195">
        <f>IF(OR(CY4="TM",CY4="AS",CY4="AR",CY4="TH",CY4="TF"),HLOOKUP(CY$4,Répartitions!$E$25:$J$29,3,FALSE),)</f>
        <v>0</v>
      </c>
      <c r="CZ143" s="195">
        <f>IF(OR(CZ4="TM",CZ4="AS",CZ4="AR",CZ4="TH",CZ4="TF"),HLOOKUP(CZ$4,Répartitions!$E$25:$J$29,3,FALSE),)</f>
        <v>0</v>
      </c>
      <c r="DA143" s="195">
        <f>IF(OR(DA4="TM",DA4="AS",DA4="AR",DA4="TH",DA4="TF"),HLOOKUP(DA$4,Répartitions!$E$25:$J$29,3,FALSE),)</f>
        <v>0</v>
      </c>
      <c r="DB143" s="37">
        <f>IF(OR(DB4="TM",DB4="AS",DB4="AR",DB4="TH",DB4="TF"),HLOOKUP(DB$4,Répartitions!$E$25:$J$29,3,FALSE),)</f>
        <v>0</v>
      </c>
      <c r="DC143" s="37">
        <f>IF(OR(DC4="TM",DC4="AS",DC4="AR",DC4="TH",DC4="TF"),HLOOKUP(DC$4,Répartitions!$E$25:$J$29,3,FALSE),)</f>
        <v>0</v>
      </c>
      <c r="DD143" s="37">
        <f>IF(OR(DD4="TM",DD4="AS",DD4="AR",DD4="TH",DD4="TF"),HLOOKUP(DD$4,Répartitions!$E$25:$J$29,3,FALSE),)</f>
        <v>0</v>
      </c>
      <c r="DE143" s="37">
        <f>IF(OR(DE4="TM",DE4="AS",DE4="AR",DE4="TH",DE4="TF"),HLOOKUP(DE$4,Répartitions!$E$25:$J$29,3,FALSE),)</f>
        <v>0</v>
      </c>
      <c r="DF143" s="37">
        <f>IF(OR(DF4="TM",DF4="AS",DF4="AR",DF4="TH",DF4="TF"),HLOOKUP(DF$4,Répartitions!$E$25:$J$29,3,FALSE),)</f>
        <v>0</v>
      </c>
      <c r="DG143" s="37">
        <f>IF(OR(DG4="TM",DG4="AS",DG4="AR",DG4="TH",DG4="TF"),HLOOKUP(DG$4,Répartitions!$E$25:$J$29,3,FALSE),)</f>
        <v>0</v>
      </c>
      <c r="DH143" s="37">
        <f>IF(OR(DH4="TM",DH4="AS",DH4="AR",DH4="TH",DH4="TF"),HLOOKUP(DH$4,Répartitions!$E$25:$J$29,3,FALSE),)</f>
        <v>0</v>
      </c>
      <c r="DI143" s="37">
        <f>IF(OR(DI4="TM",DI4="AS",DI4="AR",DI4="TH",DI4="TF"),HLOOKUP(DI$4,Répartitions!$E$25:$J$29,3,FALSE),)</f>
        <v>0</v>
      </c>
      <c r="DJ143" s="37">
        <f>IF(OR(DJ4="TM",DJ4="AS",DJ4="AR",DJ4="TH",DJ4="TF"),HLOOKUP(DJ$4,Répartitions!$E$25:$J$29,3,FALSE),)</f>
        <v>0</v>
      </c>
      <c r="DK143" s="37">
        <f>IF(OR(DK4="TM",DK4="AS",DK4="AR",DK4="TH",DK4="TF"),HLOOKUP(DK$4,Répartitions!$E$25:$J$29,3,FALSE),)</f>
        <v>0</v>
      </c>
      <c r="DL143" s="37">
        <f>IF(OR(DL4="TM",DL4="AS",DL4="AR",DL4="TH",DL4="TF"),HLOOKUP(DL$4,Répartitions!$E$25:$J$29,3,FALSE),)</f>
        <v>0</v>
      </c>
      <c r="DM143" s="37">
        <f>IF(OR(DM4="TM",DM4="AS",DM4="AR",DM4="TH",DM4="TF"),HLOOKUP(DM$4,Répartitions!$E$25:$J$29,3,FALSE),)</f>
        <v>0</v>
      </c>
      <c r="DN143" s="37">
        <f>IF(OR(DN4="TM",DN4="AS",DN4="AR",DN4="TH",DN4="TF"),HLOOKUP(DN$4,Répartitions!$E$25:$J$29,3,FALSE),)</f>
        <v>0</v>
      </c>
      <c r="DO143" s="37">
        <f>IF(OR(DO4="TM",DO4="AS",DO4="AR",DO4="TH",DO4="TF"),HLOOKUP(DO$4,Répartitions!$E$25:$J$29,3,FALSE),)</f>
        <v>0</v>
      </c>
      <c r="DP143" s="37">
        <f>IF(OR(DP4="TM",DP4="AS",DP4="AR",DP4="TH",DP4="TF"),HLOOKUP(DP$4,Répartitions!$E$25:$J$29,3,FALSE),)</f>
        <v>0</v>
      </c>
    </row>
    <row r="144" spans="1:126" ht="14.4" customHeight="1">
      <c r="B144" s="129"/>
      <c r="C144" s="41"/>
      <c r="D144" s="126"/>
      <c r="E144" s="126"/>
      <c r="F144" s="126"/>
      <c r="G144" s="118"/>
      <c r="H144" s="124"/>
      <c r="I144" s="41" t="s">
        <v>150</v>
      </c>
      <c r="L144" s="63">
        <f t="shared" ref="L144:BY144" si="58">IF(L143&lt;&gt;0,L142/L143,)</f>
        <v>0</v>
      </c>
      <c r="M144" s="63">
        <f t="shared" si="58"/>
        <v>0</v>
      </c>
      <c r="N144" s="63">
        <f t="shared" si="58"/>
        <v>0</v>
      </c>
      <c r="O144" s="63">
        <f t="shared" si="58"/>
        <v>0</v>
      </c>
      <c r="P144" s="63">
        <f t="shared" si="58"/>
        <v>0</v>
      </c>
      <c r="Q144" s="63">
        <f t="shared" si="58"/>
        <v>0</v>
      </c>
      <c r="R144" s="63">
        <f t="shared" si="58"/>
        <v>0</v>
      </c>
      <c r="S144" s="63">
        <f t="shared" si="58"/>
        <v>0</v>
      </c>
      <c r="T144" s="63">
        <f t="shared" si="58"/>
        <v>0</v>
      </c>
      <c r="U144" s="63">
        <f t="shared" si="58"/>
        <v>0</v>
      </c>
      <c r="V144" s="63">
        <f t="shared" si="58"/>
        <v>0</v>
      </c>
      <c r="W144" s="63">
        <f t="shared" si="58"/>
        <v>0</v>
      </c>
      <c r="X144" s="63">
        <f t="shared" si="58"/>
        <v>0</v>
      </c>
      <c r="Y144" s="63">
        <f t="shared" si="58"/>
        <v>0</v>
      </c>
      <c r="Z144" s="63">
        <f t="shared" si="58"/>
        <v>0</v>
      </c>
      <c r="AA144" s="63">
        <f t="shared" si="58"/>
        <v>0</v>
      </c>
      <c r="AB144" s="63">
        <f t="shared" si="58"/>
        <v>0</v>
      </c>
      <c r="AC144" s="63">
        <f t="shared" si="58"/>
        <v>0</v>
      </c>
      <c r="AD144" s="63">
        <f t="shared" si="58"/>
        <v>0</v>
      </c>
      <c r="AE144" s="63">
        <f t="shared" si="58"/>
        <v>0</v>
      </c>
      <c r="AF144" s="63">
        <f t="shared" si="58"/>
        <v>0</v>
      </c>
      <c r="AG144" s="63">
        <f t="shared" si="58"/>
        <v>0</v>
      </c>
      <c r="AH144" s="63">
        <f t="shared" si="58"/>
        <v>0</v>
      </c>
      <c r="AI144" s="63">
        <f t="shared" si="58"/>
        <v>0</v>
      </c>
      <c r="AJ144" s="63">
        <f t="shared" si="58"/>
        <v>0</v>
      </c>
      <c r="AK144" s="63">
        <f t="shared" si="58"/>
        <v>0</v>
      </c>
      <c r="AL144" s="63">
        <f t="shared" si="58"/>
        <v>0</v>
      </c>
      <c r="AM144" s="63">
        <f t="shared" si="58"/>
        <v>0</v>
      </c>
      <c r="AN144" s="63">
        <f t="shared" si="58"/>
        <v>0</v>
      </c>
      <c r="AO144" s="63">
        <f t="shared" si="58"/>
        <v>0</v>
      </c>
      <c r="AP144" s="63">
        <f t="shared" si="58"/>
        <v>0</v>
      </c>
      <c r="AQ144" s="63">
        <f t="shared" si="58"/>
        <v>0</v>
      </c>
      <c r="AR144" s="63">
        <f t="shared" si="58"/>
        <v>0</v>
      </c>
      <c r="AS144" s="63">
        <f t="shared" si="58"/>
        <v>0</v>
      </c>
      <c r="AT144" s="63">
        <f t="shared" si="58"/>
        <v>0</v>
      </c>
      <c r="AU144" s="63">
        <f t="shared" si="58"/>
        <v>0</v>
      </c>
      <c r="AV144" s="63">
        <f t="shared" si="58"/>
        <v>0</v>
      </c>
      <c r="AW144" s="63">
        <f t="shared" si="58"/>
        <v>0</v>
      </c>
      <c r="AX144" s="63">
        <f t="shared" si="58"/>
        <v>0</v>
      </c>
      <c r="AY144" s="63">
        <f t="shared" si="58"/>
        <v>0</v>
      </c>
      <c r="AZ144" s="63">
        <f t="shared" si="58"/>
        <v>0</v>
      </c>
      <c r="BA144" s="63">
        <f t="shared" si="58"/>
        <v>0</v>
      </c>
      <c r="BB144" s="63">
        <f t="shared" si="58"/>
        <v>0</v>
      </c>
      <c r="BC144" s="63">
        <f t="shared" si="58"/>
        <v>0</v>
      </c>
      <c r="BD144" s="63">
        <f t="shared" si="58"/>
        <v>0</v>
      </c>
      <c r="BE144" s="63">
        <f t="shared" si="58"/>
        <v>0</v>
      </c>
      <c r="BF144" s="63">
        <f t="shared" si="58"/>
        <v>0</v>
      </c>
      <c r="BG144" s="63">
        <f t="shared" si="58"/>
        <v>0</v>
      </c>
      <c r="BH144" s="63">
        <f t="shared" si="58"/>
        <v>0</v>
      </c>
      <c r="BI144" s="63">
        <f t="shared" si="58"/>
        <v>0</v>
      </c>
      <c r="BJ144" s="63">
        <f t="shared" si="58"/>
        <v>0</v>
      </c>
      <c r="BK144" s="63">
        <f t="shared" si="58"/>
        <v>0</v>
      </c>
      <c r="BL144" s="63">
        <f t="shared" si="58"/>
        <v>0</v>
      </c>
      <c r="BM144" s="63">
        <f t="shared" si="58"/>
        <v>0</v>
      </c>
      <c r="BN144" s="194">
        <f t="shared" ref="BN144" si="59">IF(BN143&lt;&gt;0,BN142/BN143,)</f>
        <v>0</v>
      </c>
      <c r="BO144" s="63">
        <f t="shared" si="58"/>
        <v>0</v>
      </c>
      <c r="BP144" s="63">
        <f t="shared" si="58"/>
        <v>0</v>
      </c>
      <c r="BQ144" s="63">
        <f t="shared" si="58"/>
        <v>0</v>
      </c>
      <c r="BR144" s="63">
        <f t="shared" si="58"/>
        <v>0</v>
      </c>
      <c r="BS144" s="63">
        <f t="shared" si="58"/>
        <v>0</v>
      </c>
      <c r="BT144" s="194">
        <f t="shared" ref="BT144" si="60">IF(BT143&lt;&gt;0,BT142/BT143,)</f>
        <v>0</v>
      </c>
      <c r="BU144" s="63">
        <f t="shared" si="58"/>
        <v>0</v>
      </c>
      <c r="BV144" s="63">
        <f t="shared" si="58"/>
        <v>0</v>
      </c>
      <c r="BW144" s="63">
        <f t="shared" si="58"/>
        <v>0</v>
      </c>
      <c r="BX144" s="63">
        <f t="shared" si="58"/>
        <v>0</v>
      </c>
      <c r="BY144" s="63">
        <f t="shared" si="58"/>
        <v>0</v>
      </c>
      <c r="BZ144" s="63">
        <f t="shared" ref="BZ144:DP144" si="61">IF(BZ143&lt;&gt;0,BZ142/BZ143,)</f>
        <v>0</v>
      </c>
      <c r="CA144" s="194">
        <f t="shared" ref="CA144" si="62">IF(CA143&lt;&gt;0,CA142/CA143,)</f>
        <v>0</v>
      </c>
      <c r="CB144" s="63">
        <f t="shared" si="61"/>
        <v>0</v>
      </c>
      <c r="CC144" s="63">
        <f t="shared" si="61"/>
        <v>0</v>
      </c>
      <c r="CD144" s="63">
        <f t="shared" si="61"/>
        <v>0</v>
      </c>
      <c r="CE144" s="63">
        <f t="shared" si="61"/>
        <v>0</v>
      </c>
      <c r="CF144" s="63">
        <f t="shared" si="61"/>
        <v>0</v>
      </c>
      <c r="CG144" s="194">
        <f t="shared" ref="CG144" si="63">IF(CG143&lt;&gt;0,CG142/CG143,)</f>
        <v>0</v>
      </c>
      <c r="CH144" s="63">
        <f t="shared" si="61"/>
        <v>0</v>
      </c>
      <c r="CI144" s="63">
        <f t="shared" si="61"/>
        <v>0</v>
      </c>
      <c r="CJ144" s="63">
        <f t="shared" si="61"/>
        <v>0</v>
      </c>
      <c r="CK144" s="63">
        <f t="shared" si="61"/>
        <v>0</v>
      </c>
      <c r="CL144" s="63">
        <f t="shared" si="61"/>
        <v>0</v>
      </c>
      <c r="CM144" s="218">
        <f t="shared" ref="CM144:CS144" si="64">IF(CM143&lt;&gt;0,CM142/CM143,)</f>
        <v>0</v>
      </c>
      <c r="CN144" s="218">
        <f t="shared" si="64"/>
        <v>0</v>
      </c>
      <c r="CO144" s="218">
        <f t="shared" si="64"/>
        <v>0</v>
      </c>
      <c r="CP144" s="218">
        <f t="shared" si="64"/>
        <v>0</v>
      </c>
      <c r="CQ144" s="218">
        <f t="shared" si="64"/>
        <v>0</v>
      </c>
      <c r="CR144" s="218">
        <f t="shared" si="64"/>
        <v>0</v>
      </c>
      <c r="CS144" s="218">
        <f t="shared" si="64"/>
        <v>0</v>
      </c>
      <c r="CT144" s="63">
        <f t="shared" si="61"/>
        <v>0</v>
      </c>
      <c r="CU144" s="63">
        <f t="shared" si="61"/>
        <v>0</v>
      </c>
      <c r="CV144" s="63">
        <f t="shared" si="61"/>
        <v>0</v>
      </c>
      <c r="CW144" s="63">
        <f t="shared" si="61"/>
        <v>0</v>
      </c>
      <c r="CX144" s="63">
        <f t="shared" si="61"/>
        <v>0</v>
      </c>
      <c r="CY144" s="194">
        <f t="shared" ref="CY144:DA144" si="65">IF(CY143&lt;&gt;0,CY142/CY143,)</f>
        <v>0</v>
      </c>
      <c r="CZ144" s="194">
        <f t="shared" si="65"/>
        <v>0</v>
      </c>
      <c r="DA144" s="194">
        <f t="shared" si="65"/>
        <v>0</v>
      </c>
      <c r="DB144" s="63">
        <f t="shared" si="61"/>
        <v>0</v>
      </c>
      <c r="DC144" s="63">
        <f t="shared" si="61"/>
        <v>0</v>
      </c>
      <c r="DD144" s="63">
        <f t="shared" si="61"/>
        <v>0</v>
      </c>
      <c r="DE144" s="63">
        <f t="shared" si="61"/>
        <v>0</v>
      </c>
      <c r="DF144" s="63">
        <f t="shared" si="61"/>
        <v>0</v>
      </c>
      <c r="DG144" s="63">
        <f t="shared" si="61"/>
        <v>0</v>
      </c>
      <c r="DH144" s="63">
        <f t="shared" si="61"/>
        <v>0</v>
      </c>
      <c r="DI144" s="63">
        <f t="shared" si="61"/>
        <v>0</v>
      </c>
      <c r="DJ144" s="63">
        <f t="shared" si="61"/>
        <v>0</v>
      </c>
      <c r="DK144" s="63">
        <f t="shared" si="61"/>
        <v>0</v>
      </c>
      <c r="DL144" s="63">
        <f t="shared" si="61"/>
        <v>0</v>
      </c>
      <c r="DM144" s="63">
        <f t="shared" si="61"/>
        <v>0</v>
      </c>
      <c r="DN144" s="63">
        <f t="shared" si="61"/>
        <v>0</v>
      </c>
      <c r="DO144" s="63">
        <f t="shared" si="61"/>
        <v>0</v>
      </c>
      <c r="DP144" s="63">
        <f t="shared" si="61"/>
        <v>0</v>
      </c>
    </row>
    <row r="145" spans="2:129" ht="5.4" customHeight="1">
      <c r="B145" s="131"/>
      <c r="C145" s="69"/>
      <c r="D145" s="126"/>
      <c r="E145" s="126"/>
      <c r="F145" s="126"/>
      <c r="G145" s="118"/>
      <c r="H145" s="69"/>
      <c r="I145" s="69"/>
      <c r="AE145"/>
    </row>
    <row r="146" spans="2:129" ht="14.4" customHeight="1">
      <c r="B146" s="129"/>
      <c r="C146" s="40"/>
      <c r="D146" s="126"/>
      <c r="E146" s="126"/>
      <c r="F146" s="126"/>
      <c r="G146" s="118"/>
      <c r="H146" s="125"/>
      <c r="I146" s="32" t="s">
        <v>148</v>
      </c>
      <c r="L146" s="39">
        <f t="shared" ref="L146:AQ146" si="66">COUNTIF(L$18:L$137,"T")</f>
        <v>0</v>
      </c>
      <c r="M146" s="39">
        <f t="shared" si="66"/>
        <v>0</v>
      </c>
      <c r="N146" s="39">
        <f t="shared" si="66"/>
        <v>0</v>
      </c>
      <c r="O146" s="39">
        <f t="shared" si="66"/>
        <v>0</v>
      </c>
      <c r="P146" s="39">
        <f t="shared" si="66"/>
        <v>0</v>
      </c>
      <c r="Q146" s="39">
        <f t="shared" si="66"/>
        <v>0</v>
      </c>
      <c r="R146" s="39">
        <f t="shared" si="66"/>
        <v>0</v>
      </c>
      <c r="S146" s="39">
        <f t="shared" si="66"/>
        <v>0</v>
      </c>
      <c r="T146" s="39">
        <f t="shared" si="66"/>
        <v>0</v>
      </c>
      <c r="U146" s="39">
        <f t="shared" si="66"/>
        <v>0</v>
      </c>
      <c r="V146" s="39">
        <f t="shared" si="66"/>
        <v>0</v>
      </c>
      <c r="W146" s="39">
        <f t="shared" si="66"/>
        <v>0</v>
      </c>
      <c r="X146" s="39">
        <f t="shared" si="66"/>
        <v>0</v>
      </c>
      <c r="Y146" s="39">
        <f t="shared" si="66"/>
        <v>0</v>
      </c>
      <c r="Z146" s="39">
        <f t="shared" si="66"/>
        <v>0</v>
      </c>
      <c r="AA146" s="39">
        <f t="shared" si="66"/>
        <v>0</v>
      </c>
      <c r="AB146" s="39">
        <f t="shared" si="66"/>
        <v>0</v>
      </c>
      <c r="AC146" s="39">
        <f t="shared" si="66"/>
        <v>0</v>
      </c>
      <c r="AD146" s="39">
        <f t="shared" si="66"/>
        <v>0</v>
      </c>
      <c r="AE146" s="39">
        <f t="shared" si="66"/>
        <v>0</v>
      </c>
      <c r="AF146" s="39">
        <f t="shared" si="66"/>
        <v>0</v>
      </c>
      <c r="AG146" s="39">
        <f t="shared" si="66"/>
        <v>0</v>
      </c>
      <c r="AH146" s="39">
        <f t="shared" si="66"/>
        <v>0</v>
      </c>
      <c r="AI146" s="39">
        <f t="shared" si="66"/>
        <v>0</v>
      </c>
      <c r="AJ146" s="39">
        <f t="shared" si="66"/>
        <v>0</v>
      </c>
      <c r="AK146" s="39">
        <f t="shared" si="66"/>
        <v>0</v>
      </c>
      <c r="AL146" s="39">
        <f t="shared" si="66"/>
        <v>0</v>
      </c>
      <c r="AM146" s="39">
        <f t="shared" si="66"/>
        <v>0</v>
      </c>
      <c r="AN146" s="39">
        <f t="shared" si="66"/>
        <v>0</v>
      </c>
      <c r="AO146" s="39">
        <f t="shared" si="66"/>
        <v>0</v>
      </c>
      <c r="AP146" s="39">
        <f t="shared" si="66"/>
        <v>0</v>
      </c>
      <c r="AQ146" s="39">
        <f t="shared" si="66"/>
        <v>0</v>
      </c>
      <c r="AR146" s="39">
        <f t="shared" ref="AR146:BW146" si="67">COUNTIF(AR$18:AR$137,"T")</f>
        <v>0</v>
      </c>
      <c r="AS146" s="39">
        <f t="shared" si="67"/>
        <v>0</v>
      </c>
      <c r="AT146" s="39">
        <f t="shared" si="67"/>
        <v>0</v>
      </c>
      <c r="AU146" s="39">
        <f t="shared" si="67"/>
        <v>0</v>
      </c>
      <c r="AV146" s="39">
        <f t="shared" si="67"/>
        <v>0</v>
      </c>
      <c r="AW146" s="39">
        <f t="shared" si="67"/>
        <v>0</v>
      </c>
      <c r="AX146" s="39">
        <f t="shared" si="67"/>
        <v>0</v>
      </c>
      <c r="AY146" s="39">
        <f t="shared" si="67"/>
        <v>0</v>
      </c>
      <c r="AZ146" s="39">
        <f t="shared" si="67"/>
        <v>0</v>
      </c>
      <c r="BA146" s="39">
        <f t="shared" si="67"/>
        <v>0</v>
      </c>
      <c r="BB146" s="39">
        <f t="shared" si="67"/>
        <v>0</v>
      </c>
      <c r="BC146" s="39">
        <f t="shared" si="67"/>
        <v>0</v>
      </c>
      <c r="BD146" s="39">
        <f t="shared" si="67"/>
        <v>0</v>
      </c>
      <c r="BE146" s="39">
        <f t="shared" si="67"/>
        <v>0</v>
      </c>
      <c r="BF146" s="39">
        <f t="shared" si="67"/>
        <v>0</v>
      </c>
      <c r="BG146" s="39">
        <f t="shared" si="67"/>
        <v>0</v>
      </c>
      <c r="BH146" s="39">
        <f t="shared" si="67"/>
        <v>0</v>
      </c>
      <c r="BI146" s="39">
        <f t="shared" si="67"/>
        <v>0</v>
      </c>
      <c r="BJ146" s="39">
        <f t="shared" si="67"/>
        <v>0</v>
      </c>
      <c r="BK146" s="39">
        <f t="shared" si="67"/>
        <v>0</v>
      </c>
      <c r="BL146" s="39">
        <f t="shared" si="67"/>
        <v>0</v>
      </c>
      <c r="BM146" s="39">
        <f t="shared" si="67"/>
        <v>0</v>
      </c>
      <c r="BN146" s="196">
        <f t="shared" si="67"/>
        <v>0</v>
      </c>
      <c r="BO146" s="39">
        <f t="shared" si="67"/>
        <v>0</v>
      </c>
      <c r="BP146" s="39">
        <f t="shared" si="67"/>
        <v>0</v>
      </c>
      <c r="BQ146" s="39">
        <f t="shared" si="67"/>
        <v>0</v>
      </c>
      <c r="BR146" s="39">
        <f t="shared" si="67"/>
        <v>0</v>
      </c>
      <c r="BS146" s="39">
        <f t="shared" si="67"/>
        <v>0</v>
      </c>
      <c r="BT146" s="196">
        <f t="shared" si="67"/>
        <v>0</v>
      </c>
      <c r="BU146" s="39">
        <f t="shared" si="67"/>
        <v>0</v>
      </c>
      <c r="BV146" s="39">
        <f t="shared" si="67"/>
        <v>0</v>
      </c>
      <c r="BW146" s="39">
        <f t="shared" si="67"/>
        <v>0</v>
      </c>
      <c r="BX146" s="39">
        <f t="shared" ref="BX146:DC146" si="68">COUNTIF(BX$18:BX$137,"T")</f>
        <v>0</v>
      </c>
      <c r="BY146" s="39">
        <f t="shared" si="68"/>
        <v>0</v>
      </c>
      <c r="BZ146" s="39">
        <f t="shared" si="68"/>
        <v>0</v>
      </c>
      <c r="CA146" s="196">
        <f t="shared" si="68"/>
        <v>0</v>
      </c>
      <c r="CB146" s="39">
        <f t="shared" si="68"/>
        <v>0</v>
      </c>
      <c r="CC146" s="39">
        <f t="shared" si="68"/>
        <v>0</v>
      </c>
      <c r="CD146" s="39">
        <f t="shared" si="68"/>
        <v>0</v>
      </c>
      <c r="CE146" s="39">
        <f t="shared" si="68"/>
        <v>0</v>
      </c>
      <c r="CF146" s="39">
        <f t="shared" si="68"/>
        <v>0</v>
      </c>
      <c r="CG146" s="196">
        <f t="shared" si="68"/>
        <v>0</v>
      </c>
      <c r="CH146" s="39">
        <f t="shared" si="68"/>
        <v>0</v>
      </c>
      <c r="CI146" s="39">
        <f t="shared" si="68"/>
        <v>0</v>
      </c>
      <c r="CJ146" s="39">
        <f t="shared" si="68"/>
        <v>0</v>
      </c>
      <c r="CK146" s="39">
        <f t="shared" si="68"/>
        <v>0</v>
      </c>
      <c r="CL146" s="39">
        <f t="shared" si="68"/>
        <v>0</v>
      </c>
      <c r="CM146" s="219">
        <f t="shared" si="68"/>
        <v>0</v>
      </c>
      <c r="CN146" s="219">
        <f t="shared" si="68"/>
        <v>0</v>
      </c>
      <c r="CO146" s="219">
        <f t="shared" si="68"/>
        <v>0</v>
      </c>
      <c r="CP146" s="219">
        <f t="shared" si="68"/>
        <v>0</v>
      </c>
      <c r="CQ146" s="219">
        <f t="shared" si="68"/>
        <v>0</v>
      </c>
      <c r="CR146" s="219">
        <f t="shared" si="68"/>
        <v>0</v>
      </c>
      <c r="CS146" s="219">
        <f t="shared" si="68"/>
        <v>0</v>
      </c>
      <c r="CT146" s="39">
        <f t="shared" si="68"/>
        <v>0</v>
      </c>
      <c r="CU146" s="39">
        <f t="shared" si="68"/>
        <v>0</v>
      </c>
      <c r="CV146" s="39">
        <f t="shared" si="68"/>
        <v>0</v>
      </c>
      <c r="CW146" s="39">
        <f t="shared" si="68"/>
        <v>0</v>
      </c>
      <c r="CX146" s="39">
        <f t="shared" si="68"/>
        <v>0</v>
      </c>
      <c r="CY146" s="196">
        <f t="shared" si="68"/>
        <v>0</v>
      </c>
      <c r="CZ146" s="196">
        <f t="shared" si="68"/>
        <v>0</v>
      </c>
      <c r="DA146" s="196">
        <f t="shared" si="68"/>
        <v>0</v>
      </c>
      <c r="DB146" s="39">
        <f t="shared" si="68"/>
        <v>0</v>
      </c>
      <c r="DC146" s="39">
        <f t="shared" si="68"/>
        <v>0</v>
      </c>
      <c r="DD146" s="39">
        <f t="shared" ref="DD146:DP146" si="69">COUNTIF(DD$18:DD$137,"T")</f>
        <v>0</v>
      </c>
      <c r="DE146" s="39">
        <f t="shared" si="69"/>
        <v>0</v>
      </c>
      <c r="DF146" s="39">
        <f t="shared" si="69"/>
        <v>0</v>
      </c>
      <c r="DG146" s="39">
        <f t="shared" si="69"/>
        <v>0</v>
      </c>
      <c r="DH146" s="39">
        <f t="shared" si="69"/>
        <v>0</v>
      </c>
      <c r="DI146" s="39">
        <f t="shared" si="69"/>
        <v>0</v>
      </c>
      <c r="DJ146" s="39">
        <f t="shared" si="69"/>
        <v>0</v>
      </c>
      <c r="DK146" s="39">
        <f t="shared" si="69"/>
        <v>0</v>
      </c>
      <c r="DL146" s="39">
        <f t="shared" si="69"/>
        <v>0</v>
      </c>
      <c r="DM146" s="39">
        <f t="shared" si="69"/>
        <v>0</v>
      </c>
      <c r="DN146" s="39">
        <f t="shared" si="69"/>
        <v>0</v>
      </c>
      <c r="DO146" s="39">
        <f t="shared" si="69"/>
        <v>0</v>
      </c>
      <c r="DP146" s="39">
        <f t="shared" si="69"/>
        <v>0</v>
      </c>
    </row>
    <row r="147" spans="2:129" ht="14.4" customHeight="1">
      <c r="B147" s="129"/>
      <c r="C147" s="78" t="s">
        <v>16</v>
      </c>
      <c r="D147" s="126"/>
      <c r="E147" s="126"/>
      <c r="F147" s="126"/>
      <c r="G147" s="118"/>
      <c r="H147" s="123" t="s">
        <v>16</v>
      </c>
      <c r="I147" s="78" t="s">
        <v>149</v>
      </c>
      <c r="L147" s="37">
        <f>IF(OR(L4="TM",L4="AS",L4="AR",L4="TH",L4="TF"),HLOOKUP(L$4,Répartitions!$E$25:$J$29,4,FALSE),)</f>
        <v>10</v>
      </c>
      <c r="M147" s="37">
        <f>IF(OR(M4="TM",M4="AS",M4="AR",M4="TH",M4="TF"),HLOOKUP(M$4,Répartitions!$E$25:$J$29,4,FALSE),)</f>
        <v>10</v>
      </c>
      <c r="N147" s="37">
        <f>IF(OR(N4="TM",N4="AS",N4="AR",N4="TH",N4="TF"),HLOOKUP(N$4,Répartitions!$E$25:$J$29,4,FALSE),)</f>
        <v>3</v>
      </c>
      <c r="O147" s="37">
        <f>IF(OR(O4="TM",O4="AS",O4="AR",O4="TH",O4="TF"),HLOOKUP(O$4,Répartitions!$E$25:$J$29,4,FALSE),)</f>
        <v>7</v>
      </c>
      <c r="P147" s="37">
        <f>IF(OR(P4="TM",P4="AS",P4="AR",P4="TH",P4="TF"),HLOOKUP(P$4,Répartitions!$E$25:$J$29,4,FALSE),)</f>
        <v>3</v>
      </c>
      <c r="Q147" s="37">
        <f>IF(OR(Q4="TM",Q4="AS",Q4="AR",Q4="TH",Q4="TF"),HLOOKUP(Q$4,Répartitions!$E$25:$J$29,4,FALSE),)</f>
        <v>7</v>
      </c>
      <c r="R147" s="37">
        <f>IF(OR(R4="TM",R4="AS",R4="AR",R4="TH",R4="TF"),HLOOKUP(R$4,Répartitions!$E$25:$J$29,4,FALSE),)</f>
        <v>10</v>
      </c>
      <c r="S147" s="37">
        <f>IF(OR(S4="TM",S4="AS",S4="AR",S4="TH",S4="TF"),HLOOKUP(S$4,Répartitions!$E$25:$J$29,4,FALSE),)</f>
        <v>10</v>
      </c>
      <c r="T147" s="37">
        <f>IF(OR(T4="TM",T4="AS",T4="AR",T4="TH",T4="TF"),HLOOKUP(T$4,Répartitions!$E$25:$J$29,4,FALSE),)</f>
        <v>10</v>
      </c>
      <c r="U147" s="37">
        <f>IF(OR(U4="TM",U4="AS",U4="AR",U4="TH",U4="TF"),HLOOKUP(U$4,Répartitions!$E$25:$J$29,4,FALSE),)</f>
        <v>3</v>
      </c>
      <c r="V147" s="37">
        <f>IF(OR(V4="TM",V4="AS",V4="AR",V4="TH",V4="TF"),HLOOKUP(V$4,Répartitions!$E$25:$J$29,4,FALSE),)</f>
        <v>7</v>
      </c>
      <c r="W147" s="37">
        <f>IF(OR(W4="TM",W4="AS",W4="AR",W4="TH",W4="TF"),HLOOKUP(W$4,Répartitions!$E$25:$J$29,4,FALSE),)</f>
        <v>3</v>
      </c>
      <c r="X147" s="37">
        <f>IF(OR(X4="TM",X4="AS",X4="AR",X4="TH",X4="TF"),HLOOKUP(X$4,Répartitions!$E$25:$J$29,4,FALSE),)</f>
        <v>7</v>
      </c>
      <c r="Y147" s="37">
        <f>IF(OR(Y4="TM",Y4="AS",Y4="AR",Y4="TH",Y4="TF"),HLOOKUP(Y$4,Répartitions!$E$25:$J$29,4,FALSE),)</f>
        <v>3</v>
      </c>
      <c r="Z147" s="37">
        <f>IF(OR(Z4="TM",Z4="AS",Z4="AR",Z4="TH",Z4="TF"),HLOOKUP(Z$4,Répartitions!$E$25:$J$29,4,FALSE),)</f>
        <v>7</v>
      </c>
      <c r="AA147" s="37">
        <f>IF(OR(AA4="TM",AA4="AS",AA4="AR",AA4="TH",AA4="TF"),HLOOKUP(AA$4,Répartitions!$E$25:$J$29,4,FALSE),)</f>
        <v>0</v>
      </c>
      <c r="AB147" s="37">
        <f>IF(OR(AB4="TM",AB4="AS",AB4="AR",AB4="TH",AB4="TF"),HLOOKUP(AB$4,Répartitions!$E$25:$J$29,4,FALSE),)</f>
        <v>10</v>
      </c>
      <c r="AC147" s="37">
        <f>IF(OR(AC4="TM",AC4="AS",AC4="AR",AC4="TH",AC4="TF"),HLOOKUP(AC$4,Répartitions!$E$25:$J$29,4,FALSE),)</f>
        <v>10</v>
      </c>
      <c r="AD147" s="37">
        <f>IF(OR(AD4="TM",AD4="AS",AD4="AR",AD4="TH",AD4="TF"),HLOOKUP(AD$4,Répartitions!$E$25:$J$29,4,FALSE),)</f>
        <v>10</v>
      </c>
      <c r="AE147" s="37">
        <f>IF(OR(AE4="TM",AE4="AS",AE4="AR",AE4="TH",AE4="TF"),HLOOKUP(AE$4,Répartitions!$E$25:$J$29,4,FALSE),)</f>
        <v>3</v>
      </c>
      <c r="AF147" s="37">
        <f>IF(OR(AF4="TM",AF4="AS",AF4="AR",AF4="TH",AF4="TF"),HLOOKUP(AF$4,Répartitions!$E$25:$J$29,4,FALSE),)</f>
        <v>7</v>
      </c>
      <c r="AG147" s="37">
        <f>IF(OR(AG4="TM",AG4="AS",AG4="AR",AG4="TH",AG4="TF"),HLOOKUP(AG$4,Répartitions!$E$25:$J$29,4,FALSE),)</f>
        <v>10</v>
      </c>
      <c r="AH147" s="37">
        <f>IF(OR(AH4="TM",AH4="AS",AH4="AR",AH4="TH",AH4="TF"),HLOOKUP(AH$4,Répartitions!$E$25:$J$29,4,FALSE),)</f>
        <v>10</v>
      </c>
      <c r="AI147" s="37">
        <f>IF(OR(AI4="TM",AI4="AS",AI4="AR",AI4="TH",AI4="TF"),HLOOKUP(AI$4,Répartitions!$E$25:$J$29,4,FALSE),)</f>
        <v>10</v>
      </c>
      <c r="AJ147" s="37">
        <f>IF(OR(AJ4="TM",AJ4="AS",AJ4="AR",AJ4="TH",AJ4="TF"),HLOOKUP(AJ$4,Répartitions!$E$25:$J$29,4,FALSE),)</f>
        <v>10</v>
      </c>
      <c r="AK147" s="37">
        <f>IF(OR(AK4="TM",AK4="AS",AK4="AR",AK4="TH",AK4="TF"),HLOOKUP(AK$4,Répartitions!$E$25:$J$29,4,FALSE),)</f>
        <v>3</v>
      </c>
      <c r="AL147" s="37">
        <f>IF(OR(AL4="TM",AL4="AS",AL4="AR",AL4="TH",AL4="TF"),HLOOKUP(AL$4,Répartitions!$E$25:$J$29,4,FALSE),)</f>
        <v>7</v>
      </c>
      <c r="AM147" s="37">
        <f>IF(OR(AM4="TM",AM4="AS",AM4="AR",AM4="TH",AM4="TF"),HLOOKUP(AM$4,Répartitions!$E$25:$J$29,4,FALSE),)</f>
        <v>10</v>
      </c>
      <c r="AN147" s="37">
        <f>IF(OR(AN4="TM",AN4="AS",AN4="AR",AN4="TH",AN4="TF"),HLOOKUP(AN$4,Répartitions!$E$25:$J$29,4,FALSE),)</f>
        <v>10</v>
      </c>
      <c r="AO147" s="37">
        <f>IF(OR(AO4="TM",AO4="AS",AO4="AR",AO4="TH",AO4="TF"),HLOOKUP(AO$4,Répartitions!$E$25:$J$29,4,FALSE),)</f>
        <v>10</v>
      </c>
      <c r="AP147" s="37">
        <f>IF(OR(AP4="TM",AP4="AS",AP4="AR",AP4="TH",AP4="TF"),HLOOKUP(AP$4,Répartitions!$E$25:$J$29,4,FALSE),)</f>
        <v>10</v>
      </c>
      <c r="AQ147" s="37">
        <f>IF(OR(AQ4="TM",AQ4="AS",AQ4="AR",AQ4="TH",AQ4="TF"),HLOOKUP(AQ$4,Répartitions!$E$25:$J$29,4,FALSE),)</f>
        <v>3</v>
      </c>
      <c r="AR147" s="37">
        <f>IF(OR(AR4="TM",AR4="AS",AR4="AR",AR4="TH",AR4="TF"),HLOOKUP(AR$4,Répartitions!$E$25:$J$29,4,FALSE),)</f>
        <v>7</v>
      </c>
      <c r="AS147" s="37">
        <f>IF(OR(AS4="TM",AS4="AS",AS4="AR",AS4="TH",AS4="TF"),HLOOKUP(AS$4,Répartitions!$E$25:$J$29,4,FALSE),)</f>
        <v>0</v>
      </c>
      <c r="AT147" s="37">
        <f>IF(OR(AT4="TM",AT4="AS",AT4="AR",AT4="TH",AT4="TF"),HLOOKUP(AT$4,Répartitions!$E$25:$J$29,4,FALSE),)</f>
        <v>10</v>
      </c>
      <c r="AU147" s="37">
        <f>IF(OR(AU4="TM",AU4="AS",AU4="AR",AU4="TH",AU4="TF"),HLOOKUP(AU$4,Répartitions!$E$25:$J$29,4,FALSE),)</f>
        <v>0</v>
      </c>
      <c r="AV147" s="37">
        <f>IF(OR(AV4="TM",AV4="AS",AV4="AR",AV4="TH",AV4="TF"),HLOOKUP(AV$4,Répartitions!$E$25:$J$29,4,FALSE),)</f>
        <v>10</v>
      </c>
      <c r="AW147" s="37">
        <f>IF(OR(AW4="TM",AW4="AS",AW4="AR",AW4="TH",AW4="TF"),HLOOKUP(AW$4,Répartitions!$E$25:$J$29,4,FALSE),)</f>
        <v>0</v>
      </c>
      <c r="AX147" s="37">
        <f>IF(OR(AX4="TM",AX4="AS",AX4="AR",AX4="TH",AX4="TF"),HLOOKUP(AX$4,Répartitions!$E$25:$J$29,4,FALSE),)</f>
        <v>3</v>
      </c>
      <c r="AY147" s="37">
        <f>IF(OR(AY4="TM",AY4="AS",AY4="AR",AY4="TH",AY4="TF"),HLOOKUP(AY$4,Répartitions!$E$25:$J$29,4,FALSE),)</f>
        <v>7</v>
      </c>
      <c r="AZ147" s="37">
        <f>IF(OR(AZ4="TM",AZ4="AS",AZ4="AR",AZ4="TH",AZ4="TF"),HLOOKUP(AZ$4,Répartitions!$E$25:$J$29,4,FALSE),)</f>
        <v>3</v>
      </c>
      <c r="BA147" s="37">
        <f>IF(OR(BA4="TM",BA4="AS",BA4="AR",BA4="TH",BA4="TF"),HLOOKUP(BA$4,Répartitions!$E$25:$J$29,4,FALSE),)</f>
        <v>7</v>
      </c>
      <c r="BB147" s="37">
        <f>IF(OR(BB4="TM",BB4="AS",BB4="AR",BB4="TH",BB4="TF"),HLOOKUP(BB$4,Répartitions!$E$25:$J$29,4,FALSE),)</f>
        <v>10</v>
      </c>
      <c r="BC147" s="37">
        <f>IF(OR(BC4="TM",BC4="AS",BC4="AR",BC4="TH",BC4="TF"),HLOOKUP(BC$4,Répartitions!$E$25:$J$29,4,FALSE),)</f>
        <v>10</v>
      </c>
      <c r="BD147" s="37">
        <f>IF(OR(BD4="TM",BD4="AS",BD4="AR",BD4="TH",BD4="TF"),HLOOKUP(BD$4,Répartitions!$E$25:$J$29,4,FALSE),)</f>
        <v>10</v>
      </c>
      <c r="BE147" s="37">
        <f>IF(OR(BE4="TM",BE4="AS",BE4="AR",BE4="TH",BE4="TF"),HLOOKUP(BE$4,Répartitions!$E$25:$J$29,4,FALSE),)</f>
        <v>10</v>
      </c>
      <c r="BF147" s="37">
        <f>IF(OR(BF4="TM",BF4="AS",BF4="AR",BF4="TH",BF4="TF"),HLOOKUP(BF$4,Répartitions!$E$25:$J$29,4,FALSE),)</f>
        <v>0</v>
      </c>
      <c r="BG147" s="37">
        <f>IF(OR(BG4="TM",BG4="AS",BG4="AR",BG4="TH",BG4="TF"),HLOOKUP(BG$4,Répartitions!$E$25:$J$29,4,FALSE),)</f>
        <v>3</v>
      </c>
      <c r="BH147" s="37">
        <f>IF(OR(BH4="TM",BH4="AS",BH4="AR",BH4="TH",BH4="TF"),HLOOKUP(BH$4,Répartitions!$E$25:$J$29,4,FALSE),)</f>
        <v>7</v>
      </c>
      <c r="BI147" s="37">
        <f>IF(OR(BI4="TM",BI4="AS",BI4="AR",BI4="TH",BI4="TF"),HLOOKUP(BI$4,Répartitions!$E$25:$J$29,4,FALSE),)</f>
        <v>10</v>
      </c>
      <c r="BJ147" s="37">
        <f>IF(OR(BJ4="TM",BJ4="AS",BJ4="AR",BJ4="TH",BJ4="TF"),HLOOKUP(BJ$4,Répartitions!$E$25:$J$29,4,FALSE),)</f>
        <v>3</v>
      </c>
      <c r="BK147" s="37">
        <f>IF(OR(BK4="TM",BK4="AS",BK4="AR",BK4="TH",BK4="TF"),HLOOKUP(BK$4,Répartitions!$E$25:$J$29,4,FALSE),)</f>
        <v>7</v>
      </c>
      <c r="BL147" s="37">
        <f>IF(OR(BL4="TM",BL4="AS",BL4="AR",BL4="TH",BL4="TF"),HLOOKUP(BL$4,Répartitions!$E$25:$J$29,4,FALSE),)</f>
        <v>0</v>
      </c>
      <c r="BM147" s="37">
        <f>IF(OR(BM4="TM",BM4="AS",BM4="AR",BM4="TH",BM4="TF"),HLOOKUP(BM$4,Répartitions!$E$25:$J$29,4,FALSE),)</f>
        <v>0</v>
      </c>
      <c r="BN147" s="195">
        <f>IF(OR(BN4="TM",BN4="AS",BN4="AR",BN4="TH",BN4="TF"),HLOOKUP(BN$4,Répartitions!$E$25:$J$29,4,FALSE),)</f>
        <v>10</v>
      </c>
      <c r="BO147" s="37">
        <f>IF(OR(BO4="TM",BO4="AS",BO4="AR",BO4="TH",BO4="TF"),HLOOKUP(BO$4,Répartitions!$E$25:$J$29,4,FALSE),)</f>
        <v>10</v>
      </c>
      <c r="BP147" s="37">
        <f>IF(OR(BP4="TM",BP4="AS",BP4="AR",BP4="TH",BP4="TF"),HLOOKUP(BP$4,Répartitions!$E$25:$J$29,4,FALSE),)</f>
        <v>10</v>
      </c>
      <c r="BQ147" s="37">
        <f>IF(OR(BQ4="TM",BQ4="AS",BQ4="AR",BQ4="TH",BQ4="TF"),HLOOKUP(BQ$4,Répartitions!$E$25:$J$29,4,FALSE),)</f>
        <v>3</v>
      </c>
      <c r="BR147" s="37">
        <f>IF(OR(BR4="TM",BR4="AS",BR4="AR",BR4="TH",BR4="TF"),HLOOKUP(BR$4,Répartitions!$E$25:$J$29,4,FALSE),)</f>
        <v>7</v>
      </c>
      <c r="BS147" s="37">
        <f>IF(OR(BS4="TM",BS4="AS",BS4="AR",BS4="TH",BS4="TF"),HLOOKUP(BS$4,Répartitions!$E$25:$J$29,4,FALSE),)</f>
        <v>0</v>
      </c>
      <c r="BT147" s="195">
        <f>IF(OR(BT4="TM",BT4="AS",BT4="AR",BT4="TH",BT4="TF"),HLOOKUP(BT$4,Répartitions!$E$25:$J$29,4,FALSE),)</f>
        <v>0</v>
      </c>
      <c r="BU147" s="37">
        <f>IF(OR(BU4="TM",BU4="AS",BU4="AR",BU4="TH",BU4="TF"),HLOOKUP(BU$4,Répartitions!$E$25:$J$29,4,FALSE),)</f>
        <v>10</v>
      </c>
      <c r="BV147" s="37">
        <f>IF(OR(BV4="TM",BV4="AS",BV4="AR",BV4="TH",BV4="TF"),HLOOKUP(BV$4,Répartitions!$E$25:$J$29,4,FALSE),)</f>
        <v>10</v>
      </c>
      <c r="BW147" s="37">
        <f>IF(OR(BW4="TM",BW4="AS",BW4="AR",BW4="TH",BW4="TF"),HLOOKUP(BW$4,Répartitions!$E$25:$J$29,4,FALSE),)</f>
        <v>10</v>
      </c>
      <c r="BX147" s="37">
        <f>IF(OR(BX4="TM",BX4="AS",BX4="AR",BX4="TH",BX4="TF"),HLOOKUP(BX$4,Répartitions!$E$25:$J$29,4,FALSE),)</f>
        <v>3</v>
      </c>
      <c r="BY147" s="37">
        <f>IF(OR(BY4="TM",BY4="AS",BY4="AR",BY4="TH",BY4="TF"),HLOOKUP(BY$4,Répartitions!$E$25:$J$29,4,FALSE),)</f>
        <v>7</v>
      </c>
      <c r="BZ147" s="37">
        <f>IF(OR(BZ4="TM",BZ4="AS",BZ4="AR",BZ4="TH",BZ4="TF"),HLOOKUP(BZ$4,Répartitions!$E$25:$J$29,4,FALSE),)</f>
        <v>10</v>
      </c>
      <c r="CA147" s="195">
        <f>IF(OR(CA4="TM",CA4="AS",CA4="AR",CA4="TH",CA4="TF"),HLOOKUP(CA$4,Répartitions!$E$25:$J$29,4,FALSE),)</f>
        <v>10</v>
      </c>
      <c r="CB147" s="37">
        <f>IF(OR(CB4="TM",CB4="AS",CB4="AR",CB4="TH",CB4="TF"),HLOOKUP(CB$4,Répartitions!$E$25:$J$29,4,FALSE),)</f>
        <v>0</v>
      </c>
      <c r="CC147" s="37">
        <f>IF(OR(CC4="TM",CC4="AS",CC4="AR",CC4="TH",CC4="TF"),HLOOKUP(CC$4,Répartitions!$E$25:$J$29,4,FALSE),)</f>
        <v>0</v>
      </c>
      <c r="CD147" s="37">
        <f>IF(OR(CD4="TM",CD4="AS",CD4="AR",CD4="TH",CD4="TF"),HLOOKUP(CD$4,Répartitions!$E$25:$J$29,4,FALSE),)</f>
        <v>0</v>
      </c>
      <c r="CE147" s="37">
        <f>IF(OR(CE4="TM",CE4="AS",CE4="AR",CE4="TH",CE4="TF"),HLOOKUP(CE$4,Répartitions!$E$25:$J$29,4,FALSE),)</f>
        <v>0</v>
      </c>
      <c r="CF147" s="37">
        <f>IF(OR(CF4="TM",CF4="AS",CF4="AR",CF4="TH",CF4="TF"),HLOOKUP(CF$4,Répartitions!$E$25:$J$29,4,FALSE),)</f>
        <v>0</v>
      </c>
      <c r="CG147" s="195">
        <f>IF(OR(CG4="TM",CG4="AS",CG4="AR",CG4="TH",CG4="TF"),HLOOKUP(CG$4,Répartitions!$E$25:$J$29,4,FALSE),)</f>
        <v>0</v>
      </c>
      <c r="CH147" s="37">
        <f>IF(OR(CH4="TM",CH4="AS",CH4="AR",CH4="TH",CH4="TF"),HLOOKUP(CH$4,Répartitions!$E$25:$J$29,4,FALSE),)</f>
        <v>0</v>
      </c>
      <c r="CI147" s="37">
        <f>IF(OR(CI4="TM",CI4="AS",CI4="AR",CI4="TH",CI4="TF"),HLOOKUP(CI$4,Répartitions!$E$25:$J$29,4,FALSE),)</f>
        <v>0</v>
      </c>
      <c r="CJ147" s="37">
        <f>IF(OR(CJ4="TM",CJ4="AS",CJ4="AR",CJ4="TH",CJ4="TF"),HLOOKUP(CJ$4,Répartitions!$E$25:$J$29,4,FALSE),)</f>
        <v>0</v>
      </c>
      <c r="CK147" s="37">
        <f>IF(OR(CK4="TM",CK4="AS",CK4="AR",CK4="TH",CK4="TF"),HLOOKUP(CK$4,Répartitions!$E$25:$J$29,4,FALSE),)</f>
        <v>0</v>
      </c>
      <c r="CL147" s="37">
        <f>IF(OR(CL4="TM",CL4="AS",CL4="AR",CL4="TH",CL4="TF"),HLOOKUP(CL$4,Répartitions!$E$25:$J$29,4,FALSE),)</f>
        <v>0</v>
      </c>
      <c r="CM147" s="217">
        <f>IF(OR(CM4="TM",CM4="AS",CM4="AR",CM4="TH",CM4="TF"),HLOOKUP(CM$4,Répartitions!$E$25:$J$29,4,FALSE),)</f>
        <v>0</v>
      </c>
      <c r="CN147" s="217">
        <f>IF(OR(CN4="TM",CN4="AS",CN4="AR",CN4="TH",CN4="TF"),HLOOKUP(CN$4,Répartitions!$E$25:$J$29,4,FALSE),)</f>
        <v>0</v>
      </c>
      <c r="CO147" s="217">
        <f>IF(OR(CO4="TM",CO4="AS",CO4="AR",CO4="TH",CO4="TF"),HLOOKUP(CO$4,Répartitions!$E$25:$J$29,4,FALSE),)</f>
        <v>0</v>
      </c>
      <c r="CP147" s="217">
        <f>IF(OR(CP4="TM",CP4="AS",CP4="AR",CP4="TH",CP4="TF"),HLOOKUP(CP$4,Répartitions!$E$25:$J$29,4,FALSE),)</f>
        <v>0</v>
      </c>
      <c r="CQ147" s="217">
        <f>IF(OR(CQ4="TM",CQ4="AS",CQ4="AR",CQ4="TH",CQ4="TF"),HLOOKUP(CQ$4,Répartitions!$E$25:$J$29,4,FALSE),)</f>
        <v>0</v>
      </c>
      <c r="CR147" s="217">
        <f>IF(OR(CR4="TM",CR4="AS",CR4="AR",CR4="TH",CR4="TF"),HLOOKUP(CR$4,Répartitions!$E$25:$J$29,4,FALSE),)</f>
        <v>0</v>
      </c>
      <c r="CS147" s="217">
        <f>IF(OR(CS4="TM",CS4="AS",CS4="AR",CS4="TH",CS4="TF"),HLOOKUP(CS$4,Répartitions!$E$25:$J$29,4,FALSE),)</f>
        <v>0</v>
      </c>
      <c r="CT147" s="37">
        <f>IF(OR(CT4="TM",CT4="AS",CT4="AR",CT4="TH",CT4="TF"),HLOOKUP(CT$4,Répartitions!$E$25:$J$29,4,FALSE),)</f>
        <v>0</v>
      </c>
      <c r="CU147" s="37">
        <f>IF(OR(CU4="TM",CU4="AS",CU4="AR",CU4="TH",CU4="TF"),HLOOKUP(CU$4,Répartitions!$E$25:$J$29,4,FALSE),)</f>
        <v>0</v>
      </c>
      <c r="CV147" s="37">
        <f>IF(OR(CV4="TM",CV4="AS",CV4="AR",CV4="TH",CV4="TF"),HLOOKUP(CV$4,Répartitions!$E$25:$J$29,4,FALSE),)</f>
        <v>0</v>
      </c>
      <c r="CW147" s="37">
        <f>IF(OR(CW4="TM",CW4="AS",CW4="AR",CW4="TH",CW4="TF"),HLOOKUP(CW$4,Répartitions!$E$25:$J$29,4,FALSE),)</f>
        <v>0</v>
      </c>
      <c r="CX147" s="37">
        <f>IF(OR(CX4="TM",CX4="AS",CX4="AR",CX4="TH",CX4="TF"),HLOOKUP(CX$4,Répartitions!$E$25:$J$29,4,FALSE),)</f>
        <v>0</v>
      </c>
      <c r="CY147" s="195">
        <f>IF(OR(CY4="TM",CY4="AS",CY4="AR",CY4="TH",CY4="TF"),HLOOKUP(CY$4,Répartitions!$E$25:$J$29,4,FALSE),)</f>
        <v>0</v>
      </c>
      <c r="CZ147" s="195">
        <f>IF(OR(CZ4="TM",CZ4="AS",CZ4="AR",CZ4="TH",CZ4="TF"),HLOOKUP(CZ$4,Répartitions!$E$25:$J$29,4,FALSE),)</f>
        <v>0</v>
      </c>
      <c r="DA147" s="195">
        <f>IF(OR(DA4="TM",DA4="AS",DA4="AR",DA4="TH",DA4="TF"),HLOOKUP(DA$4,Répartitions!$E$25:$J$29,4,FALSE),)</f>
        <v>0</v>
      </c>
      <c r="DB147" s="37">
        <f>IF(OR(DB4="TM",DB4="AS",DB4="AR",DB4="TH",DB4="TF"),HLOOKUP(DB$4,Répartitions!$E$25:$J$29,4,FALSE),)</f>
        <v>0</v>
      </c>
      <c r="DC147" s="37">
        <f>IF(OR(DC4="TM",DC4="AS",DC4="AR",DC4="TH",DC4="TF"),HLOOKUP(DC$4,Répartitions!$E$25:$J$29,4,FALSE),)</f>
        <v>0</v>
      </c>
      <c r="DD147" s="37">
        <f>IF(OR(DD4="TM",DD4="AS",DD4="AR",DD4="TH",DD4="TF"),HLOOKUP(DD$4,Répartitions!$E$25:$J$29,4,FALSE),)</f>
        <v>0</v>
      </c>
      <c r="DE147" s="37">
        <f>IF(OR(DE4="TM",DE4="AS",DE4="AR",DE4="TH",DE4="TF"),HLOOKUP(DE$4,Répartitions!$E$25:$J$29,4,FALSE),)</f>
        <v>0</v>
      </c>
      <c r="DF147" s="37">
        <f>IF(OR(DF4="TM",DF4="AS",DF4="AR",DF4="TH",DF4="TF"),HLOOKUP(DF$4,Répartitions!$E$25:$J$29,4,FALSE),)</f>
        <v>0</v>
      </c>
      <c r="DG147" s="37">
        <f>IF(OR(DG4="TM",DG4="AS",DG4="AR",DG4="TH",DG4="TF"),HLOOKUP(DG$4,Répartitions!$E$25:$J$29,4,FALSE),)</f>
        <v>0</v>
      </c>
      <c r="DH147" s="37">
        <f>IF(OR(DH4="TM",DH4="AS",DH4="AR",DH4="TH",DH4="TF"),HLOOKUP(DH$4,Répartitions!$E$25:$J$29,4,FALSE),)</f>
        <v>0</v>
      </c>
      <c r="DI147" s="37">
        <f>IF(OR(DI4="TM",DI4="AS",DI4="AR",DI4="TH",DI4="TF"),HLOOKUP(DI$4,Répartitions!$E$25:$J$29,4,FALSE),)</f>
        <v>0</v>
      </c>
      <c r="DJ147" s="37">
        <f>IF(OR(DJ4="TM",DJ4="AS",DJ4="AR",DJ4="TH",DJ4="TF"),HLOOKUP(DJ$4,Répartitions!$E$25:$J$29,4,FALSE),)</f>
        <v>0</v>
      </c>
      <c r="DK147" s="37">
        <f>IF(OR(DK4="TM",DK4="AS",DK4="AR",DK4="TH",DK4="TF"),HLOOKUP(DK$4,Répartitions!$E$25:$J$29,4,FALSE),)</f>
        <v>0</v>
      </c>
      <c r="DL147" s="37">
        <f>IF(OR(DL4="TM",DL4="AS",DL4="AR",DL4="TH",DL4="TF"),HLOOKUP(DL$4,Répartitions!$E$25:$J$29,4,FALSE),)</f>
        <v>0</v>
      </c>
      <c r="DM147" s="37">
        <f>IF(OR(DM4="TM",DM4="AS",DM4="AR",DM4="TH",DM4="TF"),HLOOKUP(DM$4,Répartitions!$E$25:$J$29,4,FALSE),)</f>
        <v>0</v>
      </c>
      <c r="DN147" s="37">
        <f>IF(OR(DN4="TM",DN4="AS",DN4="AR",DN4="TH",DN4="TF"),HLOOKUP(DN$4,Répartitions!$E$25:$J$29,4,FALSE),)</f>
        <v>0</v>
      </c>
      <c r="DO147" s="37">
        <f>IF(OR(DO4="TM",DO4="AS",DO4="AR",DO4="TH",DO4="TF"),HLOOKUP(DO$4,Répartitions!$E$25:$J$29,4,FALSE),)</f>
        <v>0</v>
      </c>
      <c r="DP147" s="37">
        <f>IF(OR(DP4="TM",DP4="AS",DP4="AR",DP4="TH",DP4="TF"),HLOOKUP(DP$4,Répartitions!$E$25:$J$29,4,FALSE),)</f>
        <v>0</v>
      </c>
    </row>
    <row r="148" spans="2:129" ht="14.4" customHeight="1">
      <c r="B148" s="129"/>
      <c r="C148" s="41"/>
      <c r="D148" s="126"/>
      <c r="E148" s="126"/>
      <c r="F148" s="126"/>
      <c r="G148" s="118"/>
      <c r="H148" s="124"/>
      <c r="I148" s="41" t="s">
        <v>150</v>
      </c>
      <c r="L148" s="63">
        <f t="shared" ref="L148:BY148" si="70">IF(L147&lt;&gt;0,L146/L147,)</f>
        <v>0</v>
      </c>
      <c r="M148" s="63">
        <f t="shared" si="70"/>
        <v>0</v>
      </c>
      <c r="N148" s="63">
        <f t="shared" si="70"/>
        <v>0</v>
      </c>
      <c r="O148" s="63">
        <f t="shared" si="70"/>
        <v>0</v>
      </c>
      <c r="P148" s="63">
        <f t="shared" si="70"/>
        <v>0</v>
      </c>
      <c r="Q148" s="63">
        <f t="shared" si="70"/>
        <v>0</v>
      </c>
      <c r="R148" s="63">
        <f t="shared" si="70"/>
        <v>0</v>
      </c>
      <c r="S148" s="63">
        <f t="shared" si="70"/>
        <v>0</v>
      </c>
      <c r="T148" s="63">
        <f t="shared" si="70"/>
        <v>0</v>
      </c>
      <c r="U148" s="63">
        <f t="shared" si="70"/>
        <v>0</v>
      </c>
      <c r="V148" s="63">
        <f t="shared" si="70"/>
        <v>0</v>
      </c>
      <c r="W148" s="63">
        <f t="shared" si="70"/>
        <v>0</v>
      </c>
      <c r="X148" s="63">
        <f t="shared" si="70"/>
        <v>0</v>
      </c>
      <c r="Y148" s="63">
        <f t="shared" si="70"/>
        <v>0</v>
      </c>
      <c r="Z148" s="63">
        <f t="shared" si="70"/>
        <v>0</v>
      </c>
      <c r="AA148" s="63">
        <f t="shared" si="70"/>
        <v>0</v>
      </c>
      <c r="AB148" s="63">
        <f t="shared" si="70"/>
        <v>0</v>
      </c>
      <c r="AC148" s="63">
        <f t="shared" si="70"/>
        <v>0</v>
      </c>
      <c r="AD148" s="63">
        <f t="shared" si="70"/>
        <v>0</v>
      </c>
      <c r="AE148" s="63">
        <f t="shared" si="70"/>
        <v>0</v>
      </c>
      <c r="AF148" s="63">
        <f t="shared" si="70"/>
        <v>0</v>
      </c>
      <c r="AG148" s="63">
        <f t="shared" si="70"/>
        <v>0</v>
      </c>
      <c r="AH148" s="63">
        <f t="shared" si="70"/>
        <v>0</v>
      </c>
      <c r="AI148" s="63">
        <f t="shared" si="70"/>
        <v>0</v>
      </c>
      <c r="AJ148" s="63">
        <f t="shared" si="70"/>
        <v>0</v>
      </c>
      <c r="AK148" s="63">
        <f t="shared" si="70"/>
        <v>0</v>
      </c>
      <c r="AL148" s="63">
        <f t="shared" si="70"/>
        <v>0</v>
      </c>
      <c r="AM148" s="63">
        <f t="shared" si="70"/>
        <v>0</v>
      </c>
      <c r="AN148" s="63">
        <f t="shared" si="70"/>
        <v>0</v>
      </c>
      <c r="AO148" s="63">
        <f t="shared" si="70"/>
        <v>0</v>
      </c>
      <c r="AP148" s="63">
        <f t="shared" si="70"/>
        <v>0</v>
      </c>
      <c r="AQ148" s="63">
        <f t="shared" si="70"/>
        <v>0</v>
      </c>
      <c r="AR148" s="63">
        <f t="shared" si="70"/>
        <v>0</v>
      </c>
      <c r="AS148" s="63">
        <f t="shared" si="70"/>
        <v>0</v>
      </c>
      <c r="AT148" s="63">
        <f t="shared" si="70"/>
        <v>0</v>
      </c>
      <c r="AU148" s="63">
        <f t="shared" si="70"/>
        <v>0</v>
      </c>
      <c r="AV148" s="63">
        <f t="shared" si="70"/>
        <v>0</v>
      </c>
      <c r="AW148" s="63">
        <f t="shared" si="70"/>
        <v>0</v>
      </c>
      <c r="AX148" s="63">
        <f t="shared" si="70"/>
        <v>0</v>
      </c>
      <c r="AY148" s="63">
        <f t="shared" si="70"/>
        <v>0</v>
      </c>
      <c r="AZ148" s="63">
        <f t="shared" si="70"/>
        <v>0</v>
      </c>
      <c r="BA148" s="63">
        <f t="shared" si="70"/>
        <v>0</v>
      </c>
      <c r="BB148" s="63">
        <f t="shared" si="70"/>
        <v>0</v>
      </c>
      <c r="BC148" s="63">
        <f t="shared" si="70"/>
        <v>0</v>
      </c>
      <c r="BD148" s="63">
        <f t="shared" si="70"/>
        <v>0</v>
      </c>
      <c r="BE148" s="63">
        <f t="shared" si="70"/>
        <v>0</v>
      </c>
      <c r="BF148" s="63">
        <f t="shared" si="70"/>
        <v>0</v>
      </c>
      <c r="BG148" s="63">
        <f t="shared" si="70"/>
        <v>0</v>
      </c>
      <c r="BH148" s="63">
        <f t="shared" si="70"/>
        <v>0</v>
      </c>
      <c r="BI148" s="63">
        <f t="shared" si="70"/>
        <v>0</v>
      </c>
      <c r="BJ148" s="63">
        <f t="shared" si="70"/>
        <v>0</v>
      </c>
      <c r="BK148" s="63">
        <f t="shared" si="70"/>
        <v>0</v>
      </c>
      <c r="BL148" s="63">
        <f t="shared" si="70"/>
        <v>0</v>
      </c>
      <c r="BM148" s="63">
        <f t="shared" si="70"/>
        <v>0</v>
      </c>
      <c r="BN148" s="194">
        <f t="shared" ref="BN148" si="71">IF(BN147&lt;&gt;0,BN146/BN147,)</f>
        <v>0</v>
      </c>
      <c r="BO148" s="63">
        <f t="shared" si="70"/>
        <v>0</v>
      </c>
      <c r="BP148" s="63">
        <f t="shared" si="70"/>
        <v>0</v>
      </c>
      <c r="BQ148" s="63">
        <f t="shared" si="70"/>
        <v>0</v>
      </c>
      <c r="BR148" s="63">
        <f t="shared" si="70"/>
        <v>0</v>
      </c>
      <c r="BS148" s="63">
        <f t="shared" si="70"/>
        <v>0</v>
      </c>
      <c r="BT148" s="194">
        <f t="shared" ref="BT148" si="72">IF(BT147&lt;&gt;0,BT146/BT147,)</f>
        <v>0</v>
      </c>
      <c r="BU148" s="63">
        <f t="shared" si="70"/>
        <v>0</v>
      </c>
      <c r="BV148" s="63">
        <f t="shared" si="70"/>
        <v>0</v>
      </c>
      <c r="BW148" s="63">
        <f t="shared" si="70"/>
        <v>0</v>
      </c>
      <c r="BX148" s="63">
        <f t="shared" si="70"/>
        <v>0</v>
      </c>
      <c r="BY148" s="63">
        <f t="shared" si="70"/>
        <v>0</v>
      </c>
      <c r="BZ148" s="63">
        <f t="shared" ref="BZ148:DP148" si="73">IF(BZ147&lt;&gt;0,BZ146/BZ147,)</f>
        <v>0</v>
      </c>
      <c r="CA148" s="194">
        <f t="shared" ref="CA148" si="74">IF(CA147&lt;&gt;0,CA146/CA147,)</f>
        <v>0</v>
      </c>
      <c r="CB148" s="63">
        <f t="shared" si="73"/>
        <v>0</v>
      </c>
      <c r="CC148" s="63">
        <f t="shared" si="73"/>
        <v>0</v>
      </c>
      <c r="CD148" s="63">
        <f t="shared" si="73"/>
        <v>0</v>
      </c>
      <c r="CE148" s="63">
        <f t="shared" si="73"/>
        <v>0</v>
      </c>
      <c r="CF148" s="63">
        <f t="shared" si="73"/>
        <v>0</v>
      </c>
      <c r="CG148" s="194">
        <f t="shared" ref="CG148" si="75">IF(CG147&lt;&gt;0,CG146/CG147,)</f>
        <v>0</v>
      </c>
      <c r="CH148" s="63">
        <f t="shared" si="73"/>
        <v>0</v>
      </c>
      <c r="CI148" s="63">
        <f t="shared" si="73"/>
        <v>0</v>
      </c>
      <c r="CJ148" s="63">
        <f t="shared" si="73"/>
        <v>0</v>
      </c>
      <c r="CK148" s="63">
        <f t="shared" si="73"/>
        <v>0</v>
      </c>
      <c r="CL148" s="63">
        <f t="shared" si="73"/>
        <v>0</v>
      </c>
      <c r="CM148" s="218">
        <f t="shared" ref="CM148:CS148" si="76">IF(CM147&lt;&gt;0,CM146/CM147,)</f>
        <v>0</v>
      </c>
      <c r="CN148" s="218">
        <f t="shared" si="76"/>
        <v>0</v>
      </c>
      <c r="CO148" s="218">
        <f t="shared" si="76"/>
        <v>0</v>
      </c>
      <c r="CP148" s="218">
        <f t="shared" si="76"/>
        <v>0</v>
      </c>
      <c r="CQ148" s="218">
        <f t="shared" si="76"/>
        <v>0</v>
      </c>
      <c r="CR148" s="218">
        <f t="shared" si="76"/>
        <v>0</v>
      </c>
      <c r="CS148" s="218">
        <f t="shared" si="76"/>
        <v>0</v>
      </c>
      <c r="CT148" s="63">
        <f t="shared" si="73"/>
        <v>0</v>
      </c>
      <c r="CU148" s="63">
        <f t="shared" si="73"/>
        <v>0</v>
      </c>
      <c r="CV148" s="63">
        <f t="shared" si="73"/>
        <v>0</v>
      </c>
      <c r="CW148" s="63">
        <f t="shared" si="73"/>
        <v>0</v>
      </c>
      <c r="CX148" s="63">
        <f t="shared" si="73"/>
        <v>0</v>
      </c>
      <c r="CY148" s="194">
        <f t="shared" ref="CY148:DA148" si="77">IF(CY147&lt;&gt;0,CY146/CY147,)</f>
        <v>0</v>
      </c>
      <c r="CZ148" s="194">
        <f t="shared" si="77"/>
        <v>0</v>
      </c>
      <c r="DA148" s="194">
        <f t="shared" si="77"/>
        <v>0</v>
      </c>
      <c r="DB148" s="63">
        <f t="shared" si="73"/>
        <v>0</v>
      </c>
      <c r="DC148" s="63">
        <f t="shared" si="73"/>
        <v>0</v>
      </c>
      <c r="DD148" s="63">
        <f t="shared" si="73"/>
        <v>0</v>
      </c>
      <c r="DE148" s="63">
        <f t="shared" si="73"/>
        <v>0</v>
      </c>
      <c r="DF148" s="63">
        <f t="shared" si="73"/>
        <v>0</v>
      </c>
      <c r="DG148" s="63">
        <f t="shared" si="73"/>
        <v>0</v>
      </c>
      <c r="DH148" s="63">
        <f t="shared" si="73"/>
        <v>0</v>
      </c>
      <c r="DI148" s="63">
        <f t="shared" si="73"/>
        <v>0</v>
      </c>
      <c r="DJ148" s="63">
        <f t="shared" si="73"/>
        <v>0</v>
      </c>
      <c r="DK148" s="63">
        <f t="shared" si="73"/>
        <v>0</v>
      </c>
      <c r="DL148" s="63">
        <f t="shared" si="73"/>
        <v>0</v>
      </c>
      <c r="DM148" s="63">
        <f t="shared" si="73"/>
        <v>0</v>
      </c>
      <c r="DN148" s="63">
        <f t="shared" si="73"/>
        <v>0</v>
      </c>
      <c r="DO148" s="63">
        <f t="shared" si="73"/>
        <v>0</v>
      </c>
      <c r="DP148" s="63">
        <f t="shared" si="73"/>
        <v>0</v>
      </c>
    </row>
    <row r="149" spans="2:129" ht="5.4" customHeight="1">
      <c r="B149" s="131"/>
      <c r="C149" s="69"/>
      <c r="D149" s="126"/>
      <c r="E149" s="126"/>
      <c r="F149" s="126"/>
      <c r="G149" s="118"/>
      <c r="H149" s="69"/>
      <c r="I149" s="69"/>
      <c r="AE149"/>
    </row>
    <row r="150" spans="2:129" ht="14.4" customHeight="1">
      <c r="B150" s="129"/>
      <c r="C150" s="40"/>
      <c r="D150" s="126"/>
      <c r="E150" s="126"/>
      <c r="F150" s="126"/>
      <c r="G150" s="118"/>
      <c r="H150" s="125"/>
      <c r="I150" s="32" t="s">
        <v>148</v>
      </c>
      <c r="L150" s="39">
        <f t="shared" ref="L150:AQ150" si="78">COUNTIF(L$18:L$137,"B")</f>
        <v>0</v>
      </c>
      <c r="M150" s="39">
        <f t="shared" si="78"/>
        <v>0</v>
      </c>
      <c r="N150" s="39">
        <f t="shared" si="78"/>
        <v>0</v>
      </c>
      <c r="O150" s="39">
        <f t="shared" si="78"/>
        <v>0</v>
      </c>
      <c r="P150" s="39">
        <f t="shared" si="78"/>
        <v>0</v>
      </c>
      <c r="Q150" s="39">
        <f t="shared" si="78"/>
        <v>0</v>
      </c>
      <c r="R150" s="39">
        <f t="shared" si="78"/>
        <v>0</v>
      </c>
      <c r="S150" s="39">
        <f t="shared" si="78"/>
        <v>0</v>
      </c>
      <c r="T150" s="39">
        <f t="shared" si="78"/>
        <v>0</v>
      </c>
      <c r="U150" s="39">
        <f t="shared" si="78"/>
        <v>0</v>
      </c>
      <c r="V150" s="39">
        <f t="shared" si="78"/>
        <v>0</v>
      </c>
      <c r="W150" s="39">
        <f t="shared" si="78"/>
        <v>0</v>
      </c>
      <c r="X150" s="39">
        <f t="shared" si="78"/>
        <v>0</v>
      </c>
      <c r="Y150" s="39">
        <f t="shared" si="78"/>
        <v>0</v>
      </c>
      <c r="Z150" s="39">
        <f t="shared" si="78"/>
        <v>0</v>
      </c>
      <c r="AA150" s="39">
        <f t="shared" si="78"/>
        <v>0</v>
      </c>
      <c r="AB150" s="39">
        <f t="shared" si="78"/>
        <v>0</v>
      </c>
      <c r="AC150" s="39">
        <f t="shared" si="78"/>
        <v>0</v>
      </c>
      <c r="AD150" s="39">
        <f t="shared" si="78"/>
        <v>0</v>
      </c>
      <c r="AE150" s="39">
        <f t="shared" si="78"/>
        <v>0</v>
      </c>
      <c r="AF150" s="39">
        <f t="shared" si="78"/>
        <v>0</v>
      </c>
      <c r="AG150" s="39">
        <f t="shared" si="78"/>
        <v>0</v>
      </c>
      <c r="AH150" s="39">
        <f t="shared" si="78"/>
        <v>0</v>
      </c>
      <c r="AI150" s="39">
        <f t="shared" si="78"/>
        <v>0</v>
      </c>
      <c r="AJ150" s="39">
        <f t="shared" si="78"/>
        <v>0</v>
      </c>
      <c r="AK150" s="39">
        <f t="shared" si="78"/>
        <v>0</v>
      </c>
      <c r="AL150" s="39">
        <f t="shared" si="78"/>
        <v>0</v>
      </c>
      <c r="AM150" s="39">
        <f t="shared" si="78"/>
        <v>0</v>
      </c>
      <c r="AN150" s="39">
        <f t="shared" si="78"/>
        <v>0</v>
      </c>
      <c r="AO150" s="39">
        <f t="shared" si="78"/>
        <v>0</v>
      </c>
      <c r="AP150" s="39">
        <f t="shared" si="78"/>
        <v>0</v>
      </c>
      <c r="AQ150" s="39">
        <f t="shared" si="78"/>
        <v>0</v>
      </c>
      <c r="AR150" s="39">
        <f t="shared" ref="AR150:BW150" si="79">COUNTIF(AR$18:AR$137,"B")</f>
        <v>0</v>
      </c>
      <c r="AS150" s="39">
        <f t="shared" si="79"/>
        <v>0</v>
      </c>
      <c r="AT150" s="39">
        <f t="shared" si="79"/>
        <v>0</v>
      </c>
      <c r="AU150" s="39">
        <f t="shared" si="79"/>
        <v>0</v>
      </c>
      <c r="AV150" s="39">
        <f t="shared" si="79"/>
        <v>0</v>
      </c>
      <c r="AW150" s="39">
        <f t="shared" si="79"/>
        <v>0</v>
      </c>
      <c r="AX150" s="39">
        <f t="shared" si="79"/>
        <v>0</v>
      </c>
      <c r="AY150" s="39">
        <f t="shared" si="79"/>
        <v>0</v>
      </c>
      <c r="AZ150" s="39">
        <f t="shared" si="79"/>
        <v>0</v>
      </c>
      <c r="BA150" s="39">
        <f t="shared" si="79"/>
        <v>0</v>
      </c>
      <c r="BB150" s="39">
        <f t="shared" si="79"/>
        <v>0</v>
      </c>
      <c r="BC150" s="39">
        <f t="shared" si="79"/>
        <v>0</v>
      </c>
      <c r="BD150" s="39">
        <f t="shared" si="79"/>
        <v>0</v>
      </c>
      <c r="BE150" s="39">
        <f t="shared" si="79"/>
        <v>0</v>
      </c>
      <c r="BF150" s="39">
        <f t="shared" si="79"/>
        <v>0</v>
      </c>
      <c r="BG150" s="39">
        <f t="shared" si="79"/>
        <v>0</v>
      </c>
      <c r="BH150" s="39">
        <f t="shared" si="79"/>
        <v>0</v>
      </c>
      <c r="BI150" s="39">
        <f t="shared" si="79"/>
        <v>0</v>
      </c>
      <c r="BJ150" s="39">
        <f t="shared" si="79"/>
        <v>0</v>
      </c>
      <c r="BK150" s="39">
        <f t="shared" si="79"/>
        <v>0</v>
      </c>
      <c r="BL150" s="39">
        <f t="shared" si="79"/>
        <v>0</v>
      </c>
      <c r="BM150" s="39">
        <f t="shared" si="79"/>
        <v>0</v>
      </c>
      <c r="BN150" s="196">
        <f t="shared" si="79"/>
        <v>0</v>
      </c>
      <c r="BO150" s="39">
        <f t="shared" si="79"/>
        <v>0</v>
      </c>
      <c r="BP150" s="39">
        <f t="shared" si="79"/>
        <v>0</v>
      </c>
      <c r="BQ150" s="39">
        <f t="shared" si="79"/>
        <v>0</v>
      </c>
      <c r="BR150" s="39">
        <f t="shared" si="79"/>
        <v>0</v>
      </c>
      <c r="BS150" s="39">
        <f t="shared" si="79"/>
        <v>0</v>
      </c>
      <c r="BT150" s="196">
        <f t="shared" si="79"/>
        <v>0</v>
      </c>
      <c r="BU150" s="39">
        <f t="shared" si="79"/>
        <v>0</v>
      </c>
      <c r="BV150" s="39">
        <f t="shared" si="79"/>
        <v>0</v>
      </c>
      <c r="BW150" s="39">
        <f t="shared" si="79"/>
        <v>0</v>
      </c>
      <c r="BX150" s="39">
        <f t="shared" ref="BX150:DC150" si="80">COUNTIF(BX$18:BX$137,"B")</f>
        <v>0</v>
      </c>
      <c r="BY150" s="39">
        <f t="shared" si="80"/>
        <v>0</v>
      </c>
      <c r="BZ150" s="39">
        <f t="shared" si="80"/>
        <v>0</v>
      </c>
      <c r="CA150" s="196">
        <f t="shared" si="80"/>
        <v>0</v>
      </c>
      <c r="CB150" s="39">
        <f t="shared" si="80"/>
        <v>0</v>
      </c>
      <c r="CC150" s="39">
        <f t="shared" si="80"/>
        <v>0</v>
      </c>
      <c r="CD150" s="39">
        <f t="shared" si="80"/>
        <v>0</v>
      </c>
      <c r="CE150" s="39">
        <f t="shared" si="80"/>
        <v>0</v>
      </c>
      <c r="CF150" s="39">
        <f t="shared" si="80"/>
        <v>0</v>
      </c>
      <c r="CG150" s="196">
        <f t="shared" si="80"/>
        <v>0</v>
      </c>
      <c r="CH150" s="39">
        <f t="shared" si="80"/>
        <v>0</v>
      </c>
      <c r="CI150" s="39">
        <f t="shared" si="80"/>
        <v>0</v>
      </c>
      <c r="CJ150" s="39">
        <f t="shared" si="80"/>
        <v>0</v>
      </c>
      <c r="CK150" s="39">
        <f t="shared" si="80"/>
        <v>0</v>
      </c>
      <c r="CL150" s="39">
        <f t="shared" si="80"/>
        <v>0</v>
      </c>
      <c r="CM150" s="219">
        <f t="shared" si="80"/>
        <v>0</v>
      </c>
      <c r="CN150" s="219">
        <f t="shared" si="80"/>
        <v>0</v>
      </c>
      <c r="CO150" s="219">
        <f t="shared" si="80"/>
        <v>0</v>
      </c>
      <c r="CP150" s="219">
        <f t="shared" si="80"/>
        <v>0</v>
      </c>
      <c r="CQ150" s="219">
        <f t="shared" si="80"/>
        <v>0</v>
      </c>
      <c r="CR150" s="219">
        <f t="shared" si="80"/>
        <v>0</v>
      </c>
      <c r="CS150" s="219">
        <f t="shared" si="80"/>
        <v>0</v>
      </c>
      <c r="CT150" s="39">
        <f t="shared" si="80"/>
        <v>0</v>
      </c>
      <c r="CU150" s="39">
        <f t="shared" si="80"/>
        <v>0</v>
      </c>
      <c r="CV150" s="39">
        <f t="shared" si="80"/>
        <v>0</v>
      </c>
      <c r="CW150" s="39">
        <f t="shared" si="80"/>
        <v>0</v>
      </c>
      <c r="CX150" s="39">
        <f t="shared" si="80"/>
        <v>0</v>
      </c>
      <c r="CY150" s="196">
        <f t="shared" si="80"/>
        <v>0</v>
      </c>
      <c r="CZ150" s="196">
        <f t="shared" si="80"/>
        <v>0</v>
      </c>
      <c r="DA150" s="196">
        <f t="shared" si="80"/>
        <v>0</v>
      </c>
      <c r="DB150" s="39">
        <f t="shared" si="80"/>
        <v>0</v>
      </c>
      <c r="DC150" s="39">
        <f t="shared" si="80"/>
        <v>0</v>
      </c>
      <c r="DD150" s="39">
        <f t="shared" ref="DD150:DP150" si="81">COUNTIF(DD$18:DD$137,"B")</f>
        <v>0</v>
      </c>
      <c r="DE150" s="39">
        <f t="shared" si="81"/>
        <v>0</v>
      </c>
      <c r="DF150" s="39">
        <f t="shared" si="81"/>
        <v>0</v>
      </c>
      <c r="DG150" s="39">
        <f t="shared" si="81"/>
        <v>0</v>
      </c>
      <c r="DH150" s="39">
        <f t="shared" si="81"/>
        <v>0</v>
      </c>
      <c r="DI150" s="39">
        <f t="shared" si="81"/>
        <v>0</v>
      </c>
      <c r="DJ150" s="39">
        <f t="shared" si="81"/>
        <v>0</v>
      </c>
      <c r="DK150" s="39">
        <f t="shared" si="81"/>
        <v>0</v>
      </c>
      <c r="DL150" s="39">
        <f t="shared" si="81"/>
        <v>0</v>
      </c>
      <c r="DM150" s="39">
        <f t="shared" si="81"/>
        <v>0</v>
      </c>
      <c r="DN150" s="39">
        <f t="shared" si="81"/>
        <v>0</v>
      </c>
      <c r="DO150" s="39">
        <f t="shared" si="81"/>
        <v>0</v>
      </c>
      <c r="DP150" s="39">
        <f t="shared" si="81"/>
        <v>0</v>
      </c>
    </row>
    <row r="151" spans="2:129" ht="14.4" customHeight="1">
      <c r="B151" s="129"/>
      <c r="C151" s="78" t="s">
        <v>10</v>
      </c>
      <c r="D151" s="126"/>
      <c r="E151" s="126"/>
      <c r="F151" s="126"/>
      <c r="G151" s="118"/>
      <c r="H151" s="123" t="s">
        <v>10</v>
      </c>
      <c r="I151" s="78" t="s">
        <v>149</v>
      </c>
      <c r="L151" s="37">
        <f>IF(OR(L4="TM",L4="AS",L4="AR",L4="TH",L4="TF"),HLOOKUP(L$4,Répartitions!$E$25:$J$29,5,FALSE),)</f>
        <v>20</v>
      </c>
      <c r="M151" s="37">
        <f>IF(OR(M4="TM",M4="AS",M4="AR",M4="TH",M4="TF"),HLOOKUP(M$4,Répartitions!$E$25:$J$29,5,FALSE),)</f>
        <v>20</v>
      </c>
      <c r="N151" s="37">
        <f>IF(OR(N4="TM",N4="AS",N4="AR",N4="TH",N4="TF"),HLOOKUP(N$4,Répartitions!$E$25:$J$29,5,FALSE),)</f>
        <v>5</v>
      </c>
      <c r="O151" s="37">
        <f>IF(OR(O4="TM",O4="AS",O4="AR",O4="TH",O4="TF"),HLOOKUP(O$4,Répartitions!$E$25:$J$29,5,FALSE),)</f>
        <v>15</v>
      </c>
      <c r="P151" s="37">
        <f>IF(OR(P4="TM",P4="AS",P4="AR",P4="TH",P4="TF"),HLOOKUP(P$4,Répartitions!$E$25:$J$29,5,FALSE),)</f>
        <v>5</v>
      </c>
      <c r="Q151" s="37">
        <f>IF(OR(Q4="TM",Q4="AS",Q4="AR",Q4="TH",Q4="TF"),HLOOKUP(Q$4,Répartitions!$E$25:$J$29,5,FALSE),)</f>
        <v>15</v>
      </c>
      <c r="R151" s="37">
        <f>IF(OR(R4="TM",R4="AS",R4="AR",R4="TH",R4="TF"),HLOOKUP(R$4,Répartitions!$E$25:$J$29,5,FALSE),)</f>
        <v>20</v>
      </c>
      <c r="S151" s="37">
        <f>IF(OR(S4="TM",S4="AS",S4="AR",S4="TH",S4="TF"),HLOOKUP(S$4,Répartitions!$E$25:$J$29,5,FALSE),)</f>
        <v>20</v>
      </c>
      <c r="T151" s="37">
        <f>IF(OR(T4="TM",T4="AS",T4="AR",T4="TH",T4="TF"),HLOOKUP(T$4,Répartitions!$E$25:$J$29,5,FALSE),)</f>
        <v>20</v>
      </c>
      <c r="U151" s="37">
        <f>IF(OR(U4="TM",U4="AS",U4="AR",U4="TH",U4="TF"),HLOOKUP(U$4,Répartitions!$E$25:$J$29,5,FALSE),)</f>
        <v>5</v>
      </c>
      <c r="V151" s="37">
        <f>IF(OR(V4="TM",V4="AS",V4="AR",V4="TH",V4="TF"),HLOOKUP(V$4,Répartitions!$E$25:$J$29,5,FALSE),)</f>
        <v>15</v>
      </c>
      <c r="W151" s="37">
        <f>IF(OR(W4="TM",W4="AS",W4="AR",W4="TH",W4="TF"),HLOOKUP(W$4,Répartitions!$E$25:$J$29,5,FALSE),)</f>
        <v>5</v>
      </c>
      <c r="X151" s="37">
        <f>IF(OR(X4="TM",X4="AS",X4="AR",X4="TH",X4="TF"),HLOOKUP(X$4,Répartitions!$E$25:$J$29,5,FALSE),)</f>
        <v>15</v>
      </c>
      <c r="Y151" s="37">
        <f>IF(OR(Y4="TM",Y4="AS",Y4="AR",Y4="TH",Y4="TF"),HLOOKUP(Y$4,Répartitions!$E$25:$J$29,5,FALSE),)</f>
        <v>5</v>
      </c>
      <c r="Z151" s="37">
        <f>IF(OR(Z4="TM",Z4="AS",Z4="AR",Z4="TH",Z4="TF"),HLOOKUP(Z$4,Répartitions!$E$25:$J$29,5,FALSE),)</f>
        <v>15</v>
      </c>
      <c r="AA151" s="37">
        <f>IF(OR(AA4="TM",AA4="AS",AA4="AR",AA4="TH",AA4="TF"),HLOOKUP(AA$4,Répartitions!$E$25:$J$29,5,FALSE),)</f>
        <v>0</v>
      </c>
      <c r="AB151" s="37">
        <f>IF(OR(AB4="TM",AB4="AS",AB4="AR",AB4="TH",AB4="TF"),HLOOKUP(AB$4,Répartitions!$E$25:$J$29,5,FALSE),)</f>
        <v>20</v>
      </c>
      <c r="AC151" s="37">
        <f>IF(OR(AC4="TM",AC4="AS",AC4="AR",AC4="TH",AC4="TF"),HLOOKUP(AC$4,Répartitions!$E$25:$J$29,5,FALSE),)</f>
        <v>20</v>
      </c>
      <c r="AD151" s="37">
        <f>IF(OR(AD4="TM",AD4="AS",AD4="AR",AD4="TH",AD4="TF"),HLOOKUP(AD$4,Répartitions!$E$25:$J$29,5,FALSE),)</f>
        <v>20</v>
      </c>
      <c r="AE151" s="37">
        <f>IF(OR(AE4="TM",AE4="AS",AE4="AR",AE4="TH",AE4="TF"),HLOOKUP(AE$4,Répartitions!$E$25:$J$29,5,FALSE),)</f>
        <v>5</v>
      </c>
      <c r="AF151" s="37">
        <f>IF(OR(AF4="TM",AF4="AS",AF4="AR",AF4="TH",AF4="TF"),HLOOKUP(AF$4,Répartitions!$E$25:$J$29,5,FALSE),)</f>
        <v>15</v>
      </c>
      <c r="AG151" s="37">
        <f>IF(OR(AG4="TM",AG4="AS",AG4="AR",AG4="TH",AG4="TF"),HLOOKUP(AG$4,Répartitions!$E$25:$J$29,5,FALSE),)</f>
        <v>20</v>
      </c>
      <c r="AH151" s="37">
        <f>IF(OR(AH4="TM",AH4="AS",AH4="AR",AH4="TH",AH4="TF"),HLOOKUP(AH$4,Répartitions!$E$25:$J$29,5,FALSE),)</f>
        <v>20</v>
      </c>
      <c r="AI151" s="37">
        <f>IF(OR(AI4="TM",AI4="AS",AI4="AR",AI4="TH",AI4="TF"),HLOOKUP(AI$4,Répartitions!$E$25:$J$29,5,FALSE),)</f>
        <v>20</v>
      </c>
      <c r="AJ151" s="37">
        <f>IF(OR(AJ4="TM",AJ4="AS",AJ4="AR",AJ4="TH",AJ4="TF"),HLOOKUP(AJ$4,Répartitions!$E$25:$J$29,5,FALSE),)</f>
        <v>20</v>
      </c>
      <c r="AK151" s="37">
        <f>IF(OR(AK4="TM",AK4="AS",AK4="AR",AK4="TH",AK4="TF"),HLOOKUP(AK$4,Répartitions!$E$25:$J$29,5,FALSE),)</f>
        <v>5</v>
      </c>
      <c r="AL151" s="37">
        <f>IF(OR(AL4="TM",AL4="AS",AL4="AR",AL4="TH",AL4="TF"),HLOOKUP(AL$4,Répartitions!$E$25:$J$29,5,FALSE),)</f>
        <v>15</v>
      </c>
      <c r="AM151" s="37">
        <f>IF(OR(AM4="TM",AM4="AS",AM4="AR",AM4="TH",AM4="TF"),HLOOKUP(AM$4,Répartitions!$E$25:$J$29,5,FALSE),)</f>
        <v>20</v>
      </c>
      <c r="AN151" s="37">
        <f>IF(OR(AN4="TM",AN4="AS",AN4="AR",AN4="TH",AN4="TF"),HLOOKUP(AN$4,Répartitions!$E$25:$J$29,5,FALSE),)</f>
        <v>20</v>
      </c>
      <c r="AO151" s="37">
        <f>IF(OR(AO4="TM",AO4="AS",AO4="AR",AO4="TH",AO4="TF"),HLOOKUP(AO$4,Répartitions!$E$25:$J$29,5,FALSE),)</f>
        <v>20</v>
      </c>
      <c r="AP151" s="37">
        <f>IF(OR(AP4="TM",AP4="AS",AP4="AR",AP4="TH",AP4="TF"),HLOOKUP(AP$4,Répartitions!$E$25:$J$29,5,FALSE),)</f>
        <v>20</v>
      </c>
      <c r="AQ151" s="37">
        <f>IF(OR(AQ4="TM",AQ4="AS",AQ4="AR",AQ4="TH",AQ4="TF"),HLOOKUP(AQ$4,Répartitions!$E$25:$J$29,5,FALSE),)</f>
        <v>5</v>
      </c>
      <c r="AR151" s="37">
        <f>IF(OR(AR4="TM",AR4="AS",AR4="AR",AR4="TH",AR4="TF"),HLOOKUP(AR$4,Répartitions!$E$25:$J$29,5,FALSE),)</f>
        <v>15</v>
      </c>
      <c r="AS151" s="37">
        <f>IF(OR(AS4="TM",AS4="AS",AS4="AR",AS4="TH",AS4="TF"),HLOOKUP(AS$4,Répartitions!$E$25:$J$29,5,FALSE),)</f>
        <v>0</v>
      </c>
      <c r="AT151" s="37">
        <f>IF(OR(AT4="TM",AT4="AS",AT4="AR",AT4="TH",AT4="TF"),HLOOKUP(AT$4,Répartitions!$E$25:$J$29,5,FALSE),)</f>
        <v>20</v>
      </c>
      <c r="AU151" s="37">
        <f>IF(OR(AU4="TM",AU4="AS",AU4="AR",AU4="TH",AU4="TF"),HLOOKUP(AU$4,Répartitions!$E$25:$J$29,5,FALSE),)</f>
        <v>0</v>
      </c>
      <c r="AV151" s="37">
        <f>IF(OR(AV4="TM",AV4="AS",AV4="AR",AV4="TH",AV4="TF"),HLOOKUP(AV$4,Répartitions!$E$25:$J$29,5,FALSE),)</f>
        <v>20</v>
      </c>
      <c r="AW151" s="37">
        <f>IF(OR(AW4="TM",AW4="AS",AW4="AR",AW4="TH",AW4="TF"),HLOOKUP(AW$4,Répartitions!$E$25:$J$29,5,FALSE),)</f>
        <v>0</v>
      </c>
      <c r="AX151" s="37">
        <f>IF(OR(AX4="TM",AX4="AS",AX4="AR",AX4="TH",AX4="TF"),HLOOKUP(AX$4,Répartitions!$E$25:$J$29,5,FALSE),)</f>
        <v>5</v>
      </c>
      <c r="AY151" s="37">
        <f>IF(OR(AY4="TM",AY4="AS",AY4="AR",AY4="TH",AY4="TF"),HLOOKUP(AY$4,Répartitions!$E$25:$J$29,5,FALSE),)</f>
        <v>15</v>
      </c>
      <c r="AZ151" s="37">
        <f>IF(OR(AZ4="TM",AZ4="AS",AZ4="AR",AZ4="TH",AZ4="TF"),HLOOKUP(AZ$4,Répartitions!$E$25:$J$29,5,FALSE),)</f>
        <v>5</v>
      </c>
      <c r="BA151" s="37">
        <f>IF(OR(BA4="TM",BA4="AS",BA4="AR",BA4="TH",BA4="TF"),HLOOKUP(BA$4,Répartitions!$E$25:$J$29,5,FALSE),)</f>
        <v>15</v>
      </c>
      <c r="BB151" s="37">
        <f>IF(OR(BB4="TM",BB4="AS",BB4="AR",BB4="TH",BB4="TF"),HLOOKUP(BB$4,Répartitions!$E$25:$J$29,5,FALSE),)</f>
        <v>20</v>
      </c>
      <c r="BC151" s="37">
        <f>IF(OR(BC4="TM",BC4="AS",BC4="AR",BC4="TH",BC4="TF"),HLOOKUP(BC$4,Répartitions!$E$25:$J$29,5,FALSE),)</f>
        <v>20</v>
      </c>
      <c r="BD151" s="37">
        <f>IF(OR(BD4="TM",BD4="AS",BD4="AR",BD4="TH",BD4="TF"),HLOOKUP(BD$4,Répartitions!$E$25:$J$29,5,FALSE),)</f>
        <v>20</v>
      </c>
      <c r="BE151" s="37">
        <f>IF(OR(BE4="TM",BE4="AS",BE4="AR",BE4="TH",BE4="TF"),HLOOKUP(BE$4,Répartitions!$E$25:$J$29,5,FALSE),)</f>
        <v>20</v>
      </c>
      <c r="BF151" s="37">
        <f>IF(OR(BF4="TM",BF4="AS",BF4="AR",BF4="TH",BF4="TF"),HLOOKUP(BF$4,Répartitions!$E$25:$J$29,5,FALSE),)</f>
        <v>0</v>
      </c>
      <c r="BG151" s="37">
        <f>IF(OR(BG4="TM",BG4="AS",BG4="AR",BG4="TH",BG4="TF"),HLOOKUP(BG$4,Répartitions!$E$25:$J$29,5,FALSE),)</f>
        <v>5</v>
      </c>
      <c r="BH151" s="37">
        <f>IF(OR(BH4="TM",BH4="AS",BH4="AR",BH4="TH",BH4="TF"),HLOOKUP(BH$4,Répartitions!$E$25:$J$29,5,FALSE),)</f>
        <v>15</v>
      </c>
      <c r="BI151" s="37">
        <f>IF(OR(BI4="TM",BI4="AS",BI4="AR",BI4="TH",BI4="TF"),HLOOKUP(BI$4,Répartitions!$E$25:$J$29,5,FALSE),)</f>
        <v>20</v>
      </c>
      <c r="BJ151" s="37">
        <f>IF(OR(BJ4="TM",BJ4="AS",BJ4="AR",BJ4="TH",BJ4="TF"),HLOOKUP(BJ$4,Répartitions!$E$25:$J$29,5,FALSE),)</f>
        <v>5</v>
      </c>
      <c r="BK151" s="37">
        <f>IF(OR(BK4="TM",BK4="AS",BK4="AR",BK4="TH",BK4="TF"),HLOOKUP(BK$4,Répartitions!$E$25:$J$29,5,FALSE),)</f>
        <v>15</v>
      </c>
      <c r="BL151" s="37">
        <f>IF(OR(BL4="TM",BL4="AS",BL4="AR",BL4="TH",BL4="TF"),HLOOKUP(BL$4,Répartitions!$E$25:$J$29,5,FALSE),)</f>
        <v>0</v>
      </c>
      <c r="BM151" s="37">
        <f>IF(OR(BM4="TM",BM4="AS",BM4="AR",BM4="TH",BM4="TF"),HLOOKUP(BM$4,Répartitions!$E$25:$J$29,5,FALSE),)</f>
        <v>0</v>
      </c>
      <c r="BN151" s="195">
        <f>IF(OR(BN4="TM",BN4="AS",BN4="AR",BN4="TH",BN4="TF"),HLOOKUP(BN$4,Répartitions!$E$25:$J$29,5,FALSE),)</f>
        <v>20</v>
      </c>
      <c r="BO151" s="37">
        <f>IF(OR(BO4="TM",BO4="AS",BO4="AR",BO4="TH",BO4="TF"),HLOOKUP(BO$4,Répartitions!$E$25:$J$29,5,FALSE),)</f>
        <v>20</v>
      </c>
      <c r="BP151" s="37">
        <f>IF(OR(BP4="TM",BP4="AS",BP4="AR",BP4="TH",BP4="TF"),HLOOKUP(BP$4,Répartitions!$E$25:$J$29,5,FALSE),)</f>
        <v>20</v>
      </c>
      <c r="BQ151" s="37">
        <f>IF(OR(BQ4="TM",BQ4="AS",BQ4="AR",BQ4="TH",BQ4="TF"),HLOOKUP(BQ$4,Répartitions!$E$25:$J$29,5,FALSE),)</f>
        <v>5</v>
      </c>
      <c r="BR151" s="37">
        <f>IF(OR(BR4="TM",BR4="AS",BR4="AR",BR4="TH",BR4="TF"),HLOOKUP(BR$4,Répartitions!$E$25:$J$29,5,FALSE),)</f>
        <v>15</v>
      </c>
      <c r="BS151" s="37">
        <f>IF(OR(BS4="TM",BS4="AS",BS4="AR",BS4="TH",BS4="TF"),HLOOKUP(BS$4,Répartitions!$E$25:$J$29,5,FALSE),)</f>
        <v>0</v>
      </c>
      <c r="BT151" s="195">
        <f>IF(OR(BT4="TM",BT4="AS",BT4="AR",BT4="TH",BT4="TF"),HLOOKUP(BT$4,Répartitions!$E$25:$J$29,5,FALSE),)</f>
        <v>0</v>
      </c>
      <c r="BU151" s="37">
        <f>IF(OR(BU4="TM",BU4="AS",BU4="AR",BU4="TH",BU4="TF"),HLOOKUP(BU$4,Répartitions!$E$25:$J$29,5,FALSE),)</f>
        <v>20</v>
      </c>
      <c r="BV151" s="37">
        <f>IF(OR(BV4="TM",BV4="AS",BV4="AR",BV4="TH",BV4="TF"),HLOOKUP(BV$4,Répartitions!$E$25:$J$29,5,FALSE),)</f>
        <v>20</v>
      </c>
      <c r="BW151" s="37">
        <f>IF(OR(BW4="TM",BW4="AS",BW4="AR",BW4="TH",BW4="TF"),HLOOKUP(BW$4,Répartitions!$E$25:$J$29,5,FALSE),)</f>
        <v>20</v>
      </c>
      <c r="BX151" s="37">
        <f>IF(OR(BX4="TM",BX4="AS",BX4="AR",BX4="TH",BX4="TF"),HLOOKUP(BX$4,Répartitions!$E$25:$J$29,5,FALSE),)</f>
        <v>5</v>
      </c>
      <c r="BY151" s="37">
        <f>IF(OR(BY4="TM",BY4="AS",BY4="AR",BY4="TH",BY4="TF"),HLOOKUP(BY$4,Répartitions!$E$25:$J$29,5,FALSE),)</f>
        <v>15</v>
      </c>
      <c r="BZ151" s="37">
        <f>IF(OR(BZ4="TM",BZ4="AS",BZ4="AR",BZ4="TH",BZ4="TF"),HLOOKUP(BZ$4,Répartitions!$E$25:$J$29,5,FALSE),)</f>
        <v>20</v>
      </c>
      <c r="CA151" s="195">
        <f>IF(OR(CA4="TM",CA4="AS",CA4="AR",CA4="TH",CA4="TF"),HLOOKUP(CA$4,Répartitions!$E$25:$J$29,5,FALSE),)</f>
        <v>20</v>
      </c>
      <c r="CB151" s="37">
        <f>IF(OR(CB4="TM",CB4="AS",CB4="AR",CB4="TH",CB4="TF"),HLOOKUP(CB$4,Répartitions!$E$25:$J$29,5,FALSE),)</f>
        <v>0</v>
      </c>
      <c r="CC151" s="37">
        <f>IF(OR(CC4="TM",CC4="AS",CC4="AR",CC4="TH",CC4="TF"),HLOOKUP(CC$4,Répartitions!$E$25:$J$29,5,FALSE),)</f>
        <v>0</v>
      </c>
      <c r="CD151" s="37">
        <f>IF(OR(CD4="TM",CD4="AS",CD4="AR",CD4="TH",CD4="TF"),HLOOKUP(CD$4,Répartitions!$E$25:$J$29,5,FALSE),)</f>
        <v>0</v>
      </c>
      <c r="CE151" s="37">
        <f>IF(OR(CE4="TM",CE4="AS",CE4="AR",CE4="TH",CE4="TF"),HLOOKUP(CE$4,Répartitions!$E$25:$J$29,5,FALSE),)</f>
        <v>0</v>
      </c>
      <c r="CF151" s="37">
        <f>IF(OR(CF4="TM",CF4="AS",CF4="AR",CF4="TH",CF4="TF"),HLOOKUP(CF$4,Répartitions!$E$25:$J$29,5,FALSE),)</f>
        <v>0</v>
      </c>
      <c r="CG151" s="195">
        <f>IF(OR(CG4="TM",CG4="AS",CG4="AR",CG4="TH",CG4="TF"),HLOOKUP(CG$4,Répartitions!$E$25:$J$29,5,FALSE),)</f>
        <v>0</v>
      </c>
      <c r="CH151" s="37">
        <f>IF(OR(CH4="TM",CH4="AS",CH4="AR",CH4="TH",CH4="TF"),HLOOKUP(CH$4,Répartitions!$E$25:$J$29,5,FALSE),)</f>
        <v>0</v>
      </c>
      <c r="CI151" s="37">
        <f>IF(OR(CI4="TM",CI4="AS",CI4="AR",CI4="TH",CI4="TF"),HLOOKUP(CI$4,Répartitions!$E$25:$J$29,5,FALSE),)</f>
        <v>0</v>
      </c>
      <c r="CJ151" s="37">
        <f>IF(OR(CJ4="TM",CJ4="AS",CJ4="AR",CJ4="TH",CJ4="TF"),HLOOKUP(CJ$4,Répartitions!$E$25:$J$29,5,FALSE),)</f>
        <v>0</v>
      </c>
      <c r="CK151" s="37">
        <f>IF(OR(CK4="TM",CK4="AS",CK4="AR",CK4="TH",CK4="TF"),HLOOKUP(CK$4,Répartitions!$E$25:$J$29,5,FALSE),)</f>
        <v>0</v>
      </c>
      <c r="CL151" s="37">
        <f>IF(OR(CL4="TM",CL4="AS",CL4="AR",CL4="TH",CL4="TF"),HLOOKUP(CL$4,Répartitions!$E$25:$J$29,5,FALSE),)</f>
        <v>0</v>
      </c>
      <c r="CM151" s="217">
        <f>IF(OR(CM4="TM",CM4="AS",CM4="AR",CM4="TH",CM4="TF"),HLOOKUP(CM$4,Répartitions!$E$25:$J$29,5,FALSE),)</f>
        <v>0</v>
      </c>
      <c r="CN151" s="217">
        <f>IF(OR(CN4="TM",CN4="AS",CN4="AR",CN4="TH",CN4="TF"),HLOOKUP(CN$4,Répartitions!$E$25:$J$29,5,FALSE),)</f>
        <v>0</v>
      </c>
      <c r="CO151" s="217">
        <f>IF(OR(CO4="TM",CO4="AS",CO4="AR",CO4="TH",CO4="TF"),HLOOKUP(CO$4,Répartitions!$E$25:$J$29,5,FALSE),)</f>
        <v>0</v>
      </c>
      <c r="CP151" s="217">
        <f>IF(OR(CP4="TM",CP4="AS",CP4="AR",CP4="TH",CP4="TF"),HLOOKUP(CP$4,Répartitions!$E$25:$J$29,5,FALSE),)</f>
        <v>0</v>
      </c>
      <c r="CQ151" s="217">
        <f>IF(OR(CQ4="TM",CQ4="AS",CQ4="AR",CQ4="TH",CQ4="TF"),HLOOKUP(CQ$4,Répartitions!$E$25:$J$29,5,FALSE),)</f>
        <v>0</v>
      </c>
      <c r="CR151" s="217">
        <f>IF(OR(CR4="TM",CR4="AS",CR4="AR",CR4="TH",CR4="TF"),HLOOKUP(CR$4,Répartitions!$E$25:$J$29,5,FALSE),)</f>
        <v>0</v>
      </c>
      <c r="CS151" s="217">
        <f>IF(OR(CS4="TM",CS4="AS",CS4="AR",CS4="TH",CS4="TF"),HLOOKUP(CS$4,Répartitions!$E$25:$J$29,5,FALSE),)</f>
        <v>0</v>
      </c>
      <c r="CT151" s="37">
        <f>IF(OR(CT4="TM",CT4="AS",CT4="AR",CT4="TH",CT4="TF"),HLOOKUP(CT$4,Répartitions!$E$25:$J$29,5,FALSE),)</f>
        <v>0</v>
      </c>
      <c r="CU151" s="37">
        <f>IF(OR(CU4="TM",CU4="AS",CU4="AR",CU4="TH",CU4="TF"),HLOOKUP(CU$4,Répartitions!$E$25:$J$29,5,FALSE),)</f>
        <v>0</v>
      </c>
      <c r="CV151" s="37">
        <f>IF(OR(CV4="TM",CV4="AS",CV4="AR",CV4="TH",CV4="TF"),HLOOKUP(CV$4,Répartitions!$E$25:$J$29,5,FALSE),)</f>
        <v>0</v>
      </c>
      <c r="CW151" s="37">
        <f>IF(OR(CW4="TM",CW4="AS",CW4="AR",CW4="TH",CW4="TF"),HLOOKUP(CW$4,Répartitions!$E$25:$J$29,5,FALSE),)</f>
        <v>0</v>
      </c>
      <c r="CX151" s="37">
        <f>IF(OR(CX4="TM",CX4="AS",CX4="AR",CX4="TH",CX4="TF"),HLOOKUP(CX$4,Répartitions!$E$25:$J$29,5,FALSE),)</f>
        <v>0</v>
      </c>
      <c r="CY151" s="195">
        <f>IF(OR(CY4="TM",CY4="AS",CY4="AR",CY4="TH",CY4="TF"),HLOOKUP(CY$4,Répartitions!$E$25:$J$29,5,FALSE),)</f>
        <v>0</v>
      </c>
      <c r="CZ151" s="195">
        <f>IF(OR(CZ4="TM",CZ4="AS",CZ4="AR",CZ4="TH",CZ4="TF"),HLOOKUP(CZ$4,Répartitions!$E$25:$J$29,5,FALSE),)</f>
        <v>0</v>
      </c>
      <c r="DA151" s="195">
        <f>IF(OR(DA4="TM",DA4="AS",DA4="AR",DA4="TH",DA4="TF"),HLOOKUP(DA$4,Répartitions!$E$25:$J$29,5,FALSE),)</f>
        <v>0</v>
      </c>
      <c r="DB151" s="37">
        <f>IF(OR(DB4="TM",DB4="AS",DB4="AR",DB4="TH",DB4="TF"),HLOOKUP(DB$4,Répartitions!$E$25:$J$29,5,FALSE),)</f>
        <v>0</v>
      </c>
      <c r="DC151" s="37">
        <f>IF(OR(DC4="TM",DC4="AS",DC4="AR",DC4="TH",DC4="TF"),HLOOKUP(DC$4,Répartitions!$E$25:$J$29,5,FALSE),)</f>
        <v>0</v>
      </c>
      <c r="DD151" s="37">
        <f>IF(OR(DD4="TM",DD4="AS",DD4="AR",DD4="TH",DD4="TF"),HLOOKUP(DD$4,Répartitions!$E$25:$J$29,5,FALSE),)</f>
        <v>0</v>
      </c>
      <c r="DE151" s="37">
        <f>IF(OR(DE4="TM",DE4="AS",DE4="AR",DE4="TH",DE4="TF"),HLOOKUP(DE$4,Répartitions!$E$25:$J$29,5,FALSE),)</f>
        <v>0</v>
      </c>
      <c r="DF151" s="37">
        <f>IF(OR(DF4="TM",DF4="AS",DF4="AR",DF4="TH",DF4="TF"),HLOOKUP(DF$4,Répartitions!$E$25:$J$29,5,FALSE),)</f>
        <v>0</v>
      </c>
      <c r="DG151" s="37">
        <f>IF(OR(DG4="TM",DG4="AS",DG4="AR",DG4="TH",DG4="TF"),HLOOKUP(DG$4,Répartitions!$E$25:$J$29,5,FALSE),)</f>
        <v>0</v>
      </c>
      <c r="DH151" s="37">
        <f>IF(OR(DH4="TM",DH4="AS",DH4="AR",DH4="TH",DH4="TF"),HLOOKUP(DH$4,Répartitions!$E$25:$J$29,5,FALSE),)</f>
        <v>0</v>
      </c>
      <c r="DI151" s="37">
        <f>IF(OR(DI4="TM",DI4="AS",DI4="AR",DI4="TH",DI4="TF"),HLOOKUP(DI$4,Répartitions!$E$25:$J$29,5,FALSE),)</f>
        <v>0</v>
      </c>
      <c r="DJ151" s="37">
        <f>IF(OR(DJ4="TM",DJ4="AS",DJ4="AR",DJ4="TH",DJ4="TF"),HLOOKUP(DJ$4,Répartitions!$E$25:$J$29,5,FALSE),)</f>
        <v>0</v>
      </c>
      <c r="DK151" s="37">
        <f>IF(OR(DK4="TM",DK4="AS",DK4="AR",DK4="TH",DK4="TF"),HLOOKUP(DK$4,Répartitions!$E$25:$J$29,5,FALSE),)</f>
        <v>0</v>
      </c>
      <c r="DL151" s="37">
        <f>IF(OR(DL4="TM",DL4="AS",DL4="AR",DL4="TH",DL4="TF"),HLOOKUP(DL$4,Répartitions!$E$25:$J$29,5,FALSE),)</f>
        <v>0</v>
      </c>
      <c r="DM151" s="37">
        <f>IF(OR(DM4="TM",DM4="AS",DM4="AR",DM4="TH",DM4="TF"),HLOOKUP(DM$4,Répartitions!$E$25:$J$29,5,FALSE),)</f>
        <v>0</v>
      </c>
      <c r="DN151" s="37">
        <f>IF(OR(DN4="TM",DN4="AS",DN4="AR",DN4="TH",DN4="TF"),HLOOKUP(DN$4,Répartitions!$E$25:$J$29,5,FALSE),)</f>
        <v>0</v>
      </c>
      <c r="DO151" s="37">
        <f>IF(OR(DO4="TM",DO4="AS",DO4="AR",DO4="TH",DO4="TF"),HLOOKUP(DO$4,Répartitions!$E$25:$J$29,5,FALSE),)</f>
        <v>0</v>
      </c>
      <c r="DP151" s="37">
        <f>IF(OR(DP4="TM",DP4="AS",DP4="AR",DP4="TH",DP4="TF"),HLOOKUP(DP$4,Répartitions!$E$25:$J$29,5,FALSE),)</f>
        <v>0</v>
      </c>
    </row>
    <row r="152" spans="2:129" ht="14.4" customHeight="1">
      <c r="B152" s="129"/>
      <c r="C152" s="41"/>
      <c r="D152" s="126"/>
      <c r="E152" s="126"/>
      <c r="F152" s="126"/>
      <c r="G152" s="118"/>
      <c r="H152" s="124"/>
      <c r="I152" s="41" t="s">
        <v>150</v>
      </c>
      <c r="L152" s="63">
        <f t="shared" ref="L152:BY152" si="82">IF(L151&lt;&gt;0,L150/L151,)</f>
        <v>0</v>
      </c>
      <c r="M152" s="63">
        <f t="shared" si="82"/>
        <v>0</v>
      </c>
      <c r="N152" s="63">
        <f t="shared" si="82"/>
        <v>0</v>
      </c>
      <c r="O152" s="63">
        <f t="shared" si="82"/>
        <v>0</v>
      </c>
      <c r="P152" s="63">
        <f t="shared" si="82"/>
        <v>0</v>
      </c>
      <c r="Q152" s="63">
        <f t="shared" si="82"/>
        <v>0</v>
      </c>
      <c r="R152" s="63">
        <f t="shared" si="82"/>
        <v>0</v>
      </c>
      <c r="S152" s="63">
        <f t="shared" si="82"/>
        <v>0</v>
      </c>
      <c r="T152" s="63">
        <f t="shared" si="82"/>
        <v>0</v>
      </c>
      <c r="U152" s="63">
        <f t="shared" si="82"/>
        <v>0</v>
      </c>
      <c r="V152" s="63">
        <f t="shared" si="82"/>
        <v>0</v>
      </c>
      <c r="W152" s="63">
        <f t="shared" si="82"/>
        <v>0</v>
      </c>
      <c r="X152" s="63">
        <f t="shared" si="82"/>
        <v>0</v>
      </c>
      <c r="Y152" s="63">
        <f t="shared" si="82"/>
        <v>0</v>
      </c>
      <c r="Z152" s="63">
        <f t="shared" si="82"/>
        <v>0</v>
      </c>
      <c r="AA152" s="63">
        <f t="shared" si="82"/>
        <v>0</v>
      </c>
      <c r="AB152" s="63">
        <f t="shared" si="82"/>
        <v>0</v>
      </c>
      <c r="AC152" s="63">
        <f t="shared" si="82"/>
        <v>0</v>
      </c>
      <c r="AD152" s="63">
        <f t="shared" si="82"/>
        <v>0</v>
      </c>
      <c r="AE152" s="63">
        <f t="shared" si="82"/>
        <v>0</v>
      </c>
      <c r="AF152" s="63">
        <f t="shared" si="82"/>
        <v>0</v>
      </c>
      <c r="AG152" s="63">
        <f t="shared" si="82"/>
        <v>0</v>
      </c>
      <c r="AH152" s="63">
        <f t="shared" si="82"/>
        <v>0</v>
      </c>
      <c r="AI152" s="63">
        <f t="shared" si="82"/>
        <v>0</v>
      </c>
      <c r="AJ152" s="63">
        <f t="shared" si="82"/>
        <v>0</v>
      </c>
      <c r="AK152" s="63">
        <f t="shared" si="82"/>
        <v>0</v>
      </c>
      <c r="AL152" s="63">
        <f t="shared" si="82"/>
        <v>0</v>
      </c>
      <c r="AM152" s="63">
        <f t="shared" si="82"/>
        <v>0</v>
      </c>
      <c r="AN152" s="63">
        <f t="shared" si="82"/>
        <v>0</v>
      </c>
      <c r="AO152" s="63">
        <f t="shared" si="82"/>
        <v>0</v>
      </c>
      <c r="AP152" s="63">
        <f t="shared" si="82"/>
        <v>0</v>
      </c>
      <c r="AQ152" s="63">
        <f t="shared" si="82"/>
        <v>0</v>
      </c>
      <c r="AR152" s="63">
        <f t="shared" si="82"/>
        <v>0</v>
      </c>
      <c r="AS152" s="63">
        <f t="shared" si="82"/>
        <v>0</v>
      </c>
      <c r="AT152" s="63">
        <f t="shared" si="82"/>
        <v>0</v>
      </c>
      <c r="AU152" s="63">
        <f t="shared" si="82"/>
        <v>0</v>
      </c>
      <c r="AV152" s="63">
        <f t="shared" si="82"/>
        <v>0</v>
      </c>
      <c r="AW152" s="63">
        <f t="shared" si="82"/>
        <v>0</v>
      </c>
      <c r="AX152" s="63">
        <f t="shared" si="82"/>
        <v>0</v>
      </c>
      <c r="AY152" s="63">
        <f t="shared" si="82"/>
        <v>0</v>
      </c>
      <c r="AZ152" s="63">
        <f t="shared" si="82"/>
        <v>0</v>
      </c>
      <c r="BA152" s="63">
        <f t="shared" si="82"/>
        <v>0</v>
      </c>
      <c r="BB152" s="63">
        <f t="shared" si="82"/>
        <v>0</v>
      </c>
      <c r="BC152" s="63">
        <f t="shared" si="82"/>
        <v>0</v>
      </c>
      <c r="BD152" s="63">
        <f t="shared" si="82"/>
        <v>0</v>
      </c>
      <c r="BE152" s="63">
        <f t="shared" si="82"/>
        <v>0</v>
      </c>
      <c r="BF152" s="63">
        <f t="shared" si="82"/>
        <v>0</v>
      </c>
      <c r="BG152" s="63">
        <f t="shared" si="82"/>
        <v>0</v>
      </c>
      <c r="BH152" s="63">
        <f t="shared" si="82"/>
        <v>0</v>
      </c>
      <c r="BI152" s="63">
        <f t="shared" si="82"/>
        <v>0</v>
      </c>
      <c r="BJ152" s="63">
        <f t="shared" si="82"/>
        <v>0</v>
      </c>
      <c r="BK152" s="63">
        <f t="shared" si="82"/>
        <v>0</v>
      </c>
      <c r="BL152" s="63">
        <f t="shared" si="82"/>
        <v>0</v>
      </c>
      <c r="BM152" s="63">
        <f t="shared" si="82"/>
        <v>0</v>
      </c>
      <c r="BN152" s="194">
        <f t="shared" ref="BN152" si="83">IF(BN151&lt;&gt;0,BN150/BN151,)</f>
        <v>0</v>
      </c>
      <c r="BO152" s="63">
        <f t="shared" si="82"/>
        <v>0</v>
      </c>
      <c r="BP152" s="63">
        <f t="shared" si="82"/>
        <v>0</v>
      </c>
      <c r="BQ152" s="63">
        <f t="shared" si="82"/>
        <v>0</v>
      </c>
      <c r="BR152" s="63">
        <f t="shared" si="82"/>
        <v>0</v>
      </c>
      <c r="BS152" s="63">
        <f t="shared" si="82"/>
        <v>0</v>
      </c>
      <c r="BT152" s="194">
        <f t="shared" ref="BT152" si="84">IF(BT151&lt;&gt;0,BT150/BT151,)</f>
        <v>0</v>
      </c>
      <c r="BU152" s="63">
        <f t="shared" si="82"/>
        <v>0</v>
      </c>
      <c r="BV152" s="63">
        <f t="shared" si="82"/>
        <v>0</v>
      </c>
      <c r="BW152" s="63">
        <f t="shared" si="82"/>
        <v>0</v>
      </c>
      <c r="BX152" s="63">
        <f t="shared" si="82"/>
        <v>0</v>
      </c>
      <c r="BY152" s="63">
        <f t="shared" si="82"/>
        <v>0</v>
      </c>
      <c r="BZ152" s="63">
        <f t="shared" ref="BZ152:DP152" si="85">IF(BZ151&lt;&gt;0,BZ150/BZ151,)</f>
        <v>0</v>
      </c>
      <c r="CA152" s="194">
        <f t="shared" ref="CA152" si="86">IF(CA151&lt;&gt;0,CA150/CA151,)</f>
        <v>0</v>
      </c>
      <c r="CB152" s="63">
        <f t="shared" si="85"/>
        <v>0</v>
      </c>
      <c r="CC152" s="63">
        <f t="shared" si="85"/>
        <v>0</v>
      </c>
      <c r="CD152" s="63">
        <f t="shared" si="85"/>
        <v>0</v>
      </c>
      <c r="CE152" s="63">
        <f t="shared" si="85"/>
        <v>0</v>
      </c>
      <c r="CF152" s="63">
        <f t="shared" si="85"/>
        <v>0</v>
      </c>
      <c r="CG152" s="194">
        <f t="shared" ref="CG152" si="87">IF(CG151&lt;&gt;0,CG150/CG151,)</f>
        <v>0</v>
      </c>
      <c r="CH152" s="63">
        <f t="shared" si="85"/>
        <v>0</v>
      </c>
      <c r="CI152" s="63">
        <f t="shared" si="85"/>
        <v>0</v>
      </c>
      <c r="CJ152" s="63">
        <f t="shared" si="85"/>
        <v>0</v>
      </c>
      <c r="CK152" s="63">
        <f t="shared" si="85"/>
        <v>0</v>
      </c>
      <c r="CL152" s="63">
        <f t="shared" si="85"/>
        <v>0</v>
      </c>
      <c r="CM152" s="218">
        <f t="shared" ref="CM152:CS152" si="88">IF(CM151&lt;&gt;0,CM150/CM151,)</f>
        <v>0</v>
      </c>
      <c r="CN152" s="218">
        <f t="shared" si="88"/>
        <v>0</v>
      </c>
      <c r="CO152" s="218">
        <f t="shared" si="88"/>
        <v>0</v>
      </c>
      <c r="CP152" s="218">
        <f t="shared" si="88"/>
        <v>0</v>
      </c>
      <c r="CQ152" s="218">
        <f t="shared" si="88"/>
        <v>0</v>
      </c>
      <c r="CR152" s="218">
        <f t="shared" si="88"/>
        <v>0</v>
      </c>
      <c r="CS152" s="218">
        <f t="shared" si="88"/>
        <v>0</v>
      </c>
      <c r="CT152" s="63">
        <f t="shared" si="85"/>
        <v>0</v>
      </c>
      <c r="CU152" s="63">
        <f t="shared" si="85"/>
        <v>0</v>
      </c>
      <c r="CV152" s="63">
        <f t="shared" si="85"/>
        <v>0</v>
      </c>
      <c r="CW152" s="63">
        <f t="shared" si="85"/>
        <v>0</v>
      </c>
      <c r="CX152" s="63">
        <f t="shared" si="85"/>
        <v>0</v>
      </c>
      <c r="CY152" s="194">
        <f t="shared" ref="CY152:DA152" si="89">IF(CY151&lt;&gt;0,CY150/CY151,)</f>
        <v>0</v>
      </c>
      <c r="CZ152" s="194">
        <f t="shared" si="89"/>
        <v>0</v>
      </c>
      <c r="DA152" s="194">
        <f t="shared" si="89"/>
        <v>0</v>
      </c>
      <c r="DB152" s="63">
        <f t="shared" si="85"/>
        <v>0</v>
      </c>
      <c r="DC152" s="63">
        <f t="shared" si="85"/>
        <v>0</v>
      </c>
      <c r="DD152" s="63">
        <f t="shared" si="85"/>
        <v>0</v>
      </c>
      <c r="DE152" s="63">
        <f t="shared" si="85"/>
        <v>0</v>
      </c>
      <c r="DF152" s="63">
        <f t="shared" si="85"/>
        <v>0</v>
      </c>
      <c r="DG152" s="63">
        <f t="shared" si="85"/>
        <v>0</v>
      </c>
      <c r="DH152" s="63">
        <f t="shared" si="85"/>
        <v>0</v>
      </c>
      <c r="DI152" s="63">
        <f t="shared" si="85"/>
        <v>0</v>
      </c>
      <c r="DJ152" s="63">
        <f t="shared" si="85"/>
        <v>0</v>
      </c>
      <c r="DK152" s="63">
        <f t="shared" si="85"/>
        <v>0</v>
      </c>
      <c r="DL152" s="63">
        <f t="shared" si="85"/>
        <v>0</v>
      </c>
      <c r="DM152" s="63">
        <f t="shared" si="85"/>
        <v>0</v>
      </c>
      <c r="DN152" s="63">
        <f t="shared" si="85"/>
        <v>0</v>
      </c>
      <c r="DO152" s="63">
        <f t="shared" si="85"/>
        <v>0</v>
      </c>
      <c r="DP152" s="63">
        <f t="shared" si="85"/>
        <v>0</v>
      </c>
    </row>
    <row r="153" spans="2:129" ht="4.95" customHeight="1">
      <c r="B153" s="131"/>
      <c r="C153"/>
      <c r="D153" s="126"/>
      <c r="E153" s="126"/>
      <c r="F153" s="126"/>
      <c r="G153" s="118"/>
      <c r="AE153"/>
    </row>
    <row r="154" spans="2:129" ht="14.4" customHeight="1">
      <c r="B154" s="132"/>
      <c r="C154" s="79"/>
      <c r="D154" s="126"/>
      <c r="E154" s="126"/>
      <c r="F154" s="126"/>
      <c r="G154" s="118"/>
      <c r="H154" s="117"/>
      <c r="I154" s="122" t="s">
        <v>148</v>
      </c>
      <c r="L154" s="37">
        <f t="shared" ref="L154:BY154" si="90">L138+L142+L146+L150</f>
        <v>0</v>
      </c>
      <c r="M154" s="37">
        <f t="shared" si="90"/>
        <v>0</v>
      </c>
      <c r="N154" s="37">
        <f t="shared" si="90"/>
        <v>0</v>
      </c>
      <c r="O154" s="37">
        <f t="shared" si="90"/>
        <v>0</v>
      </c>
      <c r="P154" s="37">
        <f t="shared" si="90"/>
        <v>0</v>
      </c>
      <c r="Q154" s="37">
        <f t="shared" si="90"/>
        <v>0</v>
      </c>
      <c r="R154" s="37">
        <f t="shared" si="90"/>
        <v>0</v>
      </c>
      <c r="S154" s="37">
        <f t="shared" si="90"/>
        <v>0</v>
      </c>
      <c r="T154" s="37">
        <f t="shared" si="90"/>
        <v>0</v>
      </c>
      <c r="U154" s="37">
        <f t="shared" si="90"/>
        <v>0</v>
      </c>
      <c r="V154" s="37">
        <f t="shared" si="90"/>
        <v>0</v>
      </c>
      <c r="W154" s="37">
        <f t="shared" si="90"/>
        <v>0</v>
      </c>
      <c r="X154" s="37">
        <f t="shared" si="90"/>
        <v>0</v>
      </c>
      <c r="Y154" s="37">
        <f t="shared" si="90"/>
        <v>0</v>
      </c>
      <c r="Z154" s="37">
        <f t="shared" si="90"/>
        <v>0</v>
      </c>
      <c r="AA154" s="37">
        <f t="shared" si="90"/>
        <v>0</v>
      </c>
      <c r="AB154" s="37">
        <f t="shared" si="90"/>
        <v>0</v>
      </c>
      <c r="AC154" s="37">
        <f t="shared" si="90"/>
        <v>0</v>
      </c>
      <c r="AD154" s="37">
        <f t="shared" si="90"/>
        <v>0</v>
      </c>
      <c r="AE154" s="37">
        <f t="shared" si="90"/>
        <v>0</v>
      </c>
      <c r="AF154" s="37">
        <f t="shared" si="90"/>
        <v>0</v>
      </c>
      <c r="AG154" s="37">
        <f t="shared" si="90"/>
        <v>0</v>
      </c>
      <c r="AH154" s="37">
        <f t="shared" si="90"/>
        <v>0</v>
      </c>
      <c r="AI154" s="37">
        <f t="shared" si="90"/>
        <v>0</v>
      </c>
      <c r="AJ154" s="37">
        <f t="shared" si="90"/>
        <v>0</v>
      </c>
      <c r="AK154" s="37">
        <f t="shared" si="90"/>
        <v>0</v>
      </c>
      <c r="AL154" s="37">
        <f t="shared" si="90"/>
        <v>0</v>
      </c>
      <c r="AM154" s="37">
        <f t="shared" si="90"/>
        <v>0</v>
      </c>
      <c r="AN154" s="37">
        <f t="shared" si="90"/>
        <v>0</v>
      </c>
      <c r="AO154" s="37">
        <f t="shared" si="90"/>
        <v>0</v>
      </c>
      <c r="AP154" s="37">
        <f t="shared" si="90"/>
        <v>0</v>
      </c>
      <c r="AQ154" s="37">
        <f t="shared" si="90"/>
        <v>0</v>
      </c>
      <c r="AR154" s="37">
        <f t="shared" si="90"/>
        <v>0</v>
      </c>
      <c r="AS154" s="37">
        <f t="shared" si="90"/>
        <v>0</v>
      </c>
      <c r="AT154" s="37">
        <f t="shared" si="90"/>
        <v>0</v>
      </c>
      <c r="AU154" s="37">
        <f t="shared" si="90"/>
        <v>0</v>
      </c>
      <c r="AV154" s="37">
        <f t="shared" si="90"/>
        <v>0</v>
      </c>
      <c r="AW154" s="37">
        <f t="shared" si="90"/>
        <v>0</v>
      </c>
      <c r="AX154" s="37">
        <f t="shared" si="90"/>
        <v>0</v>
      </c>
      <c r="AY154" s="37">
        <f t="shared" si="90"/>
        <v>0</v>
      </c>
      <c r="AZ154" s="37">
        <f t="shared" si="90"/>
        <v>0</v>
      </c>
      <c r="BA154" s="37">
        <f t="shared" si="90"/>
        <v>0</v>
      </c>
      <c r="BB154" s="37">
        <f t="shared" si="90"/>
        <v>0</v>
      </c>
      <c r="BC154" s="37">
        <f t="shared" si="90"/>
        <v>0</v>
      </c>
      <c r="BD154" s="37">
        <f t="shared" si="90"/>
        <v>0</v>
      </c>
      <c r="BE154" s="37">
        <f t="shared" si="90"/>
        <v>0</v>
      </c>
      <c r="BF154" s="37">
        <f t="shared" si="90"/>
        <v>0</v>
      </c>
      <c r="BG154" s="37">
        <f t="shared" si="90"/>
        <v>0</v>
      </c>
      <c r="BH154" s="37">
        <f t="shared" si="90"/>
        <v>0</v>
      </c>
      <c r="BI154" s="37">
        <f t="shared" si="90"/>
        <v>0</v>
      </c>
      <c r="BJ154" s="37">
        <f t="shared" si="90"/>
        <v>0</v>
      </c>
      <c r="BK154" s="37">
        <f t="shared" si="90"/>
        <v>0</v>
      </c>
      <c r="BL154" s="37">
        <f t="shared" si="90"/>
        <v>0</v>
      </c>
      <c r="BM154" s="37">
        <f t="shared" si="90"/>
        <v>0</v>
      </c>
      <c r="BN154" s="195">
        <f t="shared" ref="BN154" si="91">BN138+BN142+BN146+BN150</f>
        <v>0</v>
      </c>
      <c r="BO154" s="37">
        <f t="shared" si="90"/>
        <v>0</v>
      </c>
      <c r="BP154" s="37">
        <f t="shared" si="90"/>
        <v>0</v>
      </c>
      <c r="BQ154" s="37">
        <f t="shared" si="90"/>
        <v>0</v>
      </c>
      <c r="BR154" s="37">
        <f t="shared" si="90"/>
        <v>0</v>
      </c>
      <c r="BS154" s="37">
        <f t="shared" si="90"/>
        <v>0</v>
      </c>
      <c r="BT154" s="195">
        <f t="shared" ref="BT154" si="92">BT138+BT142+BT146+BT150</f>
        <v>0</v>
      </c>
      <c r="BU154" s="37">
        <f t="shared" si="90"/>
        <v>0</v>
      </c>
      <c r="BV154" s="37">
        <f t="shared" si="90"/>
        <v>0</v>
      </c>
      <c r="BW154" s="37">
        <f t="shared" si="90"/>
        <v>0</v>
      </c>
      <c r="BX154" s="37">
        <f t="shared" si="90"/>
        <v>0</v>
      </c>
      <c r="BY154" s="37">
        <f t="shared" si="90"/>
        <v>0</v>
      </c>
      <c r="BZ154" s="37">
        <f t="shared" ref="BZ154:DP154" si="93">BZ138+BZ142+BZ146+BZ150</f>
        <v>0</v>
      </c>
      <c r="CA154" s="195">
        <f t="shared" ref="CA154" si="94">CA138+CA142+CA146+CA150</f>
        <v>0</v>
      </c>
      <c r="CB154" s="37">
        <f t="shared" si="93"/>
        <v>0</v>
      </c>
      <c r="CC154" s="37">
        <f t="shared" si="93"/>
        <v>0</v>
      </c>
      <c r="CD154" s="37">
        <f t="shared" si="93"/>
        <v>0</v>
      </c>
      <c r="CE154" s="37">
        <f t="shared" si="93"/>
        <v>0</v>
      </c>
      <c r="CF154" s="37">
        <f t="shared" si="93"/>
        <v>0</v>
      </c>
      <c r="CG154" s="195">
        <f t="shared" ref="CG154" si="95">CG138+CG142+CG146+CG150</f>
        <v>0</v>
      </c>
      <c r="CH154" s="37">
        <f t="shared" si="93"/>
        <v>0</v>
      </c>
      <c r="CI154" s="37">
        <f t="shared" si="93"/>
        <v>0</v>
      </c>
      <c r="CJ154" s="37">
        <f t="shared" si="93"/>
        <v>0</v>
      </c>
      <c r="CK154" s="37">
        <f t="shared" si="93"/>
        <v>0</v>
      </c>
      <c r="CL154" s="37">
        <f t="shared" si="93"/>
        <v>0</v>
      </c>
      <c r="CM154" s="217">
        <f t="shared" ref="CM154:CS154" si="96">CM138+CM142+CM146+CM150</f>
        <v>0</v>
      </c>
      <c r="CN154" s="217">
        <f t="shared" si="96"/>
        <v>0</v>
      </c>
      <c r="CO154" s="217">
        <f t="shared" si="96"/>
        <v>0</v>
      </c>
      <c r="CP154" s="217">
        <f t="shared" si="96"/>
        <v>0</v>
      </c>
      <c r="CQ154" s="217">
        <f t="shared" si="96"/>
        <v>0</v>
      </c>
      <c r="CR154" s="217">
        <f t="shared" si="96"/>
        <v>0</v>
      </c>
      <c r="CS154" s="217">
        <f t="shared" si="96"/>
        <v>0</v>
      </c>
      <c r="CT154" s="37">
        <f t="shared" si="93"/>
        <v>0</v>
      </c>
      <c r="CU154" s="37">
        <f t="shared" si="93"/>
        <v>0</v>
      </c>
      <c r="CV154" s="37">
        <f t="shared" si="93"/>
        <v>0</v>
      </c>
      <c r="CW154" s="37">
        <f t="shared" si="93"/>
        <v>0</v>
      </c>
      <c r="CX154" s="37">
        <f t="shared" si="93"/>
        <v>0</v>
      </c>
      <c r="CY154" s="195">
        <f t="shared" ref="CY154:DA154" si="97">CY138+CY142+CY146+CY150</f>
        <v>0</v>
      </c>
      <c r="CZ154" s="195">
        <f t="shared" si="97"/>
        <v>0</v>
      </c>
      <c r="DA154" s="195">
        <f t="shared" si="97"/>
        <v>0</v>
      </c>
      <c r="DB154" s="37">
        <f t="shared" si="93"/>
        <v>0</v>
      </c>
      <c r="DC154" s="37">
        <f t="shared" si="93"/>
        <v>0</v>
      </c>
      <c r="DD154" s="37">
        <f t="shared" si="93"/>
        <v>0</v>
      </c>
      <c r="DE154" s="37">
        <f t="shared" si="93"/>
        <v>0</v>
      </c>
      <c r="DF154" s="37">
        <f t="shared" si="93"/>
        <v>0</v>
      </c>
      <c r="DG154" s="37">
        <f t="shared" si="93"/>
        <v>0</v>
      </c>
      <c r="DH154" s="37">
        <f t="shared" si="93"/>
        <v>0</v>
      </c>
      <c r="DI154" s="37">
        <f t="shared" si="93"/>
        <v>0</v>
      </c>
      <c r="DJ154" s="37">
        <f t="shared" si="93"/>
        <v>0</v>
      </c>
      <c r="DK154" s="37">
        <f t="shared" si="93"/>
        <v>0</v>
      </c>
      <c r="DL154" s="37">
        <f t="shared" si="93"/>
        <v>0</v>
      </c>
      <c r="DM154" s="37">
        <f t="shared" si="93"/>
        <v>0</v>
      </c>
      <c r="DN154" s="37">
        <f t="shared" si="93"/>
        <v>0</v>
      </c>
      <c r="DO154" s="37">
        <f t="shared" si="93"/>
        <v>0</v>
      </c>
      <c r="DP154" s="37">
        <f t="shared" si="93"/>
        <v>0</v>
      </c>
    </row>
    <row r="155" spans="2:129" ht="14.4" customHeight="1">
      <c r="B155" s="132"/>
      <c r="C155" s="142" t="s">
        <v>151</v>
      </c>
      <c r="D155" s="126"/>
      <c r="E155" s="126"/>
      <c r="F155" s="126"/>
      <c r="G155" s="118"/>
      <c r="H155" s="118" t="s">
        <v>151</v>
      </c>
      <c r="I155" s="123" t="s">
        <v>149</v>
      </c>
      <c r="L155" s="37">
        <f t="shared" ref="L155:BY155" si="98">L8</f>
        <v>88</v>
      </c>
      <c r="M155" s="37">
        <f t="shared" si="98"/>
        <v>88</v>
      </c>
      <c r="N155" s="37">
        <f t="shared" si="98"/>
        <v>25</v>
      </c>
      <c r="O155" s="37">
        <f t="shared" si="98"/>
        <v>63</v>
      </c>
      <c r="P155" s="37">
        <f t="shared" si="98"/>
        <v>25</v>
      </c>
      <c r="Q155" s="37">
        <f t="shared" si="98"/>
        <v>63</v>
      </c>
      <c r="R155" s="37">
        <f t="shared" si="98"/>
        <v>88</v>
      </c>
      <c r="S155" s="37">
        <f t="shared" si="98"/>
        <v>88</v>
      </c>
      <c r="T155" s="37">
        <f t="shared" si="98"/>
        <v>88</v>
      </c>
      <c r="U155" s="37">
        <f t="shared" si="98"/>
        <v>25</v>
      </c>
      <c r="V155" s="37">
        <f t="shared" si="98"/>
        <v>63</v>
      </c>
      <c r="W155" s="37">
        <f t="shared" si="98"/>
        <v>25</v>
      </c>
      <c r="X155" s="37">
        <f t="shared" si="98"/>
        <v>63</v>
      </c>
      <c r="Y155" s="37">
        <f t="shared" si="98"/>
        <v>25</v>
      </c>
      <c r="Z155" s="37">
        <f t="shared" si="98"/>
        <v>63</v>
      </c>
      <c r="AA155" s="37">
        <f t="shared" si="98"/>
        <v>0</v>
      </c>
      <c r="AB155" s="37">
        <f t="shared" si="98"/>
        <v>88</v>
      </c>
      <c r="AC155" s="37">
        <f t="shared" si="98"/>
        <v>88</v>
      </c>
      <c r="AD155" s="37">
        <f t="shared" si="98"/>
        <v>30</v>
      </c>
      <c r="AE155" s="37">
        <f t="shared" si="98"/>
        <v>25</v>
      </c>
      <c r="AF155" s="37">
        <f t="shared" si="98"/>
        <v>63</v>
      </c>
      <c r="AG155" s="37">
        <f t="shared" si="98"/>
        <v>30</v>
      </c>
      <c r="AH155" s="37">
        <f t="shared" si="98"/>
        <v>88</v>
      </c>
      <c r="AI155" s="37">
        <f t="shared" si="98"/>
        <v>88</v>
      </c>
      <c r="AJ155" s="37">
        <f t="shared" si="98"/>
        <v>88</v>
      </c>
      <c r="AK155" s="37">
        <f t="shared" si="98"/>
        <v>25</v>
      </c>
      <c r="AL155" s="37">
        <f t="shared" si="98"/>
        <v>63</v>
      </c>
      <c r="AM155" s="37">
        <f t="shared" si="98"/>
        <v>88</v>
      </c>
      <c r="AN155" s="37">
        <f t="shared" si="98"/>
        <v>88</v>
      </c>
      <c r="AO155" s="37">
        <f t="shared" si="98"/>
        <v>88</v>
      </c>
      <c r="AP155" s="37">
        <f t="shared" si="98"/>
        <v>88</v>
      </c>
      <c r="AQ155" s="37">
        <f t="shared" si="98"/>
        <v>25</v>
      </c>
      <c r="AR155" s="37">
        <f t="shared" si="98"/>
        <v>63</v>
      </c>
      <c r="AS155" s="37">
        <f t="shared" si="98"/>
        <v>0</v>
      </c>
      <c r="AT155" s="37">
        <f t="shared" si="98"/>
        <v>88</v>
      </c>
      <c r="AU155" s="37">
        <f t="shared" si="98"/>
        <v>0</v>
      </c>
      <c r="AV155" s="37">
        <f t="shared" si="98"/>
        <v>88</v>
      </c>
      <c r="AW155" s="37">
        <f t="shared" si="98"/>
        <v>0</v>
      </c>
      <c r="AX155" s="37">
        <f t="shared" si="98"/>
        <v>25</v>
      </c>
      <c r="AY155" s="37">
        <f t="shared" si="98"/>
        <v>63</v>
      </c>
      <c r="AZ155" s="37">
        <f t="shared" si="98"/>
        <v>25</v>
      </c>
      <c r="BA155" s="37">
        <f t="shared" si="98"/>
        <v>63</v>
      </c>
      <c r="BB155" s="37">
        <f t="shared" si="98"/>
        <v>88</v>
      </c>
      <c r="BC155" s="37">
        <f t="shared" si="98"/>
        <v>88</v>
      </c>
      <c r="BD155" s="37">
        <f t="shared" si="98"/>
        <v>88</v>
      </c>
      <c r="BE155" s="37">
        <f t="shared" si="98"/>
        <v>88</v>
      </c>
      <c r="BF155" s="37">
        <f t="shared" si="98"/>
        <v>0</v>
      </c>
      <c r="BG155" s="37">
        <f t="shared" si="98"/>
        <v>25</v>
      </c>
      <c r="BH155" s="37">
        <f t="shared" si="98"/>
        <v>63</v>
      </c>
      <c r="BI155" s="37">
        <f t="shared" si="98"/>
        <v>88</v>
      </c>
      <c r="BJ155" s="37">
        <f t="shared" si="98"/>
        <v>25</v>
      </c>
      <c r="BK155" s="37">
        <f t="shared" si="98"/>
        <v>63</v>
      </c>
      <c r="BL155" s="37">
        <f t="shared" si="98"/>
        <v>0</v>
      </c>
      <c r="BM155" s="37">
        <f t="shared" si="98"/>
        <v>0</v>
      </c>
      <c r="BN155" s="195">
        <f t="shared" ref="BN155" si="99">BN8</f>
        <v>88</v>
      </c>
      <c r="BO155" s="37">
        <f t="shared" si="98"/>
        <v>88</v>
      </c>
      <c r="BP155" s="37">
        <f t="shared" si="98"/>
        <v>88</v>
      </c>
      <c r="BQ155" s="37">
        <f t="shared" si="98"/>
        <v>25</v>
      </c>
      <c r="BR155" s="37">
        <f t="shared" si="98"/>
        <v>63</v>
      </c>
      <c r="BS155" s="37">
        <f t="shared" si="98"/>
        <v>0</v>
      </c>
      <c r="BT155" s="195">
        <f t="shared" ref="BT155" si="100">BT8</f>
        <v>0</v>
      </c>
      <c r="BU155" s="37">
        <f t="shared" si="98"/>
        <v>88</v>
      </c>
      <c r="BV155" s="37">
        <f t="shared" si="98"/>
        <v>88</v>
      </c>
      <c r="BW155" s="37">
        <f t="shared" si="98"/>
        <v>88</v>
      </c>
      <c r="BX155" s="37">
        <f t="shared" si="98"/>
        <v>25</v>
      </c>
      <c r="BY155" s="37">
        <f t="shared" si="98"/>
        <v>63</v>
      </c>
      <c r="BZ155" s="37">
        <f t="shared" ref="BZ155:DP155" si="101">BZ8</f>
        <v>88</v>
      </c>
      <c r="CA155" s="195">
        <f t="shared" ref="CA155" si="102">CA8</f>
        <v>88</v>
      </c>
      <c r="CB155" s="37">
        <f t="shared" si="101"/>
        <v>0</v>
      </c>
      <c r="CC155" s="37">
        <f t="shared" si="101"/>
        <v>0</v>
      </c>
      <c r="CD155" s="37">
        <f t="shared" si="101"/>
        <v>0</v>
      </c>
      <c r="CE155" s="37">
        <f t="shared" si="101"/>
        <v>0</v>
      </c>
      <c r="CF155" s="37">
        <f t="shared" si="101"/>
        <v>0</v>
      </c>
      <c r="CG155" s="195">
        <f t="shared" ref="CG155" si="103">CG8</f>
        <v>0</v>
      </c>
      <c r="CH155" s="37">
        <f t="shared" si="101"/>
        <v>0</v>
      </c>
      <c r="CI155" s="37">
        <f t="shared" si="101"/>
        <v>0</v>
      </c>
      <c r="CJ155" s="37">
        <f t="shared" si="101"/>
        <v>0</v>
      </c>
      <c r="CK155" s="37">
        <f t="shared" si="101"/>
        <v>0</v>
      </c>
      <c r="CL155" s="37">
        <f t="shared" si="101"/>
        <v>0</v>
      </c>
      <c r="CM155" s="217">
        <f t="shared" ref="CM155:CS155" si="104">CM8</f>
        <v>0</v>
      </c>
      <c r="CN155" s="217">
        <f t="shared" si="104"/>
        <v>0</v>
      </c>
      <c r="CO155" s="217">
        <f t="shared" si="104"/>
        <v>0</v>
      </c>
      <c r="CP155" s="217">
        <f t="shared" si="104"/>
        <v>0</v>
      </c>
      <c r="CQ155" s="217">
        <f t="shared" si="104"/>
        <v>0</v>
      </c>
      <c r="CR155" s="217">
        <f t="shared" si="104"/>
        <v>0</v>
      </c>
      <c r="CS155" s="217">
        <f t="shared" si="104"/>
        <v>0</v>
      </c>
      <c r="CT155" s="37">
        <f t="shared" si="101"/>
        <v>0</v>
      </c>
      <c r="CU155" s="37">
        <f t="shared" si="101"/>
        <v>0</v>
      </c>
      <c r="CV155" s="37">
        <f t="shared" si="101"/>
        <v>0</v>
      </c>
      <c r="CW155" s="37">
        <f t="shared" si="101"/>
        <v>0</v>
      </c>
      <c r="CX155" s="37">
        <f t="shared" si="101"/>
        <v>0</v>
      </c>
      <c r="CY155" s="195">
        <f t="shared" ref="CY155:DA155" si="105">CY8</f>
        <v>0</v>
      </c>
      <c r="CZ155" s="195">
        <f t="shared" si="105"/>
        <v>0</v>
      </c>
      <c r="DA155" s="195">
        <f t="shared" si="105"/>
        <v>0</v>
      </c>
      <c r="DB155" s="37">
        <f t="shared" si="101"/>
        <v>0</v>
      </c>
      <c r="DC155" s="37">
        <f t="shared" si="101"/>
        <v>0</v>
      </c>
      <c r="DD155" s="37">
        <f t="shared" si="101"/>
        <v>0</v>
      </c>
      <c r="DE155" s="37">
        <f t="shared" si="101"/>
        <v>0</v>
      </c>
      <c r="DF155" s="37">
        <f t="shared" si="101"/>
        <v>0</v>
      </c>
      <c r="DG155" s="37">
        <f t="shared" si="101"/>
        <v>0</v>
      </c>
      <c r="DH155" s="37">
        <f t="shared" si="101"/>
        <v>0</v>
      </c>
      <c r="DI155" s="37">
        <f t="shared" si="101"/>
        <v>0</v>
      </c>
      <c r="DJ155" s="37">
        <f t="shared" si="101"/>
        <v>0</v>
      </c>
      <c r="DK155" s="37">
        <f t="shared" si="101"/>
        <v>0</v>
      </c>
      <c r="DL155" s="37">
        <f t="shared" si="101"/>
        <v>0</v>
      </c>
      <c r="DM155" s="37">
        <f t="shared" si="101"/>
        <v>0</v>
      </c>
      <c r="DN155" s="37">
        <f t="shared" si="101"/>
        <v>0</v>
      </c>
      <c r="DO155" s="37">
        <f t="shared" si="101"/>
        <v>0</v>
      </c>
      <c r="DP155" s="37">
        <f t="shared" si="101"/>
        <v>0</v>
      </c>
    </row>
    <row r="156" spans="2:129" ht="14.4" customHeight="1">
      <c r="B156" s="132"/>
      <c r="C156" s="143"/>
      <c r="D156" s="126"/>
      <c r="E156" s="126"/>
      <c r="F156" s="126"/>
      <c r="G156" s="118"/>
      <c r="H156" s="119"/>
      <c r="I156" s="124" t="s">
        <v>150</v>
      </c>
      <c r="L156" s="63">
        <f t="shared" ref="L156:BY156" si="106">IF(L155&lt;&gt;0,L154/L155,)</f>
        <v>0</v>
      </c>
      <c r="M156" s="63">
        <f t="shared" si="106"/>
        <v>0</v>
      </c>
      <c r="N156" s="63">
        <f t="shared" si="106"/>
        <v>0</v>
      </c>
      <c r="O156" s="63">
        <f t="shared" si="106"/>
        <v>0</v>
      </c>
      <c r="P156" s="63">
        <f t="shared" si="106"/>
        <v>0</v>
      </c>
      <c r="Q156" s="63">
        <f t="shared" si="106"/>
        <v>0</v>
      </c>
      <c r="R156" s="63">
        <f t="shared" si="106"/>
        <v>0</v>
      </c>
      <c r="S156" s="63">
        <f t="shared" si="106"/>
        <v>0</v>
      </c>
      <c r="T156" s="63">
        <f t="shared" si="106"/>
        <v>0</v>
      </c>
      <c r="U156" s="63">
        <f t="shared" si="106"/>
        <v>0</v>
      </c>
      <c r="V156" s="63">
        <f t="shared" si="106"/>
        <v>0</v>
      </c>
      <c r="W156" s="63">
        <f t="shared" si="106"/>
        <v>0</v>
      </c>
      <c r="X156" s="63">
        <f t="shared" si="106"/>
        <v>0</v>
      </c>
      <c r="Y156" s="63">
        <f t="shared" si="106"/>
        <v>0</v>
      </c>
      <c r="Z156" s="63">
        <f t="shared" si="106"/>
        <v>0</v>
      </c>
      <c r="AA156" s="63">
        <f t="shared" si="106"/>
        <v>0</v>
      </c>
      <c r="AB156" s="63">
        <f t="shared" si="106"/>
        <v>0</v>
      </c>
      <c r="AC156" s="63">
        <f t="shared" si="106"/>
        <v>0</v>
      </c>
      <c r="AD156" s="63">
        <f t="shared" si="106"/>
        <v>0</v>
      </c>
      <c r="AE156" s="63">
        <f t="shared" si="106"/>
        <v>0</v>
      </c>
      <c r="AF156" s="63">
        <f t="shared" si="106"/>
        <v>0</v>
      </c>
      <c r="AG156" s="63">
        <f t="shared" si="106"/>
        <v>0</v>
      </c>
      <c r="AH156" s="63">
        <f t="shared" si="106"/>
        <v>0</v>
      </c>
      <c r="AI156" s="63">
        <f t="shared" si="106"/>
        <v>0</v>
      </c>
      <c r="AJ156" s="63">
        <f t="shared" si="106"/>
        <v>0</v>
      </c>
      <c r="AK156" s="63">
        <f t="shared" si="106"/>
        <v>0</v>
      </c>
      <c r="AL156" s="63">
        <f t="shared" si="106"/>
        <v>0</v>
      </c>
      <c r="AM156" s="63">
        <f t="shared" si="106"/>
        <v>0</v>
      </c>
      <c r="AN156" s="63">
        <f t="shared" si="106"/>
        <v>0</v>
      </c>
      <c r="AO156" s="63">
        <f t="shared" si="106"/>
        <v>0</v>
      </c>
      <c r="AP156" s="63">
        <f t="shared" si="106"/>
        <v>0</v>
      </c>
      <c r="AQ156" s="63">
        <f t="shared" si="106"/>
        <v>0</v>
      </c>
      <c r="AR156" s="63">
        <f t="shared" si="106"/>
        <v>0</v>
      </c>
      <c r="AS156" s="63">
        <f t="shared" si="106"/>
        <v>0</v>
      </c>
      <c r="AT156" s="63">
        <f t="shared" si="106"/>
        <v>0</v>
      </c>
      <c r="AU156" s="63">
        <f t="shared" si="106"/>
        <v>0</v>
      </c>
      <c r="AV156" s="63">
        <f t="shared" si="106"/>
        <v>0</v>
      </c>
      <c r="AW156" s="63">
        <f t="shared" si="106"/>
        <v>0</v>
      </c>
      <c r="AX156" s="63">
        <f t="shared" si="106"/>
        <v>0</v>
      </c>
      <c r="AY156" s="63">
        <f t="shared" si="106"/>
        <v>0</v>
      </c>
      <c r="AZ156" s="63">
        <f t="shared" si="106"/>
        <v>0</v>
      </c>
      <c r="BA156" s="63">
        <f t="shared" si="106"/>
        <v>0</v>
      </c>
      <c r="BB156" s="63">
        <f t="shared" si="106"/>
        <v>0</v>
      </c>
      <c r="BC156" s="63">
        <f t="shared" si="106"/>
        <v>0</v>
      </c>
      <c r="BD156" s="63">
        <f t="shared" si="106"/>
        <v>0</v>
      </c>
      <c r="BE156" s="63">
        <f t="shared" si="106"/>
        <v>0</v>
      </c>
      <c r="BF156" s="63">
        <f t="shared" si="106"/>
        <v>0</v>
      </c>
      <c r="BG156" s="63">
        <f t="shared" si="106"/>
        <v>0</v>
      </c>
      <c r="BH156" s="63">
        <f t="shared" si="106"/>
        <v>0</v>
      </c>
      <c r="BI156" s="63">
        <f t="shared" si="106"/>
        <v>0</v>
      </c>
      <c r="BJ156" s="63">
        <f t="shared" si="106"/>
        <v>0</v>
      </c>
      <c r="BK156" s="63">
        <f t="shared" si="106"/>
        <v>0</v>
      </c>
      <c r="BL156" s="63">
        <f t="shared" si="106"/>
        <v>0</v>
      </c>
      <c r="BM156" s="63">
        <f t="shared" si="106"/>
        <v>0</v>
      </c>
      <c r="BN156" s="194">
        <f t="shared" ref="BN156" si="107">IF(BN155&lt;&gt;0,BN154/BN155,)</f>
        <v>0</v>
      </c>
      <c r="BO156" s="63">
        <f t="shared" si="106"/>
        <v>0</v>
      </c>
      <c r="BP156" s="63">
        <f t="shared" si="106"/>
        <v>0</v>
      </c>
      <c r="BQ156" s="63">
        <f t="shared" si="106"/>
        <v>0</v>
      </c>
      <c r="BR156" s="63">
        <f t="shared" si="106"/>
        <v>0</v>
      </c>
      <c r="BS156" s="63">
        <f t="shared" si="106"/>
        <v>0</v>
      </c>
      <c r="BT156" s="194">
        <f t="shared" ref="BT156" si="108">IF(BT155&lt;&gt;0,BT154/BT155,)</f>
        <v>0</v>
      </c>
      <c r="BU156" s="63">
        <f t="shared" si="106"/>
        <v>0</v>
      </c>
      <c r="BV156" s="63">
        <f t="shared" si="106"/>
        <v>0</v>
      </c>
      <c r="BW156" s="63">
        <f t="shared" si="106"/>
        <v>0</v>
      </c>
      <c r="BX156" s="63">
        <f t="shared" si="106"/>
        <v>0</v>
      </c>
      <c r="BY156" s="63">
        <f t="shared" si="106"/>
        <v>0</v>
      </c>
      <c r="BZ156" s="63">
        <f t="shared" ref="BZ156:DP156" si="109">IF(BZ155&lt;&gt;0,BZ154/BZ155,)</f>
        <v>0</v>
      </c>
      <c r="CA156" s="194">
        <f t="shared" ref="CA156" si="110">IF(CA155&lt;&gt;0,CA154/CA155,)</f>
        <v>0</v>
      </c>
      <c r="CB156" s="63">
        <f t="shared" si="109"/>
        <v>0</v>
      </c>
      <c r="CC156" s="63">
        <f t="shared" si="109"/>
        <v>0</v>
      </c>
      <c r="CD156" s="63">
        <f t="shared" si="109"/>
        <v>0</v>
      </c>
      <c r="CE156" s="63">
        <f t="shared" si="109"/>
        <v>0</v>
      </c>
      <c r="CF156" s="63">
        <f t="shared" si="109"/>
        <v>0</v>
      </c>
      <c r="CG156" s="194">
        <f t="shared" ref="CG156" si="111">IF(CG155&lt;&gt;0,CG154/CG155,)</f>
        <v>0</v>
      </c>
      <c r="CH156" s="63">
        <f t="shared" si="109"/>
        <v>0</v>
      </c>
      <c r="CI156" s="63">
        <f t="shared" si="109"/>
        <v>0</v>
      </c>
      <c r="CJ156" s="63">
        <f t="shared" si="109"/>
        <v>0</v>
      </c>
      <c r="CK156" s="63">
        <f t="shared" si="109"/>
        <v>0</v>
      </c>
      <c r="CL156" s="63">
        <f t="shared" si="109"/>
        <v>0</v>
      </c>
      <c r="CM156" s="218">
        <f t="shared" ref="CM156:CS156" si="112">IF(CM155&lt;&gt;0,CM154/CM155,)</f>
        <v>0</v>
      </c>
      <c r="CN156" s="218">
        <f t="shared" si="112"/>
        <v>0</v>
      </c>
      <c r="CO156" s="218">
        <f t="shared" si="112"/>
        <v>0</v>
      </c>
      <c r="CP156" s="218">
        <f t="shared" si="112"/>
        <v>0</v>
      </c>
      <c r="CQ156" s="218">
        <f t="shared" si="112"/>
        <v>0</v>
      </c>
      <c r="CR156" s="218">
        <f t="shared" si="112"/>
        <v>0</v>
      </c>
      <c r="CS156" s="218">
        <f t="shared" si="112"/>
        <v>0</v>
      </c>
      <c r="CT156" s="63">
        <f t="shared" si="109"/>
        <v>0</v>
      </c>
      <c r="CU156" s="63">
        <f t="shared" si="109"/>
        <v>0</v>
      </c>
      <c r="CV156" s="63">
        <f t="shared" si="109"/>
        <v>0</v>
      </c>
      <c r="CW156" s="63">
        <f t="shared" si="109"/>
        <v>0</v>
      </c>
      <c r="CX156" s="63">
        <f t="shared" si="109"/>
        <v>0</v>
      </c>
      <c r="CY156" s="194">
        <f t="shared" ref="CY156:DA156" si="113">IF(CY155&lt;&gt;0,CY154/CY155,)</f>
        <v>0</v>
      </c>
      <c r="CZ156" s="194">
        <f t="shared" si="113"/>
        <v>0</v>
      </c>
      <c r="DA156" s="194">
        <f t="shared" si="113"/>
        <v>0</v>
      </c>
      <c r="DB156" s="63">
        <f t="shared" si="109"/>
        <v>0</v>
      </c>
      <c r="DC156" s="63">
        <f t="shared" si="109"/>
        <v>0</v>
      </c>
      <c r="DD156" s="63">
        <f t="shared" si="109"/>
        <v>0</v>
      </c>
      <c r="DE156" s="63">
        <f t="shared" si="109"/>
        <v>0</v>
      </c>
      <c r="DF156" s="63">
        <f t="shared" si="109"/>
        <v>0</v>
      </c>
      <c r="DG156" s="63">
        <f t="shared" si="109"/>
        <v>0</v>
      </c>
      <c r="DH156" s="63">
        <f t="shared" si="109"/>
        <v>0</v>
      </c>
      <c r="DI156" s="63">
        <f t="shared" si="109"/>
        <v>0</v>
      </c>
      <c r="DJ156" s="63">
        <f t="shared" si="109"/>
        <v>0</v>
      </c>
      <c r="DK156" s="63">
        <f t="shared" si="109"/>
        <v>0</v>
      </c>
      <c r="DL156" s="63">
        <f t="shared" si="109"/>
        <v>0</v>
      </c>
      <c r="DM156" s="63">
        <f t="shared" si="109"/>
        <v>0</v>
      </c>
      <c r="DN156" s="63">
        <f t="shared" si="109"/>
        <v>0</v>
      </c>
      <c r="DO156" s="63">
        <f t="shared" si="109"/>
        <v>0</v>
      </c>
      <c r="DP156" s="63">
        <f t="shared" si="109"/>
        <v>0</v>
      </c>
    </row>
    <row r="157" spans="2:129" ht="60" customHeight="1">
      <c r="B157" s="133"/>
      <c r="C157" s="128"/>
      <c r="D157" s="128"/>
      <c r="E157" s="128"/>
      <c r="F157" s="128"/>
      <c r="G157" s="133"/>
      <c r="L157" s="186">
        <f>L3</f>
        <v>42988</v>
      </c>
      <c r="M157" s="186">
        <f t="shared" ref="M157:BY157" si="114">M3</f>
        <v>42988</v>
      </c>
      <c r="N157" s="186">
        <f t="shared" si="114"/>
        <v>42996</v>
      </c>
      <c r="O157" s="186">
        <f t="shared" si="114"/>
        <v>42997</v>
      </c>
      <c r="P157" s="186">
        <f t="shared" si="114"/>
        <v>43003</v>
      </c>
      <c r="Q157" s="186">
        <f t="shared" si="114"/>
        <v>43004</v>
      </c>
      <c r="R157" s="186">
        <f t="shared" si="114"/>
        <v>43008</v>
      </c>
      <c r="S157" s="186">
        <f t="shared" si="114"/>
        <v>43009</v>
      </c>
      <c r="T157" s="186">
        <f t="shared" si="114"/>
        <v>43009</v>
      </c>
      <c r="U157" s="186">
        <f t="shared" si="114"/>
        <v>43017</v>
      </c>
      <c r="V157" s="186">
        <f t="shared" si="114"/>
        <v>43018</v>
      </c>
      <c r="W157" s="186">
        <f t="shared" si="114"/>
        <v>43024</v>
      </c>
      <c r="X157" s="186">
        <f t="shared" si="114"/>
        <v>43025</v>
      </c>
      <c r="Y157" s="186">
        <f t="shared" si="114"/>
        <v>43045</v>
      </c>
      <c r="Z157" s="186">
        <f t="shared" si="114"/>
        <v>43046</v>
      </c>
      <c r="AA157" s="186">
        <f t="shared" si="114"/>
        <v>43050</v>
      </c>
      <c r="AB157" s="186">
        <f t="shared" si="114"/>
        <v>43050</v>
      </c>
      <c r="AC157" s="186">
        <f t="shared" si="114"/>
        <v>43051</v>
      </c>
      <c r="AD157" s="186">
        <f t="shared" si="114"/>
        <v>43060</v>
      </c>
      <c r="AE157" s="186">
        <f t="shared" si="114"/>
        <v>43066</v>
      </c>
      <c r="AF157" s="186">
        <f t="shared" si="114"/>
        <v>43067</v>
      </c>
      <c r="AG157" s="186">
        <f t="shared" si="114"/>
        <v>43071</v>
      </c>
      <c r="AH157" s="186">
        <f t="shared" si="114"/>
        <v>43071</v>
      </c>
      <c r="AI157" s="186">
        <f t="shared" si="114"/>
        <v>43072</v>
      </c>
      <c r="AJ157" s="186">
        <f t="shared" si="114"/>
        <v>43072</v>
      </c>
      <c r="AK157" s="186">
        <f t="shared" si="114"/>
        <v>43080</v>
      </c>
      <c r="AL157" s="186">
        <f t="shared" si="114"/>
        <v>43081</v>
      </c>
      <c r="AM157" s="186">
        <f t="shared" si="114"/>
        <v>43088</v>
      </c>
      <c r="AN157" s="186">
        <f t="shared" si="114"/>
        <v>43106</v>
      </c>
      <c r="AO157" s="186">
        <f t="shared" si="114"/>
        <v>43107</v>
      </c>
      <c r="AP157" s="186">
        <f t="shared" si="114"/>
        <v>43107</v>
      </c>
      <c r="AQ157" s="186">
        <f t="shared" si="114"/>
        <v>43115</v>
      </c>
      <c r="AR157" s="186">
        <f t="shared" si="114"/>
        <v>43116</v>
      </c>
      <c r="AS157" s="186">
        <f t="shared" si="114"/>
        <v>43123</v>
      </c>
      <c r="AT157" s="186">
        <f t="shared" si="114"/>
        <v>43126</v>
      </c>
      <c r="AU157" s="186">
        <f t="shared" si="114"/>
        <v>43127</v>
      </c>
      <c r="AV157" s="186">
        <f t="shared" si="114"/>
        <v>43127</v>
      </c>
      <c r="AW157" s="186">
        <f t="shared" si="114"/>
        <v>43128</v>
      </c>
      <c r="AX157" s="186">
        <f t="shared" si="114"/>
        <v>43136</v>
      </c>
      <c r="AY157" s="186">
        <f t="shared" si="114"/>
        <v>43137</v>
      </c>
      <c r="AZ157" s="186">
        <f t="shared" si="114"/>
        <v>43157</v>
      </c>
      <c r="BA157" s="186">
        <f t="shared" si="114"/>
        <v>43158</v>
      </c>
      <c r="BB157" s="186">
        <f t="shared" si="114"/>
        <v>43162</v>
      </c>
      <c r="BC157" s="186">
        <f t="shared" si="114"/>
        <v>43162</v>
      </c>
      <c r="BD157" s="186">
        <f t="shared" si="114"/>
        <v>43163</v>
      </c>
      <c r="BE157" s="186">
        <f t="shared" si="114"/>
        <v>43163</v>
      </c>
      <c r="BF157" s="186">
        <f t="shared" si="114"/>
        <v>43165</v>
      </c>
      <c r="BG157" s="186">
        <f t="shared" si="114"/>
        <v>43171</v>
      </c>
      <c r="BH157" s="186">
        <f t="shared" si="114"/>
        <v>43172</v>
      </c>
      <c r="BI157" s="186">
        <f t="shared" si="114"/>
        <v>43179</v>
      </c>
      <c r="BJ157" s="186">
        <f t="shared" si="114"/>
        <v>43185</v>
      </c>
      <c r="BK157" s="186">
        <f t="shared" si="114"/>
        <v>43186</v>
      </c>
      <c r="BL157" s="186">
        <f t="shared" si="114"/>
        <v>43193</v>
      </c>
      <c r="BM157" s="186">
        <f t="shared" si="114"/>
        <v>43197</v>
      </c>
      <c r="BN157" s="186">
        <f t="shared" ref="BN157" si="115">BN3</f>
        <v>43197</v>
      </c>
      <c r="BO157" s="186">
        <f t="shared" si="114"/>
        <v>43198</v>
      </c>
      <c r="BP157" s="186">
        <f t="shared" si="114"/>
        <v>43198</v>
      </c>
      <c r="BQ157" s="186">
        <f t="shared" si="114"/>
        <v>43213</v>
      </c>
      <c r="BR157" s="186">
        <f t="shared" si="114"/>
        <v>43214</v>
      </c>
      <c r="BS157" s="186">
        <f t="shared" si="114"/>
        <v>43221</v>
      </c>
      <c r="BT157" s="186">
        <f t="shared" ref="BT157" si="116">BT3</f>
        <v>43225</v>
      </c>
      <c r="BU157" s="186">
        <f t="shared" si="114"/>
        <v>43225</v>
      </c>
      <c r="BV157" s="186">
        <f t="shared" si="114"/>
        <v>43226</v>
      </c>
      <c r="BW157" s="186">
        <f t="shared" si="114"/>
        <v>43226</v>
      </c>
      <c r="BX157" s="186">
        <f t="shared" si="114"/>
        <v>43234</v>
      </c>
      <c r="BY157" s="186">
        <f t="shared" si="114"/>
        <v>43235</v>
      </c>
      <c r="BZ157" s="186">
        <f>BZ3</f>
        <v>43242</v>
      </c>
      <c r="CA157" s="186">
        <f t="shared" ref="CA157" si="117">CA3</f>
        <v>43243</v>
      </c>
      <c r="CB157" s="186">
        <f>CB3</f>
        <v>0</v>
      </c>
      <c r="CC157" s="186">
        <f>CC3</f>
        <v>0</v>
      </c>
      <c r="CD157" s="186">
        <f>CD3</f>
        <v>0</v>
      </c>
      <c r="CE157" s="186">
        <f>CE3</f>
        <v>0</v>
      </c>
      <c r="CF157" s="186">
        <f>CF3</f>
        <v>0</v>
      </c>
      <c r="CG157" s="186">
        <f t="shared" ref="CG157" si="118">CG3</f>
        <v>0</v>
      </c>
      <c r="CH157" s="186">
        <f>CH3</f>
        <v>0</v>
      </c>
      <c r="CI157" s="186">
        <f>CI3</f>
        <v>0</v>
      </c>
      <c r="CJ157" s="186">
        <f>CJ3</f>
        <v>0</v>
      </c>
      <c r="CK157" s="186">
        <f>CK3</f>
        <v>0</v>
      </c>
      <c r="CL157" s="186">
        <f>CL3</f>
        <v>0</v>
      </c>
      <c r="CM157" s="186">
        <f t="shared" ref="CM157:CS157" si="119">CM3</f>
        <v>0</v>
      </c>
      <c r="CN157" s="186">
        <f t="shared" si="119"/>
        <v>0</v>
      </c>
      <c r="CO157" s="186">
        <f t="shared" si="119"/>
        <v>0</v>
      </c>
      <c r="CP157" s="186">
        <f t="shared" si="119"/>
        <v>0</v>
      </c>
      <c r="CQ157" s="186">
        <f t="shared" si="119"/>
        <v>0</v>
      </c>
      <c r="CR157" s="186">
        <f t="shared" si="119"/>
        <v>0</v>
      </c>
      <c r="CS157" s="186">
        <f t="shared" si="119"/>
        <v>0</v>
      </c>
      <c r="CT157" s="186">
        <f>CT3</f>
        <v>0</v>
      </c>
      <c r="CU157" s="186">
        <f>CU3</f>
        <v>0</v>
      </c>
      <c r="CV157" s="186">
        <f>CV3</f>
        <v>0</v>
      </c>
      <c r="CW157" s="186">
        <f>CW3</f>
        <v>0</v>
      </c>
      <c r="CX157" s="186">
        <f>CX3</f>
        <v>0</v>
      </c>
      <c r="CY157" s="186">
        <f t="shared" ref="CY157:DA157" si="120">CY3</f>
        <v>0</v>
      </c>
      <c r="CZ157" s="186">
        <f t="shared" si="120"/>
        <v>0</v>
      </c>
      <c r="DA157" s="186">
        <f t="shared" si="120"/>
        <v>0</v>
      </c>
      <c r="DB157" s="186">
        <f t="shared" ref="DB157:DP157" si="121">DB3</f>
        <v>0</v>
      </c>
      <c r="DC157" s="186">
        <f t="shared" si="121"/>
        <v>0</v>
      </c>
      <c r="DD157" s="186">
        <f t="shared" si="121"/>
        <v>0</v>
      </c>
      <c r="DE157" s="186">
        <f t="shared" si="121"/>
        <v>0</v>
      </c>
      <c r="DF157" s="186">
        <f t="shared" si="121"/>
        <v>0</v>
      </c>
      <c r="DG157" s="186">
        <f t="shared" si="121"/>
        <v>0</v>
      </c>
      <c r="DH157" s="186">
        <f t="shared" si="121"/>
        <v>0</v>
      </c>
      <c r="DI157" s="186">
        <f t="shared" si="121"/>
        <v>0</v>
      </c>
      <c r="DJ157" s="186">
        <f t="shared" si="121"/>
        <v>0</v>
      </c>
      <c r="DK157" s="186">
        <f t="shared" si="121"/>
        <v>0</v>
      </c>
      <c r="DL157" s="186">
        <f t="shared" si="121"/>
        <v>0</v>
      </c>
      <c r="DM157" s="186">
        <f t="shared" si="121"/>
        <v>0</v>
      </c>
      <c r="DN157" s="186">
        <f t="shared" si="121"/>
        <v>0</v>
      </c>
      <c r="DO157" s="186">
        <f t="shared" si="121"/>
        <v>0</v>
      </c>
      <c r="DP157" s="186">
        <f t="shared" si="121"/>
        <v>0</v>
      </c>
    </row>
    <row r="158" spans="2:129">
      <c r="B158" s="209" t="s">
        <v>206</v>
      </c>
      <c r="C158" s="27">
        <f>COUNTIF($J$18:$J$137,"A")</f>
        <v>3</v>
      </c>
      <c r="D158" s="740" t="s">
        <v>203</v>
      </c>
      <c r="E158" s="741"/>
      <c r="F158" s="741"/>
      <c r="G158" s="741"/>
      <c r="H158" s="741"/>
      <c r="I158" s="741"/>
      <c r="J158" s="33"/>
      <c r="K158" s="145"/>
      <c r="L158" s="146">
        <v>70</v>
      </c>
      <c r="M158" s="146">
        <v>66</v>
      </c>
      <c r="N158" s="27">
        <v>63</v>
      </c>
      <c r="O158" s="27">
        <v>51</v>
      </c>
      <c r="P158" s="27">
        <v>50</v>
      </c>
      <c r="Q158" s="27">
        <v>44</v>
      </c>
      <c r="R158" s="27">
        <v>33</v>
      </c>
      <c r="S158" s="27">
        <v>31</v>
      </c>
      <c r="T158" s="27">
        <v>29</v>
      </c>
      <c r="U158" s="27">
        <v>26</v>
      </c>
      <c r="V158" s="27">
        <v>26</v>
      </c>
      <c r="W158" s="27">
        <v>26</v>
      </c>
      <c r="X158" s="27">
        <v>26</v>
      </c>
      <c r="Y158" s="27">
        <v>26</v>
      </c>
      <c r="Z158" s="27">
        <v>25</v>
      </c>
      <c r="AA158" s="27">
        <v>25</v>
      </c>
      <c r="AB158" s="27">
        <v>25</v>
      </c>
      <c r="AC158" s="27">
        <v>24</v>
      </c>
      <c r="AD158" s="27">
        <v>22</v>
      </c>
      <c r="AE158" s="27">
        <v>22</v>
      </c>
      <c r="AF158" s="27">
        <v>22</v>
      </c>
      <c r="AG158" s="27">
        <v>22</v>
      </c>
      <c r="AH158" s="27">
        <v>22</v>
      </c>
      <c r="AI158" s="10">
        <v>21</v>
      </c>
      <c r="AJ158" s="10">
        <v>21</v>
      </c>
      <c r="AK158" s="10">
        <v>20</v>
      </c>
      <c r="AL158" s="10">
        <v>18</v>
      </c>
      <c r="AM158" s="10">
        <v>12</v>
      </c>
      <c r="AN158" s="10">
        <v>10</v>
      </c>
      <c r="AO158" s="10">
        <v>10</v>
      </c>
      <c r="AP158" s="10">
        <v>10</v>
      </c>
      <c r="AQ158" s="10">
        <v>10</v>
      </c>
      <c r="AR158" s="10">
        <v>10</v>
      </c>
      <c r="AS158" s="10">
        <v>10</v>
      </c>
      <c r="AT158" s="10">
        <v>9</v>
      </c>
      <c r="AU158" s="10">
        <v>9</v>
      </c>
      <c r="AV158" s="10">
        <v>8</v>
      </c>
      <c r="AW158" s="10">
        <v>7</v>
      </c>
      <c r="AX158" s="10">
        <v>7</v>
      </c>
      <c r="AY158" s="10">
        <v>4</v>
      </c>
      <c r="AZ158" s="10">
        <v>4</v>
      </c>
      <c r="BA158" s="10">
        <v>4</v>
      </c>
      <c r="BB158" s="10">
        <v>4</v>
      </c>
      <c r="BC158" s="10">
        <v>3</v>
      </c>
      <c r="BD158" s="10">
        <v>3</v>
      </c>
      <c r="BE158" s="10">
        <v>3</v>
      </c>
      <c r="BF158" s="10">
        <v>3</v>
      </c>
      <c r="BG158" s="10">
        <v>3</v>
      </c>
      <c r="BH158" s="10">
        <v>3</v>
      </c>
      <c r="BI158" s="10">
        <v>3</v>
      </c>
      <c r="BJ158" s="10">
        <v>3</v>
      </c>
      <c r="BK158" s="10">
        <v>3</v>
      </c>
      <c r="BL158" s="10">
        <v>3</v>
      </c>
      <c r="BM158" s="10">
        <v>3</v>
      </c>
      <c r="BN158" s="10">
        <v>3</v>
      </c>
      <c r="BO158" s="10">
        <v>3</v>
      </c>
      <c r="BP158" s="10">
        <v>3</v>
      </c>
      <c r="BQ158" s="10">
        <v>3</v>
      </c>
      <c r="BR158" s="10">
        <v>3</v>
      </c>
      <c r="BS158" s="10">
        <v>3</v>
      </c>
      <c r="BT158" s="10">
        <v>3</v>
      </c>
      <c r="BU158" s="10">
        <v>3</v>
      </c>
      <c r="BV158" s="10">
        <v>3</v>
      </c>
      <c r="BW158" s="10">
        <v>3</v>
      </c>
      <c r="BX158" s="10">
        <v>3</v>
      </c>
      <c r="BY158" s="10">
        <v>3</v>
      </c>
      <c r="BZ158" s="10"/>
      <c r="CA158" s="10"/>
      <c r="CB158" s="10"/>
      <c r="CC158" s="10"/>
      <c r="CD158" s="10"/>
      <c r="CE158" s="10"/>
      <c r="CF158" s="10"/>
      <c r="CG158" s="10"/>
      <c r="CH158" s="10"/>
      <c r="CI158" s="10"/>
      <c r="CJ158" s="10"/>
      <c r="CK158" s="10"/>
      <c r="CL158" s="10"/>
      <c r="CM158" s="10"/>
      <c r="CN158" s="10"/>
      <c r="CO158" s="10"/>
      <c r="CP158" s="10"/>
      <c r="CQ158" s="10"/>
      <c r="CR158" s="10"/>
      <c r="CS158" s="10"/>
      <c r="CT158" s="10"/>
      <c r="CU158" s="10"/>
      <c r="CV158" s="10"/>
      <c r="CW158" s="10"/>
      <c r="CX158" s="10"/>
      <c r="CY158" s="10"/>
      <c r="CZ158" s="10"/>
      <c r="DA158" s="10"/>
      <c r="DB158" s="10"/>
      <c r="DC158" s="10"/>
      <c r="DD158" s="10"/>
      <c r="DE158" s="10"/>
      <c r="DF158" s="10"/>
      <c r="DG158" s="10"/>
      <c r="DH158" s="10"/>
      <c r="DI158" s="10"/>
      <c r="DJ158" s="10"/>
      <c r="DK158" s="10"/>
      <c r="DL158" s="10"/>
      <c r="DM158" s="10"/>
      <c r="DN158" s="10"/>
      <c r="DO158" s="10"/>
      <c r="DP158" s="10"/>
      <c r="DU158" s="478"/>
      <c r="DV158" s="485"/>
      <c r="DW158" s="478"/>
      <c r="DX158" s="478"/>
      <c r="DY158" s="478"/>
    </row>
    <row r="159" spans="2:129">
      <c r="B159" s="474" t="s">
        <v>341</v>
      </c>
      <c r="C159" s="27">
        <f>COUNTIF($J$18:$J$137,"B")</f>
        <v>60</v>
      </c>
      <c r="D159" s="729" t="s">
        <v>299</v>
      </c>
      <c r="E159" s="736"/>
      <c r="F159" s="736"/>
      <c r="G159" s="736"/>
      <c r="H159" s="736"/>
      <c r="I159" s="736"/>
      <c r="J159" s="33"/>
      <c r="K159" s="145"/>
      <c r="L159" s="146"/>
      <c r="M159" s="146"/>
      <c r="N159" s="27"/>
      <c r="O159" s="27"/>
      <c r="P159" s="27">
        <v>5</v>
      </c>
      <c r="Q159" s="27">
        <v>20</v>
      </c>
      <c r="R159" s="27">
        <v>24</v>
      </c>
      <c r="S159" s="27">
        <v>19</v>
      </c>
      <c r="T159" s="27">
        <v>20</v>
      </c>
      <c r="U159" s="27">
        <v>27</v>
      </c>
      <c r="V159" s="27">
        <v>30</v>
      </c>
      <c r="W159" s="27">
        <v>30</v>
      </c>
      <c r="X159" s="27">
        <v>30</v>
      </c>
      <c r="Y159" s="27">
        <v>30</v>
      </c>
      <c r="Z159" s="27">
        <v>28</v>
      </c>
      <c r="AA159" s="27">
        <v>28</v>
      </c>
      <c r="AB159" s="27">
        <v>26</v>
      </c>
      <c r="AC159" s="27">
        <v>37</v>
      </c>
      <c r="AD159" s="27">
        <v>38</v>
      </c>
      <c r="AE159" s="27">
        <v>37</v>
      </c>
      <c r="AF159" s="27">
        <v>35</v>
      </c>
      <c r="AG159" s="27">
        <v>34</v>
      </c>
      <c r="AH159" s="27">
        <v>37</v>
      </c>
      <c r="AI159" s="10">
        <v>34</v>
      </c>
      <c r="AJ159" s="10">
        <v>37</v>
      </c>
      <c r="AK159" s="10">
        <v>38</v>
      </c>
      <c r="AL159" s="10">
        <v>38</v>
      </c>
      <c r="AM159" s="10">
        <v>44</v>
      </c>
      <c r="AN159" s="10">
        <v>45</v>
      </c>
      <c r="AO159" s="10">
        <v>45</v>
      </c>
      <c r="AP159" s="10">
        <v>45</v>
      </c>
      <c r="AQ159" s="10">
        <v>45</v>
      </c>
      <c r="AR159" s="10">
        <v>45</v>
      </c>
      <c r="AS159" s="10">
        <v>45</v>
      </c>
      <c r="AT159" s="10">
        <v>46</v>
      </c>
      <c r="AU159" s="10">
        <v>46</v>
      </c>
      <c r="AV159" s="10">
        <v>49</v>
      </c>
      <c r="AW159" s="10">
        <v>50</v>
      </c>
      <c r="AX159" s="10">
        <v>50</v>
      </c>
      <c r="AY159" s="10">
        <v>52</v>
      </c>
      <c r="AZ159" s="10">
        <v>52</v>
      </c>
      <c r="BA159" s="10">
        <v>53</v>
      </c>
      <c r="BB159" s="10">
        <v>53</v>
      </c>
      <c r="BC159" s="10">
        <v>55</v>
      </c>
      <c r="BD159" s="10">
        <v>55</v>
      </c>
      <c r="BE159" s="10">
        <v>55</v>
      </c>
      <c r="BF159" s="10">
        <v>55</v>
      </c>
      <c r="BG159" s="10">
        <v>55</v>
      </c>
      <c r="BH159" s="10">
        <v>54</v>
      </c>
      <c r="BI159" s="10">
        <v>58</v>
      </c>
      <c r="BJ159" s="10">
        <v>58</v>
      </c>
      <c r="BK159" s="10">
        <v>58</v>
      </c>
      <c r="BL159" s="10">
        <v>58</v>
      </c>
      <c r="BM159" s="10">
        <v>58</v>
      </c>
      <c r="BN159" s="10">
        <v>57</v>
      </c>
      <c r="BO159" s="10">
        <v>57</v>
      </c>
      <c r="BP159" s="10">
        <v>59</v>
      </c>
      <c r="BQ159" s="10">
        <v>59</v>
      </c>
      <c r="BR159" s="10">
        <v>59</v>
      </c>
      <c r="BS159" s="10">
        <v>59</v>
      </c>
      <c r="BT159" s="10">
        <v>59</v>
      </c>
      <c r="BU159" s="10">
        <v>58</v>
      </c>
      <c r="BV159" s="10">
        <v>58</v>
      </c>
      <c r="BW159" s="10">
        <v>63</v>
      </c>
      <c r="BX159" s="10">
        <v>63</v>
      </c>
      <c r="BY159" s="10">
        <v>60</v>
      </c>
      <c r="BZ159" s="10"/>
      <c r="CA159" s="10"/>
      <c r="CB159" s="10"/>
      <c r="CC159" s="10"/>
      <c r="CD159" s="10"/>
      <c r="CE159" s="10"/>
      <c r="CF159" s="10"/>
      <c r="CG159" s="10"/>
      <c r="CH159" s="10"/>
      <c r="CI159" s="10"/>
      <c r="CJ159" s="10"/>
      <c r="CK159" s="10"/>
      <c r="CL159" s="10"/>
      <c r="CM159" s="10"/>
      <c r="CN159" s="10"/>
      <c r="CO159" s="10"/>
      <c r="CP159" s="10"/>
      <c r="CQ159" s="10"/>
      <c r="CR159" s="10"/>
      <c r="CS159" s="10"/>
      <c r="CT159" s="10"/>
      <c r="CU159" s="10"/>
      <c r="CV159" s="10"/>
      <c r="CW159" s="10"/>
      <c r="CX159" s="10"/>
      <c r="CY159" s="10"/>
      <c r="CZ159" s="10"/>
      <c r="DA159" s="10"/>
      <c r="DB159" s="10"/>
      <c r="DC159" s="10"/>
      <c r="DD159" s="10"/>
      <c r="DE159" s="10"/>
      <c r="DF159" s="10"/>
      <c r="DG159" s="10"/>
      <c r="DH159" s="10"/>
      <c r="DI159" s="10"/>
      <c r="DJ159" s="10"/>
      <c r="DK159" s="10"/>
      <c r="DL159" s="10"/>
      <c r="DM159" s="10"/>
      <c r="DN159" s="10"/>
      <c r="DO159" s="10"/>
      <c r="DP159" s="10"/>
      <c r="DU159" s="437"/>
      <c r="DV159" s="485"/>
      <c r="DW159" s="437"/>
      <c r="DX159" s="437"/>
      <c r="DY159" s="437"/>
    </row>
    <row r="160" spans="2:129">
      <c r="B160" s="559" t="s">
        <v>434</v>
      </c>
      <c r="C160" s="27">
        <f>C158+C159</f>
        <v>63</v>
      </c>
      <c r="D160" s="727" t="s">
        <v>435</v>
      </c>
      <c r="E160" s="728"/>
      <c r="F160" s="728"/>
      <c r="G160" s="728"/>
      <c r="H160" s="728"/>
      <c r="I160" s="729"/>
      <c r="J160" s="33"/>
      <c r="K160" s="145"/>
      <c r="L160" s="560">
        <f>L159+L158</f>
        <v>70</v>
      </c>
      <c r="M160" s="560">
        <f t="shared" ref="M160:R160" si="122">M159+M158</f>
        <v>66</v>
      </c>
      <c r="N160" s="560">
        <f t="shared" si="122"/>
        <v>63</v>
      </c>
      <c r="O160" s="560">
        <f t="shared" si="122"/>
        <v>51</v>
      </c>
      <c r="P160" s="560">
        <f t="shared" si="122"/>
        <v>55</v>
      </c>
      <c r="Q160" s="560">
        <f t="shared" si="122"/>
        <v>64</v>
      </c>
      <c r="R160" s="560">
        <f t="shared" si="122"/>
        <v>57</v>
      </c>
      <c r="S160" s="560">
        <f t="shared" ref="S160" si="123">S159+S158</f>
        <v>50</v>
      </c>
      <c r="T160" s="560">
        <f t="shared" ref="T160" si="124">T159+T158</f>
        <v>49</v>
      </c>
      <c r="U160" s="560">
        <f t="shared" ref="U160" si="125">U159+U158</f>
        <v>53</v>
      </c>
      <c r="V160" s="560">
        <f t="shared" ref="V160" si="126">V159+V158</f>
        <v>56</v>
      </c>
      <c r="W160" s="560">
        <f t="shared" ref="W160:X160" si="127">W159+W158</f>
        <v>56</v>
      </c>
      <c r="X160" s="560">
        <f t="shared" si="127"/>
        <v>56</v>
      </c>
      <c r="Y160" s="560">
        <f t="shared" ref="Y160" si="128">Y159+Y158</f>
        <v>56</v>
      </c>
      <c r="Z160" s="560">
        <f t="shared" ref="Z160" si="129">Z159+Z158</f>
        <v>53</v>
      </c>
      <c r="AA160" s="560">
        <f t="shared" ref="AA160" si="130">AA159+AA158</f>
        <v>53</v>
      </c>
      <c r="AB160" s="560">
        <f t="shared" ref="AB160" si="131">AB159+AB158</f>
        <v>51</v>
      </c>
      <c r="AC160" s="560">
        <f t="shared" ref="AC160:AD160" si="132">AC159+AC158</f>
        <v>61</v>
      </c>
      <c r="AD160" s="560">
        <f t="shared" si="132"/>
        <v>60</v>
      </c>
      <c r="AE160" s="560">
        <f t="shared" ref="AE160" si="133">AE159+AE158</f>
        <v>59</v>
      </c>
      <c r="AF160" s="560">
        <f t="shared" ref="AF160" si="134">AF159+AF158</f>
        <v>57</v>
      </c>
      <c r="AG160" s="560">
        <f t="shared" ref="AG160" si="135">AG159+AG158</f>
        <v>56</v>
      </c>
      <c r="AH160" s="560">
        <f t="shared" ref="AH160" si="136">AH159+AH158</f>
        <v>59</v>
      </c>
      <c r="AI160" s="560">
        <f t="shared" ref="AI160:AJ160" si="137">AI159+AI158</f>
        <v>55</v>
      </c>
      <c r="AJ160" s="560">
        <f t="shared" si="137"/>
        <v>58</v>
      </c>
      <c r="AK160" s="560">
        <f t="shared" ref="AK160" si="138">AK159+AK158</f>
        <v>58</v>
      </c>
      <c r="AL160" s="560">
        <f t="shared" ref="AL160" si="139">AL159+AL158</f>
        <v>56</v>
      </c>
      <c r="AM160" s="560">
        <f t="shared" ref="AM160" si="140">AM159+AM158</f>
        <v>56</v>
      </c>
      <c r="AN160" s="560">
        <f t="shared" ref="AN160" si="141">AN159+AN158</f>
        <v>55</v>
      </c>
      <c r="AO160" s="560">
        <f t="shared" ref="AO160:AP160" si="142">AO159+AO158</f>
        <v>55</v>
      </c>
      <c r="AP160" s="560">
        <f t="shared" si="142"/>
        <v>55</v>
      </c>
      <c r="AQ160" s="560">
        <f t="shared" ref="AQ160" si="143">AQ159+AQ158</f>
        <v>55</v>
      </c>
      <c r="AR160" s="560">
        <f t="shared" ref="AR160" si="144">AR159+AR158</f>
        <v>55</v>
      </c>
      <c r="AS160" s="560">
        <f t="shared" ref="AS160" si="145">AS159+AS158</f>
        <v>55</v>
      </c>
      <c r="AT160" s="560">
        <f t="shared" ref="AT160" si="146">AT159+AT158</f>
        <v>55</v>
      </c>
      <c r="AU160" s="560">
        <f t="shared" ref="AU160:AV160" si="147">AU159+AU158</f>
        <v>55</v>
      </c>
      <c r="AV160" s="560">
        <f t="shared" si="147"/>
        <v>57</v>
      </c>
      <c r="AW160" s="560">
        <f t="shared" ref="AW160" si="148">AW159+AW158</f>
        <v>57</v>
      </c>
      <c r="AX160" s="560">
        <f t="shared" ref="AX160" si="149">AX159+AX158</f>
        <v>57</v>
      </c>
      <c r="AY160" s="560">
        <f t="shared" ref="AY160" si="150">AY159+AY158</f>
        <v>56</v>
      </c>
      <c r="AZ160" s="560">
        <f t="shared" ref="AZ160" si="151">AZ159+AZ158</f>
        <v>56</v>
      </c>
      <c r="BA160" s="560">
        <f t="shared" ref="BA160:BB160" si="152">BA159+BA158</f>
        <v>57</v>
      </c>
      <c r="BB160" s="560">
        <f t="shared" si="152"/>
        <v>57</v>
      </c>
      <c r="BC160" s="560">
        <f t="shared" ref="BC160" si="153">BC159+BC158</f>
        <v>58</v>
      </c>
      <c r="BD160" s="560">
        <f t="shared" ref="BD160" si="154">BD159+BD158</f>
        <v>58</v>
      </c>
      <c r="BE160" s="560">
        <f t="shared" ref="BE160" si="155">BE159+BE158</f>
        <v>58</v>
      </c>
      <c r="BF160" s="560">
        <f t="shared" ref="BF160" si="156">BF159+BF158</f>
        <v>58</v>
      </c>
      <c r="BG160" s="560">
        <f t="shared" ref="BG160:BH160" si="157">BG159+BG158</f>
        <v>58</v>
      </c>
      <c r="BH160" s="560">
        <f t="shared" si="157"/>
        <v>57</v>
      </c>
      <c r="BI160" s="560">
        <f t="shared" ref="BI160" si="158">BI159+BI158</f>
        <v>61</v>
      </c>
      <c r="BJ160" s="560">
        <f t="shared" ref="BJ160" si="159">BJ159+BJ158</f>
        <v>61</v>
      </c>
      <c r="BK160" s="560">
        <f t="shared" ref="BK160" si="160">BK159+BK158</f>
        <v>61</v>
      </c>
      <c r="BL160" s="560">
        <f t="shared" ref="BL160" si="161">BL159+BL158</f>
        <v>61</v>
      </c>
      <c r="BM160" s="560">
        <f t="shared" ref="BM160:BN160" si="162">BM159+BM158</f>
        <v>61</v>
      </c>
      <c r="BN160" s="560">
        <f t="shared" si="162"/>
        <v>60</v>
      </c>
      <c r="BO160" s="560">
        <f t="shared" ref="BO160" si="163">BO159+BO158</f>
        <v>60</v>
      </c>
      <c r="BP160" s="560">
        <f t="shared" ref="BP160" si="164">BP159+BP158</f>
        <v>62</v>
      </c>
      <c r="BQ160" s="560">
        <f t="shared" ref="BQ160" si="165">BQ159+BQ158</f>
        <v>62</v>
      </c>
      <c r="BR160" s="560">
        <f t="shared" ref="BR160" si="166">BR159+BR158</f>
        <v>62</v>
      </c>
      <c r="BS160" s="560">
        <f t="shared" ref="BS160:BT160" si="167">BS159+BS158</f>
        <v>62</v>
      </c>
      <c r="BT160" s="560">
        <f t="shared" si="167"/>
        <v>62</v>
      </c>
      <c r="BU160" s="560">
        <f t="shared" ref="BU160" si="168">BU159+BU158</f>
        <v>61</v>
      </c>
      <c r="BV160" s="560">
        <f t="shared" ref="BV160" si="169">BV159+BV158</f>
        <v>61</v>
      </c>
      <c r="BW160" s="560">
        <f t="shared" ref="BW160" si="170">BW159+BW158</f>
        <v>66</v>
      </c>
      <c r="BX160" s="560">
        <f t="shared" ref="BX160:BY160" si="171">BX159+BX158</f>
        <v>66</v>
      </c>
      <c r="BY160" s="560">
        <f t="shared" si="171"/>
        <v>63</v>
      </c>
      <c r="BZ160" s="560">
        <f t="shared" ref="BZ160" si="172">BZ159+BZ158</f>
        <v>0</v>
      </c>
      <c r="CA160" s="560">
        <f t="shared" ref="CA160" si="173">CA159+CA158</f>
        <v>0</v>
      </c>
      <c r="CB160" s="560">
        <f t="shared" ref="CB160" si="174">CB159+CB158</f>
        <v>0</v>
      </c>
      <c r="CC160" s="560">
        <f t="shared" ref="CC160" si="175">CC159+CC158</f>
        <v>0</v>
      </c>
      <c r="CD160" s="560">
        <f t="shared" ref="CD160" si="176">CD159+CD158</f>
        <v>0</v>
      </c>
      <c r="CE160" s="560">
        <f t="shared" ref="CE160:CF160" si="177">CE159+CE158</f>
        <v>0</v>
      </c>
      <c r="CF160" s="560">
        <f t="shared" si="177"/>
        <v>0</v>
      </c>
      <c r="CG160" s="560">
        <f t="shared" ref="CG160" si="178">CG159+CG158</f>
        <v>0</v>
      </c>
      <c r="CH160" s="560">
        <f t="shared" ref="CH160" si="179">CH159+CH158</f>
        <v>0</v>
      </c>
      <c r="CI160" s="560">
        <f t="shared" ref="CI160" si="180">CI159+CI158</f>
        <v>0</v>
      </c>
      <c r="CJ160" s="560">
        <f t="shared" ref="CJ160" si="181">CJ159+CJ158</f>
        <v>0</v>
      </c>
      <c r="CK160" s="560">
        <f t="shared" ref="CK160:CL160" si="182">CK159+CK158</f>
        <v>0</v>
      </c>
      <c r="CL160" s="560">
        <f t="shared" si="182"/>
        <v>0</v>
      </c>
      <c r="CM160" s="560">
        <f t="shared" ref="CM160" si="183">CM159+CM158</f>
        <v>0</v>
      </c>
      <c r="CN160" s="560">
        <f t="shared" ref="CN160" si="184">CN159+CN158</f>
        <v>0</v>
      </c>
      <c r="CO160" s="560">
        <f t="shared" ref="CO160" si="185">CO159+CO158</f>
        <v>0</v>
      </c>
      <c r="CP160" s="560">
        <f t="shared" ref="CP160" si="186">CP159+CP158</f>
        <v>0</v>
      </c>
      <c r="CQ160" s="560">
        <f t="shared" ref="CQ160:CR160" si="187">CQ159+CQ158</f>
        <v>0</v>
      </c>
      <c r="CR160" s="560">
        <f t="shared" si="187"/>
        <v>0</v>
      </c>
      <c r="CS160" s="560">
        <f t="shared" ref="CS160" si="188">CS159+CS158</f>
        <v>0</v>
      </c>
      <c r="CT160" s="560">
        <f t="shared" ref="CT160" si="189">CT159+CT158</f>
        <v>0</v>
      </c>
      <c r="CU160" s="560">
        <f t="shared" ref="CU160" si="190">CU159+CU158</f>
        <v>0</v>
      </c>
      <c r="CV160" s="560">
        <f t="shared" ref="CV160" si="191">CV159+CV158</f>
        <v>0</v>
      </c>
      <c r="CW160" s="560">
        <f t="shared" ref="CW160:CX160" si="192">CW159+CW158</f>
        <v>0</v>
      </c>
      <c r="CX160" s="560">
        <f t="shared" si="192"/>
        <v>0</v>
      </c>
      <c r="CY160" s="560">
        <f t="shared" ref="CY160" si="193">CY159+CY158</f>
        <v>0</v>
      </c>
      <c r="CZ160" s="560">
        <f t="shared" ref="CZ160" si="194">CZ159+CZ158</f>
        <v>0</v>
      </c>
      <c r="DA160" s="560">
        <f t="shared" ref="DA160" si="195">DA159+DA158</f>
        <v>0</v>
      </c>
      <c r="DB160" s="560">
        <f t="shared" ref="DB160" si="196">DB159+DB158</f>
        <v>0</v>
      </c>
      <c r="DC160" s="560">
        <f t="shared" ref="DC160:DD160" si="197">DC159+DC158</f>
        <v>0</v>
      </c>
      <c r="DD160" s="560">
        <f t="shared" si="197"/>
        <v>0</v>
      </c>
      <c r="DE160" s="560">
        <f t="shared" ref="DE160" si="198">DE159+DE158</f>
        <v>0</v>
      </c>
      <c r="DF160" s="560">
        <f t="shared" ref="DF160" si="199">DF159+DF158</f>
        <v>0</v>
      </c>
      <c r="DG160" s="560">
        <f t="shared" ref="DG160" si="200">DG159+DG158</f>
        <v>0</v>
      </c>
      <c r="DH160" s="560">
        <f t="shared" ref="DH160" si="201">DH159+DH158</f>
        <v>0</v>
      </c>
      <c r="DI160" s="560">
        <f t="shared" ref="DI160:DJ160" si="202">DI159+DI158</f>
        <v>0</v>
      </c>
      <c r="DJ160" s="560">
        <f t="shared" si="202"/>
        <v>0</v>
      </c>
      <c r="DK160" s="560">
        <f t="shared" ref="DK160" si="203">DK159+DK158</f>
        <v>0</v>
      </c>
      <c r="DL160" s="560">
        <f t="shared" ref="DL160" si="204">DL159+DL158</f>
        <v>0</v>
      </c>
      <c r="DM160" s="560">
        <f t="shared" ref="DM160" si="205">DM159+DM158</f>
        <v>0</v>
      </c>
      <c r="DN160" s="560">
        <f t="shared" ref="DN160" si="206">DN159+DN158</f>
        <v>0</v>
      </c>
      <c r="DO160" s="560">
        <f t="shared" ref="DO160:DP160" si="207">DO159+DO158</f>
        <v>0</v>
      </c>
      <c r="DP160" s="560">
        <f t="shared" si="207"/>
        <v>0</v>
      </c>
      <c r="DU160" s="437"/>
      <c r="DV160" s="485"/>
      <c r="DW160" s="437"/>
      <c r="DX160" s="437"/>
      <c r="DY160" s="437"/>
    </row>
    <row r="161" spans="2:129">
      <c r="B161" s="474" t="s">
        <v>342</v>
      </c>
      <c r="C161" s="27">
        <f>COUNTIF($J$18:$J$137,"C")</f>
        <v>25</v>
      </c>
      <c r="D161" s="729" t="s">
        <v>204</v>
      </c>
      <c r="E161" s="736"/>
      <c r="F161" s="736"/>
      <c r="G161" s="736"/>
      <c r="H161" s="736"/>
      <c r="I161" s="736"/>
      <c r="J161" s="33"/>
      <c r="K161" s="145"/>
      <c r="L161" s="561">
        <v>20</v>
      </c>
      <c r="M161" s="561">
        <v>24</v>
      </c>
      <c r="N161" s="562">
        <v>27</v>
      </c>
      <c r="O161" s="562">
        <v>39</v>
      </c>
      <c r="P161" s="562">
        <v>35</v>
      </c>
      <c r="Q161" s="562">
        <v>26</v>
      </c>
      <c r="R161" s="562">
        <v>33</v>
      </c>
      <c r="S161" s="562">
        <v>40</v>
      </c>
      <c r="T161" s="562">
        <v>41</v>
      </c>
      <c r="U161" s="562">
        <v>37</v>
      </c>
      <c r="V161" s="562">
        <v>34</v>
      </c>
      <c r="W161" s="562">
        <v>34</v>
      </c>
      <c r="X161" s="562">
        <v>34</v>
      </c>
      <c r="Y161" s="562">
        <v>32</v>
      </c>
      <c r="Z161" s="562">
        <v>35</v>
      </c>
      <c r="AA161" s="562">
        <v>35</v>
      </c>
      <c r="AB161" s="562">
        <v>37</v>
      </c>
      <c r="AC161" s="562">
        <v>27</v>
      </c>
      <c r="AD161" s="562">
        <v>28</v>
      </c>
      <c r="AE161" s="562">
        <v>29</v>
      </c>
      <c r="AF161" s="562">
        <v>31</v>
      </c>
      <c r="AG161" s="562">
        <v>33</v>
      </c>
      <c r="AH161" s="562">
        <v>30</v>
      </c>
      <c r="AI161" s="563">
        <v>34</v>
      </c>
      <c r="AJ161" s="563">
        <v>31</v>
      </c>
      <c r="AK161" s="563">
        <v>31</v>
      </c>
      <c r="AL161" s="563">
        <v>33</v>
      </c>
      <c r="AM161" s="563">
        <v>33</v>
      </c>
      <c r="AN161" s="563">
        <v>34</v>
      </c>
      <c r="AO161" s="563">
        <v>34</v>
      </c>
      <c r="AP161" s="563">
        <v>34</v>
      </c>
      <c r="AQ161" s="563">
        <v>33</v>
      </c>
      <c r="AR161" s="563">
        <v>33</v>
      </c>
      <c r="AS161" s="563">
        <v>33</v>
      </c>
      <c r="AT161" s="563">
        <v>33</v>
      </c>
      <c r="AU161" s="563">
        <v>33</v>
      </c>
      <c r="AV161" s="563">
        <v>31</v>
      </c>
      <c r="AW161" s="563">
        <v>31</v>
      </c>
      <c r="AX161" s="563">
        <v>31</v>
      </c>
      <c r="AY161" s="563">
        <v>32</v>
      </c>
      <c r="AZ161" s="563">
        <v>32</v>
      </c>
      <c r="BA161" s="563">
        <v>31</v>
      </c>
      <c r="BB161" s="563">
        <v>31</v>
      </c>
      <c r="BC161" s="563">
        <v>30</v>
      </c>
      <c r="BD161" s="563">
        <v>30</v>
      </c>
      <c r="BE161" s="563">
        <v>30</v>
      </c>
      <c r="BF161" s="563">
        <v>30</v>
      </c>
      <c r="BG161" s="563">
        <v>30</v>
      </c>
      <c r="BH161" s="563">
        <v>31</v>
      </c>
      <c r="BI161" s="563">
        <v>27</v>
      </c>
      <c r="BJ161" s="563">
        <v>27</v>
      </c>
      <c r="BK161" s="563">
        <v>27</v>
      </c>
      <c r="BL161" s="563">
        <v>27</v>
      </c>
      <c r="BM161" s="563">
        <v>27</v>
      </c>
      <c r="BN161" s="563">
        <v>28</v>
      </c>
      <c r="BO161" s="563">
        <v>28</v>
      </c>
      <c r="BP161" s="563">
        <v>26</v>
      </c>
      <c r="BQ161" s="563">
        <v>26</v>
      </c>
      <c r="BR161" s="563">
        <v>26</v>
      </c>
      <c r="BS161" s="563">
        <v>26</v>
      </c>
      <c r="BT161" s="563">
        <v>26</v>
      </c>
      <c r="BU161" s="563">
        <v>27</v>
      </c>
      <c r="BV161" s="563">
        <v>27</v>
      </c>
      <c r="BW161" s="563">
        <v>22</v>
      </c>
      <c r="BX161" s="563">
        <v>22</v>
      </c>
      <c r="BY161" s="563">
        <v>25</v>
      </c>
      <c r="BZ161" s="563"/>
      <c r="CA161" s="563"/>
      <c r="CB161" s="563"/>
      <c r="CC161" s="563"/>
      <c r="CD161" s="563"/>
      <c r="CE161" s="563"/>
      <c r="CF161" s="563"/>
      <c r="CG161" s="563"/>
      <c r="CH161" s="563"/>
      <c r="CI161" s="563"/>
      <c r="CJ161" s="563"/>
      <c r="CK161" s="563"/>
      <c r="CL161" s="563"/>
      <c r="CM161" s="563"/>
      <c r="CN161" s="563"/>
      <c r="CO161" s="563"/>
      <c r="CP161" s="563"/>
      <c r="CQ161" s="563"/>
      <c r="CR161" s="563"/>
      <c r="CS161" s="563"/>
      <c r="CT161" s="563"/>
      <c r="CU161" s="563"/>
      <c r="CV161" s="563"/>
      <c r="CW161" s="563"/>
      <c r="CX161" s="563"/>
      <c r="CY161" s="563"/>
      <c r="CZ161" s="563"/>
      <c r="DA161" s="563"/>
      <c r="DB161" s="563"/>
      <c r="DC161" s="563"/>
      <c r="DD161" s="563"/>
      <c r="DE161" s="563"/>
      <c r="DF161" s="563"/>
      <c r="DG161" s="563"/>
      <c r="DH161" s="563"/>
      <c r="DI161" s="563"/>
      <c r="DJ161" s="563"/>
      <c r="DK161" s="563"/>
      <c r="DL161" s="563"/>
      <c r="DM161" s="563"/>
      <c r="DN161" s="563"/>
      <c r="DO161" s="563"/>
      <c r="DP161" s="563"/>
      <c r="DU161" s="437"/>
      <c r="DV161" s="485"/>
      <c r="DW161" s="437"/>
      <c r="DX161" s="437"/>
      <c r="DY161" s="437"/>
    </row>
    <row r="162" spans="2:129">
      <c r="B162" s="210" t="s">
        <v>159</v>
      </c>
      <c r="C162" s="27">
        <f>SUM(C160:C161)</f>
        <v>88</v>
      </c>
      <c r="D162" s="730"/>
      <c r="E162" s="731"/>
      <c r="F162" s="731"/>
      <c r="G162" s="731"/>
      <c r="H162" s="731"/>
      <c r="I162" s="731"/>
      <c r="J162" s="33"/>
      <c r="K162" s="145"/>
      <c r="L162" s="146">
        <f>SUM(L160:L161)</f>
        <v>90</v>
      </c>
      <c r="M162" s="146">
        <f t="shared" ref="M162:BX162" si="208">SUM(M160:M161)</f>
        <v>90</v>
      </c>
      <c r="N162" s="146">
        <f t="shared" si="208"/>
        <v>90</v>
      </c>
      <c r="O162" s="146">
        <f t="shared" si="208"/>
        <v>90</v>
      </c>
      <c r="P162" s="146">
        <f t="shared" si="208"/>
        <v>90</v>
      </c>
      <c r="Q162" s="146">
        <f t="shared" si="208"/>
        <v>90</v>
      </c>
      <c r="R162" s="146">
        <f t="shared" si="208"/>
        <v>90</v>
      </c>
      <c r="S162" s="146">
        <f t="shared" si="208"/>
        <v>90</v>
      </c>
      <c r="T162" s="146">
        <f t="shared" si="208"/>
        <v>90</v>
      </c>
      <c r="U162" s="146">
        <f t="shared" si="208"/>
        <v>90</v>
      </c>
      <c r="V162" s="146">
        <f t="shared" si="208"/>
        <v>90</v>
      </c>
      <c r="W162" s="146">
        <f t="shared" si="208"/>
        <v>90</v>
      </c>
      <c r="X162" s="146">
        <f t="shared" si="208"/>
        <v>90</v>
      </c>
      <c r="Y162" s="146">
        <f t="shared" si="208"/>
        <v>88</v>
      </c>
      <c r="Z162" s="146">
        <f t="shared" si="208"/>
        <v>88</v>
      </c>
      <c r="AA162" s="146">
        <f t="shared" si="208"/>
        <v>88</v>
      </c>
      <c r="AB162" s="146">
        <f t="shared" si="208"/>
        <v>88</v>
      </c>
      <c r="AC162" s="146">
        <f t="shared" si="208"/>
        <v>88</v>
      </c>
      <c r="AD162" s="146">
        <f t="shared" si="208"/>
        <v>88</v>
      </c>
      <c r="AE162" s="146">
        <f t="shared" si="208"/>
        <v>88</v>
      </c>
      <c r="AF162" s="146">
        <f t="shared" si="208"/>
        <v>88</v>
      </c>
      <c r="AG162" s="146">
        <f t="shared" si="208"/>
        <v>89</v>
      </c>
      <c r="AH162" s="146">
        <f t="shared" si="208"/>
        <v>89</v>
      </c>
      <c r="AI162" s="146">
        <f t="shared" si="208"/>
        <v>89</v>
      </c>
      <c r="AJ162" s="146">
        <f t="shared" si="208"/>
        <v>89</v>
      </c>
      <c r="AK162" s="146">
        <f t="shared" si="208"/>
        <v>89</v>
      </c>
      <c r="AL162" s="146">
        <f t="shared" si="208"/>
        <v>89</v>
      </c>
      <c r="AM162" s="146">
        <f t="shared" si="208"/>
        <v>89</v>
      </c>
      <c r="AN162" s="146">
        <f t="shared" si="208"/>
        <v>89</v>
      </c>
      <c r="AO162" s="146">
        <f t="shared" si="208"/>
        <v>89</v>
      </c>
      <c r="AP162" s="146">
        <f t="shared" si="208"/>
        <v>89</v>
      </c>
      <c r="AQ162" s="146">
        <f t="shared" si="208"/>
        <v>88</v>
      </c>
      <c r="AR162" s="146">
        <f t="shared" si="208"/>
        <v>88</v>
      </c>
      <c r="AS162" s="146">
        <f t="shared" si="208"/>
        <v>88</v>
      </c>
      <c r="AT162" s="146">
        <f t="shared" si="208"/>
        <v>88</v>
      </c>
      <c r="AU162" s="146">
        <f t="shared" si="208"/>
        <v>88</v>
      </c>
      <c r="AV162" s="146">
        <f t="shared" si="208"/>
        <v>88</v>
      </c>
      <c r="AW162" s="146">
        <f t="shared" si="208"/>
        <v>88</v>
      </c>
      <c r="AX162" s="146">
        <f t="shared" si="208"/>
        <v>88</v>
      </c>
      <c r="AY162" s="146">
        <f t="shared" si="208"/>
        <v>88</v>
      </c>
      <c r="AZ162" s="146">
        <f t="shared" si="208"/>
        <v>88</v>
      </c>
      <c r="BA162" s="146">
        <f t="shared" si="208"/>
        <v>88</v>
      </c>
      <c r="BB162" s="146">
        <f t="shared" si="208"/>
        <v>88</v>
      </c>
      <c r="BC162" s="146">
        <f t="shared" si="208"/>
        <v>88</v>
      </c>
      <c r="BD162" s="146">
        <f t="shared" si="208"/>
        <v>88</v>
      </c>
      <c r="BE162" s="146">
        <f t="shared" si="208"/>
        <v>88</v>
      </c>
      <c r="BF162" s="146">
        <f t="shared" si="208"/>
        <v>88</v>
      </c>
      <c r="BG162" s="146">
        <f t="shared" si="208"/>
        <v>88</v>
      </c>
      <c r="BH162" s="146">
        <f t="shared" si="208"/>
        <v>88</v>
      </c>
      <c r="BI162" s="146">
        <f t="shared" si="208"/>
        <v>88</v>
      </c>
      <c r="BJ162" s="146">
        <f t="shared" si="208"/>
        <v>88</v>
      </c>
      <c r="BK162" s="146">
        <f t="shared" si="208"/>
        <v>88</v>
      </c>
      <c r="BL162" s="146">
        <f t="shared" si="208"/>
        <v>88</v>
      </c>
      <c r="BM162" s="146">
        <f t="shared" si="208"/>
        <v>88</v>
      </c>
      <c r="BN162" s="146">
        <f t="shared" si="208"/>
        <v>88</v>
      </c>
      <c r="BO162" s="146">
        <f t="shared" si="208"/>
        <v>88</v>
      </c>
      <c r="BP162" s="146">
        <f t="shared" si="208"/>
        <v>88</v>
      </c>
      <c r="BQ162" s="146">
        <f t="shared" si="208"/>
        <v>88</v>
      </c>
      <c r="BR162" s="146">
        <f t="shared" si="208"/>
        <v>88</v>
      </c>
      <c r="BS162" s="146">
        <f t="shared" si="208"/>
        <v>88</v>
      </c>
      <c r="BT162" s="146">
        <f t="shared" si="208"/>
        <v>88</v>
      </c>
      <c r="BU162" s="146">
        <f t="shared" si="208"/>
        <v>88</v>
      </c>
      <c r="BV162" s="146">
        <f t="shared" si="208"/>
        <v>88</v>
      </c>
      <c r="BW162" s="146">
        <f t="shared" si="208"/>
        <v>88</v>
      </c>
      <c r="BX162" s="146">
        <f t="shared" si="208"/>
        <v>88</v>
      </c>
      <c r="BY162" s="146">
        <f t="shared" ref="BY162:DP162" si="209">SUM(BY160:BY161)</f>
        <v>88</v>
      </c>
      <c r="BZ162" s="146">
        <f t="shared" si="209"/>
        <v>0</v>
      </c>
      <c r="CA162" s="146">
        <f t="shared" si="209"/>
        <v>0</v>
      </c>
      <c r="CB162" s="146">
        <f t="shared" si="209"/>
        <v>0</v>
      </c>
      <c r="CC162" s="146">
        <f t="shared" si="209"/>
        <v>0</v>
      </c>
      <c r="CD162" s="146">
        <f t="shared" si="209"/>
        <v>0</v>
      </c>
      <c r="CE162" s="146">
        <f t="shared" si="209"/>
        <v>0</v>
      </c>
      <c r="CF162" s="146">
        <f t="shared" si="209"/>
        <v>0</v>
      </c>
      <c r="CG162" s="146">
        <f t="shared" si="209"/>
        <v>0</v>
      </c>
      <c r="CH162" s="146">
        <f t="shared" si="209"/>
        <v>0</v>
      </c>
      <c r="CI162" s="146">
        <f t="shared" si="209"/>
        <v>0</v>
      </c>
      <c r="CJ162" s="146">
        <f t="shared" si="209"/>
        <v>0</v>
      </c>
      <c r="CK162" s="146">
        <f t="shared" si="209"/>
        <v>0</v>
      </c>
      <c r="CL162" s="146">
        <f t="shared" si="209"/>
        <v>0</v>
      </c>
      <c r="CM162" s="146">
        <f t="shared" si="209"/>
        <v>0</v>
      </c>
      <c r="CN162" s="146">
        <f t="shared" si="209"/>
        <v>0</v>
      </c>
      <c r="CO162" s="146">
        <f t="shared" si="209"/>
        <v>0</v>
      </c>
      <c r="CP162" s="146">
        <f t="shared" si="209"/>
        <v>0</v>
      </c>
      <c r="CQ162" s="146">
        <f t="shared" si="209"/>
        <v>0</v>
      </c>
      <c r="CR162" s="146">
        <f t="shared" si="209"/>
        <v>0</v>
      </c>
      <c r="CS162" s="146">
        <f t="shared" si="209"/>
        <v>0</v>
      </c>
      <c r="CT162" s="146">
        <f t="shared" si="209"/>
        <v>0</v>
      </c>
      <c r="CU162" s="146">
        <f t="shared" si="209"/>
        <v>0</v>
      </c>
      <c r="CV162" s="146">
        <f t="shared" si="209"/>
        <v>0</v>
      </c>
      <c r="CW162" s="146">
        <f t="shared" si="209"/>
        <v>0</v>
      </c>
      <c r="CX162" s="146">
        <f t="shared" si="209"/>
        <v>0</v>
      </c>
      <c r="CY162" s="146">
        <f t="shared" si="209"/>
        <v>0</v>
      </c>
      <c r="CZ162" s="146">
        <f t="shared" si="209"/>
        <v>0</v>
      </c>
      <c r="DA162" s="146">
        <f t="shared" si="209"/>
        <v>0</v>
      </c>
      <c r="DB162" s="146">
        <f t="shared" si="209"/>
        <v>0</v>
      </c>
      <c r="DC162" s="146">
        <f t="shared" si="209"/>
        <v>0</v>
      </c>
      <c r="DD162" s="146">
        <f t="shared" si="209"/>
        <v>0</v>
      </c>
      <c r="DE162" s="146">
        <f t="shared" si="209"/>
        <v>0</v>
      </c>
      <c r="DF162" s="146">
        <f t="shared" si="209"/>
        <v>0</v>
      </c>
      <c r="DG162" s="146">
        <f t="shared" si="209"/>
        <v>0</v>
      </c>
      <c r="DH162" s="146">
        <f t="shared" si="209"/>
        <v>0</v>
      </c>
      <c r="DI162" s="146">
        <f t="shared" si="209"/>
        <v>0</v>
      </c>
      <c r="DJ162" s="146">
        <f t="shared" si="209"/>
        <v>0</v>
      </c>
      <c r="DK162" s="146">
        <f t="shared" si="209"/>
        <v>0</v>
      </c>
      <c r="DL162" s="146">
        <f t="shared" si="209"/>
        <v>0</v>
      </c>
      <c r="DM162" s="146">
        <f t="shared" si="209"/>
        <v>0</v>
      </c>
      <c r="DN162" s="146">
        <f t="shared" si="209"/>
        <v>0</v>
      </c>
      <c r="DO162" s="146">
        <f t="shared" si="209"/>
        <v>0</v>
      </c>
      <c r="DP162" s="146">
        <f t="shared" si="209"/>
        <v>0</v>
      </c>
      <c r="DU162" s="66"/>
      <c r="DV162" s="486"/>
      <c r="DW162" s="66"/>
      <c r="DX162" s="66"/>
      <c r="DY162" s="66"/>
    </row>
    <row r="163" spans="2:129">
      <c r="B163" s="211">
        <f>C4</f>
        <v>66</v>
      </c>
      <c r="C163" s="212"/>
      <c r="D163" s="66"/>
      <c r="F163" s="66"/>
      <c r="G163" s="66"/>
      <c r="H163" s="66"/>
      <c r="I163" s="66"/>
      <c r="J163" s="18"/>
      <c r="K163" s="144"/>
      <c r="L163" s="18"/>
      <c r="M163" s="18"/>
      <c r="N163" s="18"/>
      <c r="O163" s="18"/>
      <c r="P163" s="18"/>
      <c r="Q163" s="18"/>
      <c r="R163" s="18"/>
      <c r="S163" s="18"/>
      <c r="T163" s="18"/>
      <c r="U163" s="18"/>
      <c r="V163" s="18"/>
      <c r="W163" s="18"/>
      <c r="X163" s="18"/>
      <c r="Y163" s="18"/>
      <c r="Z163" s="18"/>
      <c r="AA163" s="18"/>
      <c r="AB163" s="18"/>
      <c r="AC163" s="18"/>
      <c r="AD163" s="18"/>
      <c r="AF163" s="18"/>
      <c r="AG163" s="18"/>
      <c r="AH163" s="18"/>
      <c r="DR163" s="479"/>
      <c r="DS163" s="479"/>
      <c r="DT163" s="479"/>
      <c r="DU163" s="3"/>
      <c r="DV163" s="486"/>
      <c r="DW163" s="66"/>
      <c r="DX163" s="66"/>
      <c r="DY163" s="66"/>
    </row>
    <row r="164" spans="2:129">
      <c r="B164" s="732" t="s">
        <v>205</v>
      </c>
      <c r="C164" s="732"/>
      <c r="D164" s="732"/>
      <c r="F164" s="115"/>
      <c r="G164" s="18"/>
      <c r="H164" s="18"/>
      <c r="I164" s="18"/>
      <c r="J164" s="18"/>
      <c r="K164" s="144"/>
      <c r="L164" s="18"/>
      <c r="M164" s="18"/>
      <c r="N164" s="18"/>
      <c r="O164" s="18"/>
      <c r="P164" s="18"/>
      <c r="Q164" s="18"/>
      <c r="R164" s="18"/>
      <c r="S164" s="18"/>
      <c r="T164" s="18"/>
      <c r="U164" s="18"/>
      <c r="V164" s="18"/>
      <c r="W164" s="18"/>
      <c r="X164" s="18"/>
      <c r="Y164" s="18"/>
      <c r="Z164" s="18"/>
      <c r="AA164" s="18"/>
      <c r="AB164" s="18"/>
      <c r="AC164" s="18"/>
      <c r="AD164" s="18"/>
      <c r="AF164" s="18"/>
      <c r="AG164" s="18"/>
      <c r="AH164" s="18"/>
      <c r="AN164" s="18"/>
      <c r="AO164" s="18"/>
      <c r="BL164" s="18"/>
      <c r="BM164" s="18"/>
      <c r="CN164" s="18"/>
      <c r="CO164" s="18"/>
      <c r="CP164" s="18"/>
      <c r="CQ164" s="18"/>
      <c r="CR164" s="18"/>
      <c r="CS164" s="18"/>
      <c r="CT164" s="18"/>
      <c r="CU164" s="18"/>
      <c r="CV164" s="18"/>
      <c r="DR164" s="437"/>
      <c r="DS164" s="437"/>
      <c r="DU164" s="3"/>
      <c r="DV164" s="487"/>
      <c r="DW164" s="18"/>
      <c r="DX164" s="18"/>
      <c r="DY164" s="18"/>
    </row>
    <row r="165" spans="2:129">
      <c r="F165" s="115"/>
      <c r="G165" s="18"/>
      <c r="H165" s="18"/>
      <c r="I165" s="18"/>
      <c r="J165" s="18"/>
      <c r="K165" s="144"/>
      <c r="L165" s="18"/>
      <c r="M165" s="18"/>
      <c r="N165" s="18"/>
      <c r="O165" s="18"/>
      <c r="P165" s="18"/>
      <c r="Q165" s="18"/>
      <c r="R165" s="18"/>
      <c r="S165" s="18"/>
      <c r="T165" s="18"/>
      <c r="U165" s="18"/>
      <c r="V165" s="18"/>
      <c r="W165" s="18"/>
      <c r="X165" s="18"/>
      <c r="Y165" s="18"/>
      <c r="Z165" s="18"/>
      <c r="AA165" s="18"/>
      <c r="AB165" s="18"/>
      <c r="AC165" s="18"/>
      <c r="AD165" s="18"/>
      <c r="AF165" s="18"/>
      <c r="AG165" s="18"/>
      <c r="AH165" s="18"/>
      <c r="DR165" s="480"/>
      <c r="DS165" s="480"/>
      <c r="DU165" s="3"/>
      <c r="DV165" s="487"/>
      <c r="DW165" s="18"/>
      <c r="DX165" s="18"/>
      <c r="DY165" s="18"/>
    </row>
    <row r="166" spans="2:129">
      <c r="B166" s="10" t="s">
        <v>5</v>
      </c>
      <c r="C166" s="207">
        <f>IF(C$162&lt;&gt;0,C158/C$162,)</f>
        <v>3.4090909090909088E-2</v>
      </c>
      <c r="F166" s="115"/>
      <c r="G166" s="18"/>
      <c r="H166" s="18"/>
      <c r="I166" s="18"/>
      <c r="J166" s="18"/>
      <c r="K166" s="144"/>
      <c r="L166" s="18"/>
      <c r="M166" s="18"/>
      <c r="N166" s="18"/>
      <c r="O166" s="18"/>
      <c r="P166" s="18"/>
      <c r="Q166" s="18"/>
      <c r="R166" s="18"/>
      <c r="S166" s="18"/>
      <c r="T166" s="18"/>
      <c r="U166" s="18"/>
      <c r="V166" s="18"/>
      <c r="W166" s="18"/>
      <c r="X166" s="18"/>
      <c r="Y166" s="18"/>
      <c r="Z166" s="18"/>
      <c r="AA166" s="18"/>
      <c r="AB166" s="18"/>
      <c r="AC166" s="18"/>
      <c r="AD166" s="18"/>
      <c r="AF166" s="18"/>
      <c r="AG166" s="18"/>
      <c r="AH166" s="18"/>
      <c r="DR166" s="437"/>
      <c r="DS166" s="437"/>
      <c r="DU166" s="3"/>
      <c r="DV166" s="487"/>
      <c r="DW166" s="18"/>
      <c r="DX166" s="18"/>
      <c r="DY166" s="18"/>
    </row>
    <row r="167" spans="2:129">
      <c r="B167" s="10" t="s">
        <v>444</v>
      </c>
      <c r="C167" s="333">
        <f>IF(C$162&lt;&gt;0,C160/C$162,)</f>
        <v>0.71590909090909094</v>
      </c>
      <c r="DR167" s="437"/>
      <c r="DS167" s="437"/>
      <c r="DU167" s="3"/>
      <c r="DV167" s="484"/>
    </row>
    <row r="168" spans="2:129">
      <c r="B168" s="10" t="s">
        <v>208</v>
      </c>
      <c r="C168" s="333">
        <f>IF(C$162&lt;&gt;0,C161/C$162,)</f>
        <v>0.28409090909090912</v>
      </c>
      <c r="DU168" s="3"/>
      <c r="DV168" s="484"/>
    </row>
    <row r="169" spans="2:129">
      <c r="B169" s="10" t="s">
        <v>159</v>
      </c>
      <c r="C169" s="208">
        <f>SUM(C166:C168)</f>
        <v>1.0340909090909092</v>
      </c>
      <c r="DU169" s="3"/>
      <c r="DV169" s="484"/>
    </row>
  </sheetData>
  <autoFilter ref="A17:DT137">
    <filterColumn colId="51"/>
    <filterColumn colId="76"/>
  </autoFilter>
  <mergeCells count="25">
    <mergeCell ref="E1:E3"/>
    <mergeCell ref="F1:F3"/>
    <mergeCell ref="DR16:DT16"/>
    <mergeCell ref="D158:I158"/>
    <mergeCell ref="D159:I159"/>
    <mergeCell ref="DR5:DT5"/>
    <mergeCell ref="DR7:DT7"/>
    <mergeCell ref="DR1:DT3"/>
    <mergeCell ref="DR4:DT4"/>
    <mergeCell ref="D160:I160"/>
    <mergeCell ref="D162:I162"/>
    <mergeCell ref="B164:D164"/>
    <mergeCell ref="H1:H3"/>
    <mergeCell ref="I1:I3"/>
    <mergeCell ref="D8:I8"/>
    <mergeCell ref="G1:G3"/>
    <mergeCell ref="B9:B16"/>
    <mergeCell ref="D9:I10"/>
    <mergeCell ref="D11:I12"/>
    <mergeCell ref="D13:I14"/>
    <mergeCell ref="D15:I16"/>
    <mergeCell ref="B1:B3"/>
    <mergeCell ref="C1:C3"/>
    <mergeCell ref="D1:D3"/>
    <mergeCell ref="D161:I161"/>
  </mergeCells>
  <conditionalFormatting sqref="AI4 AO4:AP4 AV4:AW4 AY4:AZ4 BF4:BG4 BU4:BV4 S4:V4 BL4:BN4">
    <cfRule type="expression" dxfId="7" priority="9">
      <formula>S4="AS"</formula>
    </cfRule>
    <cfRule type="expression" dxfId="6" priority="10">
      <formula>S4="AR"</formula>
    </cfRule>
  </conditionalFormatting>
  <conditionalFormatting sqref="L4:DP4">
    <cfRule type="expression" dxfId="5" priority="4">
      <formula>L4="TF"</formula>
    </cfRule>
    <cfRule type="expression" dxfId="4" priority="5">
      <formula>L4="TH"</formula>
    </cfRule>
    <cfRule type="expression" dxfId="3" priority="6">
      <formula>L4="TM"</formula>
    </cfRule>
    <cfRule type="expression" dxfId="2" priority="7">
      <formula>L4="AS"</formula>
    </cfRule>
    <cfRule type="expression" dxfId="1" priority="8">
      <formula>L4="AR"</formula>
    </cfRule>
  </conditionalFormatting>
  <conditionalFormatting sqref="DT18:DT133 L18:DP137 I18:I137">
    <cfRule type="cellIs" dxfId="0" priority="3" operator="lessThan">
      <formula>0.75</formula>
    </cfRule>
  </conditionalFormatting>
  <printOptions horizontalCentered="1"/>
  <pageMargins left="0" right="0" top="0" bottom="0.39370078740157483" header="0" footer="0.19685039370078741"/>
  <pageSetup paperSize="9" fitToHeight="2" orientation="portrait" r:id="rId1"/>
  <ignoredErrors>
    <ignoredError sqref="AB46" unlockedFormula="1"/>
  </ignoredErrors>
  <drawing r:id="rId2"/>
  <legacyDrawing r:id="rId3"/>
</worksheet>
</file>

<file path=xl/worksheets/sheet7.xml><?xml version="1.0" encoding="utf-8"?>
<worksheet xmlns="http://schemas.openxmlformats.org/spreadsheetml/2006/main" xmlns:r="http://schemas.openxmlformats.org/officeDocument/2006/relationships">
  <sheetPr>
    <tabColor rgb="FFFFFF00"/>
    <pageSetUpPr fitToPage="1"/>
  </sheetPr>
  <dimension ref="A1:R26"/>
  <sheetViews>
    <sheetView showZeros="0" view="pageBreakPreview" zoomScale="75" zoomScaleSheetLayoutView="75" workbookViewId="0">
      <selection activeCell="I2" sqref="I2:L2"/>
    </sheetView>
  </sheetViews>
  <sheetFormatPr baseColWidth="10" defaultColWidth="11.5546875" defaultRowHeight="15.6"/>
  <cols>
    <col min="1" max="1" width="3" style="1" bestFit="1" customWidth="1"/>
    <col min="2" max="2" width="23.33203125" style="67" bestFit="1" customWidth="1"/>
    <col min="3" max="5" width="4" style="67" customWidth="1"/>
    <col min="6" max="6" width="11.5546875" style="67"/>
    <col min="7" max="7" width="3" style="77" customWidth="1"/>
    <col min="8" max="8" width="23.33203125" style="67" customWidth="1"/>
    <col min="9" max="11" width="4" style="67" customWidth="1"/>
    <col min="12" max="13" width="11.5546875" style="67"/>
    <col min="14" max="14" width="11.5546875" style="162"/>
    <col min="15" max="15" width="11.5546875" style="166"/>
    <col min="16" max="16" width="11.5546875" style="169"/>
    <col min="17" max="18" width="11.5546875" style="68"/>
    <col min="19" max="16384" width="11.5546875" style="67"/>
  </cols>
  <sheetData>
    <row r="1" spans="1:18" s="73" customFormat="1" ht="36" customHeight="1">
      <c r="A1" s="181">
        <v>1</v>
      </c>
      <c r="B1" s="763" t="s">
        <v>120</v>
      </c>
      <c r="C1" s="764"/>
      <c r="D1" s="764"/>
      <c r="E1" s="764"/>
      <c r="F1" s="304" t="s">
        <v>98</v>
      </c>
      <c r="G1" s="305">
        <v>73</v>
      </c>
      <c r="H1" s="308">
        <f>IF(G1&lt;&gt;0,HLOOKUP(G1,'Présences, Excuses, et Tx P G'!P1:DV3,3,FALSE),)</f>
        <v>43253</v>
      </c>
      <c r="I1" s="760" t="str">
        <f>IF(G1&lt;&gt;0,HLOOKUP(G1,'Présences, Excuses, et Tx P G'!P1:DV3,2,FALSE),)</f>
        <v>20:00-22:00</v>
      </c>
      <c r="J1" s="761"/>
      <c r="K1" s="761"/>
      <c r="L1" s="762"/>
      <c r="N1" s="163"/>
      <c r="O1" s="164"/>
      <c r="P1" s="165"/>
      <c r="Q1" s="74"/>
      <c r="R1" s="74"/>
    </row>
    <row r="2" spans="1:18" s="72" customFormat="1" ht="36" customHeight="1">
      <c r="A2" s="1"/>
      <c r="B2" s="108" t="s">
        <v>91</v>
      </c>
      <c r="C2" s="754" t="s">
        <v>119</v>
      </c>
      <c r="D2" s="755"/>
      <c r="E2" s="755"/>
      <c r="F2" s="756"/>
      <c r="G2" s="109"/>
      <c r="H2" s="108" t="s">
        <v>91</v>
      </c>
      <c r="I2" s="754" t="s">
        <v>119</v>
      </c>
      <c r="J2" s="755"/>
      <c r="K2" s="755"/>
      <c r="L2" s="756"/>
      <c r="N2" s="162"/>
      <c r="O2" s="166"/>
      <c r="P2" s="167"/>
      <c r="Q2" s="75"/>
      <c r="R2" s="75"/>
    </row>
    <row r="3" spans="1:18" ht="36" customHeight="1">
      <c r="A3" s="1">
        <v>1</v>
      </c>
      <c r="B3" s="70" t="str">
        <f>Répartitions!W4</f>
        <v>BARTHÉLÉMY Fabricia</v>
      </c>
      <c r="C3" s="757"/>
      <c r="D3" s="758"/>
      <c r="E3" s="758"/>
      <c r="F3" s="759"/>
      <c r="G3" s="199">
        <v>20</v>
      </c>
      <c r="H3" s="70" t="str">
        <f>Répartitions!W23</f>
        <v>NELSON Christel</v>
      </c>
      <c r="I3" s="757"/>
      <c r="J3" s="758"/>
      <c r="K3" s="758"/>
      <c r="L3" s="759"/>
      <c r="P3" s="168"/>
      <c r="Q3" s="76"/>
      <c r="R3" s="76"/>
    </row>
    <row r="4" spans="1:18" ht="36" customHeight="1">
      <c r="A4" s="1">
        <v>2</v>
      </c>
      <c r="B4" s="70" t="str">
        <f>Répartitions!W5</f>
        <v>BERNAY Béatrice</v>
      </c>
      <c r="C4" s="757"/>
      <c r="D4" s="758"/>
      <c r="E4" s="758"/>
      <c r="F4" s="759"/>
      <c r="G4" s="199">
        <v>21</v>
      </c>
      <c r="H4" s="70" t="str">
        <f>Répartitions!W24</f>
        <v>REDOIS Sylviane</v>
      </c>
      <c r="I4" s="757"/>
      <c r="J4" s="758"/>
      <c r="K4" s="758"/>
      <c r="L4" s="759"/>
    </row>
    <row r="5" spans="1:18" ht="36" customHeight="1">
      <c r="A5" s="1">
        <v>3</v>
      </c>
      <c r="B5" s="70" t="str">
        <f>Répartitions!W6</f>
        <v>CALVÈS Catherine</v>
      </c>
      <c r="C5" s="757"/>
      <c r="D5" s="758"/>
      <c r="E5" s="758"/>
      <c r="F5" s="759"/>
      <c r="G5" s="199">
        <v>22</v>
      </c>
      <c r="H5" s="70" t="str">
        <f>Répartitions!W25</f>
        <v>REVAULT Chantal</v>
      </c>
      <c r="I5" s="757"/>
      <c r="J5" s="758"/>
      <c r="K5" s="758"/>
      <c r="L5" s="759"/>
    </row>
    <row r="6" spans="1:18" ht="36" customHeight="1">
      <c r="A6" s="1">
        <v>4</v>
      </c>
      <c r="B6" s="70" t="str">
        <f>Répartitions!W7</f>
        <v>COUANON Jocelyne</v>
      </c>
      <c r="C6" s="757"/>
      <c r="D6" s="758"/>
      <c r="E6" s="758"/>
      <c r="F6" s="759"/>
      <c r="G6" s="199">
        <v>23</v>
      </c>
      <c r="H6" s="70" t="str">
        <f>Répartitions!W26</f>
        <v>SABATIER Michèle</v>
      </c>
      <c r="I6" s="757"/>
      <c r="J6" s="758"/>
      <c r="K6" s="758"/>
      <c r="L6" s="759"/>
    </row>
    <row r="7" spans="1:18" ht="36" customHeight="1">
      <c r="A7" s="1">
        <v>5</v>
      </c>
      <c r="B7" s="70" t="str">
        <f>Répartitions!W8</f>
        <v>DÉSIER Josée</v>
      </c>
      <c r="C7" s="757"/>
      <c r="D7" s="758"/>
      <c r="E7" s="758"/>
      <c r="F7" s="759"/>
      <c r="G7" s="199">
        <v>24</v>
      </c>
      <c r="H7" s="70" t="str">
        <f>Répartitions!W27</f>
        <v>SULPIE Isabelle</v>
      </c>
      <c r="I7" s="757"/>
      <c r="J7" s="758"/>
      <c r="K7" s="758"/>
      <c r="L7" s="759"/>
    </row>
    <row r="8" spans="1:18" ht="36" customHeight="1">
      <c r="A8" s="1">
        <v>6</v>
      </c>
      <c r="B8" s="70" t="str">
        <f>Répartitions!W9</f>
        <v>FALTOT Véronique</v>
      </c>
      <c r="C8" s="757"/>
      <c r="D8" s="758"/>
      <c r="E8" s="758"/>
      <c r="F8" s="759"/>
      <c r="G8" s="199">
        <v>25</v>
      </c>
      <c r="H8" s="70">
        <f>Répartitions!W28</f>
        <v>0</v>
      </c>
      <c r="I8" s="757"/>
      <c r="J8" s="758"/>
      <c r="K8" s="758"/>
      <c r="L8" s="759"/>
    </row>
    <row r="9" spans="1:18" ht="36" customHeight="1">
      <c r="A9" s="1">
        <v>7</v>
      </c>
      <c r="B9" s="70" t="str">
        <f>Répartitions!W10</f>
        <v>FOUCAUD Catherine</v>
      </c>
      <c r="C9" s="757"/>
      <c r="D9" s="758"/>
      <c r="E9" s="758"/>
      <c r="F9" s="759"/>
      <c r="G9" s="199">
        <v>26</v>
      </c>
      <c r="H9" s="70">
        <f>Répartitions!W29</f>
        <v>0</v>
      </c>
      <c r="I9" s="757"/>
      <c r="J9" s="758"/>
      <c r="K9" s="758"/>
      <c r="L9" s="759"/>
    </row>
    <row r="10" spans="1:18" ht="36" customHeight="1">
      <c r="A10" s="1">
        <v>8</v>
      </c>
      <c r="B10" s="70" t="str">
        <f>Répartitions!W11</f>
        <v>FOUQUES Emmanuelle</v>
      </c>
      <c r="C10" s="757"/>
      <c r="D10" s="758"/>
      <c r="E10" s="758"/>
      <c r="F10" s="759"/>
      <c r="G10" s="199">
        <v>27</v>
      </c>
      <c r="H10" s="70">
        <f>Répartitions!W30</f>
        <v>0</v>
      </c>
      <c r="I10" s="757"/>
      <c r="J10" s="758"/>
      <c r="K10" s="758"/>
      <c r="L10" s="759"/>
    </row>
    <row r="11" spans="1:18" ht="36" customHeight="1">
      <c r="A11" s="1">
        <v>9</v>
      </c>
      <c r="B11" s="70" t="str">
        <f>Répartitions!W12</f>
        <v>GAROUFALAKIS Véronique</v>
      </c>
      <c r="C11" s="757"/>
      <c r="D11" s="758"/>
      <c r="E11" s="758"/>
      <c r="F11" s="759"/>
      <c r="G11" s="199">
        <v>28</v>
      </c>
      <c r="H11" s="70">
        <f>Répartitions!W31</f>
        <v>0</v>
      </c>
      <c r="I11" s="757"/>
      <c r="J11" s="758"/>
      <c r="K11" s="758"/>
      <c r="L11" s="759"/>
    </row>
    <row r="12" spans="1:18" ht="36" customHeight="1">
      <c r="A12" s="1">
        <v>10</v>
      </c>
      <c r="B12" s="70" t="str">
        <f>Répartitions!W13</f>
        <v>GASPAR Mauricette</v>
      </c>
      <c r="C12" s="757"/>
      <c r="D12" s="758"/>
      <c r="E12" s="758"/>
      <c r="F12" s="759"/>
      <c r="G12" s="199">
        <v>29</v>
      </c>
      <c r="H12" s="70">
        <f>Répartitions!W32</f>
        <v>0</v>
      </c>
      <c r="I12" s="757"/>
      <c r="J12" s="758"/>
      <c r="K12" s="758"/>
      <c r="L12" s="759"/>
    </row>
    <row r="13" spans="1:18" ht="36" customHeight="1">
      <c r="A13" s="1">
        <v>11</v>
      </c>
      <c r="B13" s="70" t="str">
        <f>Répartitions!W14</f>
        <v>GUILLOT Brigitte</v>
      </c>
      <c r="C13" s="757"/>
      <c r="D13" s="758"/>
      <c r="E13" s="758"/>
      <c r="F13" s="759"/>
      <c r="G13" s="199">
        <v>30</v>
      </c>
      <c r="H13" s="70">
        <f>Répartitions!W33</f>
        <v>0</v>
      </c>
      <c r="I13" s="757"/>
      <c r="J13" s="758"/>
      <c r="K13" s="758"/>
      <c r="L13" s="759"/>
    </row>
    <row r="14" spans="1:18" ht="36" customHeight="1">
      <c r="A14" s="1">
        <v>12</v>
      </c>
      <c r="B14" s="70" t="str">
        <f>Répartitions!W15</f>
        <v>JOUBERT Ann</v>
      </c>
      <c r="C14" s="757"/>
      <c r="D14" s="758"/>
      <c r="E14" s="758"/>
      <c r="F14" s="759"/>
      <c r="G14" s="199">
        <v>31</v>
      </c>
      <c r="H14" s="70">
        <f>Répartitions!W34</f>
        <v>0</v>
      </c>
      <c r="I14" s="757"/>
      <c r="J14" s="758"/>
      <c r="K14" s="758"/>
      <c r="L14" s="759"/>
    </row>
    <row r="15" spans="1:18" ht="36" customHeight="1">
      <c r="A15" s="1">
        <v>13</v>
      </c>
      <c r="B15" s="70" t="str">
        <f>Répartitions!W16</f>
        <v>LASSEN Carine</v>
      </c>
      <c r="C15" s="757"/>
      <c r="D15" s="758"/>
      <c r="E15" s="758"/>
      <c r="F15" s="759"/>
      <c r="G15" s="199">
        <v>32</v>
      </c>
      <c r="H15" s="70">
        <f>Répartitions!W35</f>
        <v>0</v>
      </c>
      <c r="I15" s="757"/>
      <c r="J15" s="758"/>
      <c r="K15" s="758"/>
      <c r="L15" s="759"/>
    </row>
    <row r="16" spans="1:18" ht="36" customHeight="1">
      <c r="A16" s="1">
        <v>14</v>
      </c>
      <c r="B16" s="70" t="str">
        <f>Répartitions!W17</f>
        <v>LAUJAC-POINOT Geneviève</v>
      </c>
      <c r="C16" s="757"/>
      <c r="D16" s="758"/>
      <c r="E16" s="758"/>
      <c r="F16" s="759"/>
      <c r="G16" s="199">
        <v>33</v>
      </c>
      <c r="H16" s="70">
        <f>Répartitions!W36</f>
        <v>0</v>
      </c>
      <c r="I16" s="757"/>
      <c r="J16" s="758"/>
      <c r="K16" s="758"/>
      <c r="L16" s="759"/>
    </row>
    <row r="17" spans="1:12" ht="36" customHeight="1">
      <c r="A17" s="1">
        <v>15</v>
      </c>
      <c r="B17" s="70" t="str">
        <f>Répartitions!W18</f>
        <v>LHOIRY Frédérique</v>
      </c>
      <c r="C17" s="757"/>
      <c r="D17" s="758"/>
      <c r="E17" s="758"/>
      <c r="F17" s="759"/>
      <c r="G17" s="199">
        <v>34</v>
      </c>
      <c r="H17" s="70">
        <f>Répartitions!W37</f>
        <v>0</v>
      </c>
      <c r="I17" s="757"/>
      <c r="J17" s="758"/>
      <c r="K17" s="758"/>
      <c r="L17" s="759"/>
    </row>
    <row r="18" spans="1:12" ht="36" customHeight="1">
      <c r="A18" s="1">
        <v>16</v>
      </c>
      <c r="B18" s="70" t="str">
        <f>Répartitions!W19</f>
        <v>MAGRENON  Françoise</v>
      </c>
      <c r="C18" s="757"/>
      <c r="D18" s="758"/>
      <c r="E18" s="758"/>
      <c r="F18" s="759"/>
      <c r="G18" s="199">
        <v>35</v>
      </c>
      <c r="H18" s="70">
        <f>Répartitions!W38</f>
        <v>0</v>
      </c>
      <c r="I18" s="757"/>
      <c r="J18" s="758"/>
      <c r="K18" s="758"/>
      <c r="L18" s="759"/>
    </row>
    <row r="19" spans="1:12" ht="36" customHeight="1">
      <c r="A19" s="1">
        <v>17</v>
      </c>
      <c r="B19" s="70" t="str">
        <f>Répartitions!W20</f>
        <v>MARCHAIS Marie-Noëlle</v>
      </c>
      <c r="C19" s="757"/>
      <c r="D19" s="758"/>
      <c r="E19" s="758"/>
      <c r="F19" s="759"/>
      <c r="G19" s="199">
        <v>36</v>
      </c>
      <c r="H19" s="70">
        <f>Répartitions!W39</f>
        <v>0</v>
      </c>
      <c r="I19" s="757"/>
      <c r="J19" s="758"/>
      <c r="K19" s="758"/>
      <c r="L19" s="759"/>
    </row>
    <row r="20" spans="1:12" ht="36" customHeight="1">
      <c r="A20" s="1">
        <v>18</v>
      </c>
      <c r="B20" s="70" t="str">
        <f>Répartitions!W21</f>
        <v>MORILLON Anne</v>
      </c>
      <c r="C20" s="757"/>
      <c r="D20" s="758"/>
      <c r="E20" s="758"/>
      <c r="F20" s="759"/>
      <c r="G20" s="199">
        <v>37</v>
      </c>
      <c r="H20" s="70">
        <f>Répartitions!W40</f>
        <v>0</v>
      </c>
      <c r="I20" s="757"/>
      <c r="J20" s="758"/>
      <c r="K20" s="758"/>
      <c r="L20" s="759"/>
    </row>
    <row r="21" spans="1:12" ht="36" customHeight="1">
      <c r="A21" s="1">
        <v>19</v>
      </c>
      <c r="B21" s="70" t="str">
        <f>Répartitions!W22</f>
        <v>MURGUET Caroline</v>
      </c>
      <c r="C21" s="757"/>
      <c r="D21" s="758"/>
      <c r="E21" s="758"/>
      <c r="F21" s="759"/>
      <c r="G21" s="199">
        <v>38</v>
      </c>
      <c r="H21" s="70">
        <f>Répartitions!W41</f>
        <v>0</v>
      </c>
      <c r="I21" s="757"/>
      <c r="J21" s="758"/>
      <c r="K21" s="758"/>
      <c r="L21" s="759"/>
    </row>
    <row r="22" spans="1:12" ht="36" customHeight="1"/>
    <row r="23" spans="1:12" ht="36" customHeight="1"/>
    <row r="24" spans="1:12" ht="36" customHeight="1"/>
    <row r="25" spans="1:12" ht="36" customHeight="1"/>
    <row r="26" spans="1:12" ht="36" customHeight="1"/>
  </sheetData>
  <mergeCells count="42">
    <mergeCell ref="I21:L21"/>
    <mergeCell ref="C21:F21"/>
    <mergeCell ref="I6:L6"/>
    <mergeCell ref="I7:L7"/>
    <mergeCell ref="I18:L18"/>
    <mergeCell ref="I19:L19"/>
    <mergeCell ref="I20:L20"/>
    <mergeCell ref="I8:L8"/>
    <mergeCell ref="I9:L9"/>
    <mergeCell ref="I10:L10"/>
    <mergeCell ref="I11:L11"/>
    <mergeCell ref="I12:L12"/>
    <mergeCell ref="I13:L13"/>
    <mergeCell ref="I14:L14"/>
    <mergeCell ref="I15:L15"/>
    <mergeCell ref="I16:L16"/>
    <mergeCell ref="I17:L17"/>
    <mergeCell ref="C16:F16"/>
    <mergeCell ref="C17:F17"/>
    <mergeCell ref="C18:F18"/>
    <mergeCell ref="C19:F19"/>
    <mergeCell ref="C20:F20"/>
    <mergeCell ref="C11:F11"/>
    <mergeCell ref="C12:F12"/>
    <mergeCell ref="C13:F13"/>
    <mergeCell ref="C14:F14"/>
    <mergeCell ref="C15:F15"/>
    <mergeCell ref="C6:F6"/>
    <mergeCell ref="C7:F7"/>
    <mergeCell ref="C8:F8"/>
    <mergeCell ref="C9:F9"/>
    <mergeCell ref="C10:F10"/>
    <mergeCell ref="B1:E1"/>
    <mergeCell ref="C3:F3"/>
    <mergeCell ref="C4:F4"/>
    <mergeCell ref="C5:F5"/>
    <mergeCell ref="C2:F2"/>
    <mergeCell ref="I2:L2"/>
    <mergeCell ref="I3:L3"/>
    <mergeCell ref="I4:L4"/>
    <mergeCell ref="I5:L5"/>
    <mergeCell ref="I1:L1"/>
  </mergeCells>
  <printOptions horizontalCentered="1"/>
  <pageMargins left="0.23622047244094491" right="0.23622047244094491" top="0.39370078740157483" bottom="0.39370078740157483" header="0" footer="0.19685039370078741"/>
  <pageSetup paperSize="9" orientation="portrait" r:id="rId1"/>
  <headerFooter>
    <oddFooter>&amp;CFichier : Guy Chanrond - &amp;F - &amp;A - Edité le &amp;D à &amp;T</oddFooter>
  </headerFooter>
</worksheet>
</file>

<file path=xl/worksheets/sheet8.xml><?xml version="1.0" encoding="utf-8"?>
<worksheet xmlns="http://schemas.openxmlformats.org/spreadsheetml/2006/main" xmlns:r="http://schemas.openxmlformats.org/officeDocument/2006/relationships">
  <sheetPr>
    <tabColor rgb="FFFFFF00"/>
  </sheetPr>
  <dimension ref="A1:P26"/>
  <sheetViews>
    <sheetView showZeros="0" view="pageBreakPreview" zoomScale="75" zoomScaleSheetLayoutView="75" workbookViewId="0">
      <selection activeCell="G2" sqref="G2"/>
    </sheetView>
  </sheetViews>
  <sheetFormatPr baseColWidth="10" defaultColWidth="11.5546875" defaultRowHeight="15.6"/>
  <cols>
    <col min="1" max="1" width="3.109375" style="1" bestFit="1" customWidth="1"/>
    <col min="2" max="2" width="23.33203125" style="67" bestFit="1" customWidth="1"/>
    <col min="3" max="5" width="4" style="67" customWidth="1"/>
    <col min="6" max="6" width="11.5546875" style="67"/>
    <col min="7" max="7" width="3" style="77" customWidth="1"/>
    <col min="8" max="8" width="23.33203125" style="67" customWidth="1"/>
    <col min="9" max="11" width="4" style="67" customWidth="1"/>
    <col min="12" max="13" width="11.5546875" style="67"/>
    <col min="14" max="14" width="11.6640625" style="161" bestFit="1" customWidth="1"/>
    <col min="15" max="15" width="11.6640625" style="174" bestFit="1" customWidth="1"/>
    <col min="16" max="16" width="11.5546875" style="176"/>
    <col min="17" max="16384" width="11.5546875" style="67"/>
  </cols>
  <sheetData>
    <row r="1" spans="1:16" s="73" customFormat="1" ht="36" customHeight="1">
      <c r="A1" s="182">
        <v>2</v>
      </c>
      <c r="B1" s="763" t="s">
        <v>121</v>
      </c>
      <c r="C1" s="764"/>
      <c r="D1" s="764"/>
      <c r="E1" s="764"/>
      <c r="F1" s="214" t="s">
        <v>98</v>
      </c>
      <c r="G1" s="307">
        <v>73</v>
      </c>
      <c r="H1" s="308">
        <f>IF(G1&lt;&gt;0,HLOOKUP(G1,'Présences, Excuses, et Tx P G'!P1:DV3,3,FALSE),)</f>
        <v>43253</v>
      </c>
      <c r="I1" s="761" t="str">
        <f>IF(G1&lt;&gt;0,HLOOKUP(G1,'Présences, Excuses, et Tx P G'!P1:DV3,2,FALSE),)</f>
        <v>20:00-22:00</v>
      </c>
      <c r="J1" s="761"/>
      <c r="K1" s="761"/>
      <c r="L1" s="762"/>
      <c r="N1" s="177"/>
      <c r="O1" s="171"/>
      <c r="P1" s="172"/>
    </row>
    <row r="2" spans="1:16" s="72" customFormat="1" ht="36" customHeight="1">
      <c r="A2" s="1"/>
      <c r="B2" s="110" t="s">
        <v>91</v>
      </c>
      <c r="C2" s="765" t="s">
        <v>119</v>
      </c>
      <c r="D2" s="766"/>
      <c r="E2" s="766"/>
      <c r="F2" s="767"/>
      <c r="G2" s="111"/>
      <c r="H2" s="110" t="s">
        <v>91</v>
      </c>
      <c r="I2" s="765" t="s">
        <v>119</v>
      </c>
      <c r="J2" s="766"/>
      <c r="K2" s="766"/>
      <c r="L2" s="767"/>
      <c r="N2" s="161"/>
      <c r="O2" s="174"/>
      <c r="P2" s="175"/>
    </row>
    <row r="3" spans="1:16" ht="36" customHeight="1">
      <c r="A3" s="1">
        <v>1</v>
      </c>
      <c r="B3" s="9" t="str">
        <f>Répartitions!X4</f>
        <v>BALLOTEAU Claude</v>
      </c>
      <c r="C3" s="757"/>
      <c r="D3" s="758"/>
      <c r="E3" s="758"/>
      <c r="F3" s="759"/>
      <c r="G3" s="199">
        <v>20</v>
      </c>
      <c r="H3" s="9" t="str">
        <f>Répartitions!X23</f>
        <v>LEMOINE Michèle</v>
      </c>
      <c r="I3" s="757"/>
      <c r="J3" s="758"/>
      <c r="K3" s="758"/>
      <c r="L3" s="759"/>
      <c r="P3" s="175"/>
    </row>
    <row r="4" spans="1:16" ht="36" customHeight="1">
      <c r="A4" s="1">
        <v>2</v>
      </c>
      <c r="B4" s="9" t="str">
        <f>Répartitions!X5</f>
        <v>BARREAUD Delphine</v>
      </c>
      <c r="C4" s="757"/>
      <c r="D4" s="758"/>
      <c r="E4" s="758"/>
      <c r="F4" s="759"/>
      <c r="G4" s="199">
        <v>21</v>
      </c>
      <c r="H4" s="9" t="str">
        <f>Répartitions!X24</f>
        <v>LHOSTE-BOUTIN Frédérique</v>
      </c>
      <c r="I4" s="757"/>
      <c r="J4" s="758"/>
      <c r="K4" s="758"/>
      <c r="L4" s="759"/>
      <c r="P4" s="175"/>
    </row>
    <row r="5" spans="1:16" ht="36" customHeight="1">
      <c r="A5" s="1">
        <v>3</v>
      </c>
      <c r="B5" s="9" t="str">
        <f>Répartitions!X6</f>
        <v xml:space="preserve">BLEYNIE Chantal </v>
      </c>
      <c r="C5" s="757"/>
      <c r="D5" s="758"/>
      <c r="E5" s="758"/>
      <c r="F5" s="759"/>
      <c r="G5" s="199">
        <v>22</v>
      </c>
      <c r="H5" s="9" t="str">
        <f>Répartitions!X25</f>
        <v>MATHIEU Patricia</v>
      </c>
      <c r="I5" s="757"/>
      <c r="J5" s="758"/>
      <c r="K5" s="758"/>
      <c r="L5" s="759"/>
      <c r="P5" s="175"/>
    </row>
    <row r="6" spans="1:16" ht="36" customHeight="1">
      <c r="A6" s="1">
        <v>4</v>
      </c>
      <c r="B6" s="9" t="str">
        <f>Répartitions!X7</f>
        <v>CHARTIER Brigitte</v>
      </c>
      <c r="C6" s="757"/>
      <c r="D6" s="758"/>
      <c r="E6" s="758"/>
      <c r="F6" s="759"/>
      <c r="G6" s="199">
        <v>23</v>
      </c>
      <c r="H6" s="9" t="str">
        <f>Répartitions!X26</f>
        <v>MESSEMÈNE Rose</v>
      </c>
      <c r="I6" s="757"/>
      <c r="J6" s="758"/>
      <c r="K6" s="758"/>
      <c r="L6" s="759"/>
      <c r="P6" s="175"/>
    </row>
    <row r="7" spans="1:16" ht="36" customHeight="1">
      <c r="A7" s="1">
        <v>5</v>
      </c>
      <c r="B7" s="9" t="str">
        <f>Répartitions!X8</f>
        <v>CHAT Nadine</v>
      </c>
      <c r="C7" s="757"/>
      <c r="D7" s="758"/>
      <c r="E7" s="758"/>
      <c r="F7" s="759"/>
      <c r="G7" s="199">
        <v>24</v>
      </c>
      <c r="H7" s="9" t="str">
        <f>Répartitions!X27</f>
        <v>MÉTOYER Marie-Hélène</v>
      </c>
      <c r="I7" s="757"/>
      <c r="J7" s="758"/>
      <c r="K7" s="758"/>
      <c r="L7" s="759"/>
      <c r="P7" s="175"/>
    </row>
    <row r="8" spans="1:16" ht="36" customHeight="1">
      <c r="A8" s="1">
        <v>6</v>
      </c>
      <c r="B8" s="9" t="str">
        <f>Répartitions!X9</f>
        <v>CURTAROLO Annie</v>
      </c>
      <c r="C8" s="757"/>
      <c r="D8" s="758"/>
      <c r="E8" s="758"/>
      <c r="F8" s="759"/>
      <c r="G8" s="199">
        <v>25</v>
      </c>
      <c r="H8" s="9" t="str">
        <f>Répartitions!X28</f>
        <v>OUDET Patricia</v>
      </c>
      <c r="I8" s="757"/>
      <c r="J8" s="758"/>
      <c r="K8" s="758"/>
      <c r="L8" s="759"/>
      <c r="P8" s="175"/>
    </row>
    <row r="9" spans="1:16" ht="36" customHeight="1">
      <c r="A9" s="1">
        <v>7</v>
      </c>
      <c r="B9" s="9" t="str">
        <f>Répartitions!X10</f>
        <v>DESCOLAS Pascale</v>
      </c>
      <c r="C9" s="757"/>
      <c r="D9" s="758"/>
      <c r="E9" s="758"/>
      <c r="F9" s="759"/>
      <c r="G9" s="199">
        <v>26</v>
      </c>
      <c r="H9" s="9" t="str">
        <f>Répartitions!X29</f>
        <v>PARFAIT Marie-Hélène</v>
      </c>
      <c r="I9" s="757"/>
      <c r="J9" s="758"/>
      <c r="K9" s="758"/>
      <c r="L9" s="759"/>
      <c r="P9" s="175"/>
    </row>
    <row r="10" spans="1:16" ht="36" customHeight="1">
      <c r="A10" s="1">
        <v>8</v>
      </c>
      <c r="B10" s="9" t="str">
        <f>Répartitions!X11</f>
        <v>DESPLATS Catherine</v>
      </c>
      <c r="C10" s="757"/>
      <c r="D10" s="758"/>
      <c r="E10" s="758"/>
      <c r="F10" s="759"/>
      <c r="G10" s="199">
        <v>27</v>
      </c>
      <c r="H10" s="9" t="str">
        <f>Répartitions!X30</f>
        <v>POITOU Sylvie</v>
      </c>
      <c r="I10" s="757"/>
      <c r="J10" s="758"/>
      <c r="K10" s="758"/>
      <c r="L10" s="759"/>
    </row>
    <row r="11" spans="1:16" ht="36" customHeight="1">
      <c r="A11" s="1">
        <v>9</v>
      </c>
      <c r="B11" s="9" t="str">
        <f>Répartitions!X12</f>
        <v>DUFFAUD Sarah</v>
      </c>
      <c r="C11" s="757"/>
      <c r="D11" s="758"/>
      <c r="E11" s="758"/>
      <c r="F11" s="759"/>
      <c r="G11" s="199">
        <v>28</v>
      </c>
      <c r="H11" s="9" t="str">
        <f>Répartitions!X31</f>
        <v>RIGOLLET Elisabeth</v>
      </c>
      <c r="I11" s="757"/>
      <c r="J11" s="758"/>
      <c r="K11" s="758"/>
      <c r="L11" s="759"/>
    </row>
    <row r="12" spans="1:16" ht="36" customHeight="1">
      <c r="A12" s="1">
        <v>10</v>
      </c>
      <c r="B12" s="9" t="str">
        <f>Répartitions!X13</f>
        <v>FERRAZ Hélène</v>
      </c>
      <c r="C12" s="757"/>
      <c r="D12" s="758"/>
      <c r="E12" s="758"/>
      <c r="F12" s="759"/>
      <c r="G12" s="199">
        <v>29</v>
      </c>
      <c r="H12" s="9" t="str">
        <f>Répartitions!X32</f>
        <v>ROCCHI Estelle</v>
      </c>
      <c r="I12" s="757"/>
      <c r="J12" s="758"/>
      <c r="K12" s="758"/>
      <c r="L12" s="759"/>
    </row>
    <row r="13" spans="1:16" ht="36" customHeight="1">
      <c r="A13" s="1">
        <v>11</v>
      </c>
      <c r="B13" s="9" t="str">
        <f>Répartitions!X14</f>
        <v>FONGOND Danielle</v>
      </c>
      <c r="C13" s="757"/>
      <c r="D13" s="758"/>
      <c r="E13" s="758"/>
      <c r="F13" s="759"/>
      <c r="G13" s="199">
        <v>30</v>
      </c>
      <c r="H13" s="9" t="str">
        <f>Répartitions!X33</f>
        <v>SITAUD Pascale</v>
      </c>
      <c r="I13" s="757"/>
      <c r="J13" s="758"/>
      <c r="K13" s="758"/>
      <c r="L13" s="759"/>
    </row>
    <row r="14" spans="1:16" ht="36" customHeight="1">
      <c r="A14" s="1">
        <v>12</v>
      </c>
      <c r="B14" s="9" t="str">
        <f>Répartitions!X15</f>
        <v>GANDRIAU Marie-Andrée</v>
      </c>
      <c r="C14" s="757"/>
      <c r="D14" s="758"/>
      <c r="E14" s="758"/>
      <c r="F14" s="759"/>
      <c r="G14" s="199">
        <v>31</v>
      </c>
      <c r="H14" s="9" t="str">
        <f>Répartitions!X34</f>
        <v>TOULAT Isabelle</v>
      </c>
      <c r="I14" s="757"/>
      <c r="J14" s="758"/>
      <c r="K14" s="758"/>
      <c r="L14" s="759"/>
    </row>
    <row r="15" spans="1:16" ht="36" customHeight="1">
      <c r="A15" s="1">
        <v>13</v>
      </c>
      <c r="B15" s="9" t="str">
        <f>Répartitions!X16</f>
        <v>GAUDIOT Danièle</v>
      </c>
      <c r="C15" s="757"/>
      <c r="D15" s="758"/>
      <c r="E15" s="758"/>
      <c r="F15" s="759"/>
      <c r="G15" s="199">
        <v>32</v>
      </c>
      <c r="H15" s="9" t="str">
        <f>Répartitions!X35</f>
        <v>VAN CUYCK Hélène</v>
      </c>
      <c r="I15" s="757"/>
      <c r="J15" s="758"/>
      <c r="K15" s="758"/>
      <c r="L15" s="759"/>
    </row>
    <row r="16" spans="1:16" ht="36" customHeight="1">
      <c r="A16" s="1">
        <v>14</v>
      </c>
      <c r="B16" s="9" t="str">
        <f>Répartitions!X17</f>
        <v>GOUST Martine</v>
      </c>
      <c r="C16" s="757"/>
      <c r="D16" s="758"/>
      <c r="E16" s="758"/>
      <c r="F16" s="759"/>
      <c r="G16" s="199">
        <v>33</v>
      </c>
      <c r="H16" s="9" t="str">
        <f>Répartitions!X36</f>
        <v>VERDIER Nelly</v>
      </c>
      <c r="I16" s="757"/>
      <c r="J16" s="758"/>
      <c r="K16" s="758"/>
      <c r="L16" s="759"/>
    </row>
    <row r="17" spans="1:12" ht="36" customHeight="1">
      <c r="A17" s="1">
        <v>15</v>
      </c>
      <c r="B17" s="9" t="str">
        <f>Répartitions!X18</f>
        <v>GUÉRIN Annick</v>
      </c>
      <c r="C17" s="757"/>
      <c r="D17" s="758"/>
      <c r="E17" s="758"/>
      <c r="F17" s="759"/>
      <c r="G17" s="199">
        <v>34</v>
      </c>
      <c r="H17" s="9" t="str">
        <f>Répartitions!X37</f>
        <v>VILLALONGUE Michèle</v>
      </c>
      <c r="I17" s="757"/>
      <c r="J17" s="758"/>
      <c r="K17" s="758"/>
      <c r="L17" s="759"/>
    </row>
    <row r="18" spans="1:12" ht="36" customHeight="1">
      <c r="A18" s="1">
        <v>16</v>
      </c>
      <c r="B18" s="9" t="str">
        <f>Répartitions!X19</f>
        <v>JOLLIVET-BARON Sylvie</v>
      </c>
      <c r="C18" s="757"/>
      <c r="D18" s="758"/>
      <c r="E18" s="758"/>
      <c r="F18" s="759"/>
      <c r="G18" s="199">
        <v>35</v>
      </c>
      <c r="H18" s="9">
        <f>Répartitions!X38</f>
        <v>0</v>
      </c>
      <c r="I18" s="757"/>
      <c r="J18" s="758"/>
      <c r="K18" s="758"/>
      <c r="L18" s="759"/>
    </row>
    <row r="19" spans="1:12" ht="36" customHeight="1">
      <c r="A19" s="1">
        <v>17</v>
      </c>
      <c r="B19" s="9" t="str">
        <f>Répartitions!X20</f>
        <v>JOLLY Laure</v>
      </c>
      <c r="C19" s="757"/>
      <c r="D19" s="758"/>
      <c r="E19" s="758"/>
      <c r="F19" s="759"/>
      <c r="G19" s="199">
        <v>36</v>
      </c>
      <c r="H19" s="9">
        <f>Répartitions!X39</f>
        <v>0</v>
      </c>
      <c r="I19" s="757"/>
      <c r="J19" s="758"/>
      <c r="K19" s="758"/>
      <c r="L19" s="759"/>
    </row>
    <row r="20" spans="1:12" ht="36" customHeight="1">
      <c r="A20" s="1">
        <v>18</v>
      </c>
      <c r="B20" s="9" t="str">
        <f>Répartitions!X21</f>
        <v>LAFON Joëlle</v>
      </c>
      <c r="C20" s="757"/>
      <c r="D20" s="758"/>
      <c r="E20" s="758"/>
      <c r="F20" s="759"/>
      <c r="G20" s="199">
        <v>37</v>
      </c>
      <c r="H20" s="9">
        <f>Répartitions!X40</f>
        <v>0</v>
      </c>
      <c r="I20" s="757"/>
      <c r="J20" s="758"/>
      <c r="K20" s="758"/>
      <c r="L20" s="759"/>
    </row>
    <row r="21" spans="1:12" ht="36" customHeight="1">
      <c r="A21" s="1">
        <v>19</v>
      </c>
      <c r="B21" s="9" t="str">
        <f>Répartitions!X22</f>
        <v>LÉGER Nicole</v>
      </c>
      <c r="C21" s="757"/>
      <c r="D21" s="758"/>
      <c r="E21" s="758"/>
      <c r="F21" s="759"/>
      <c r="G21" s="199">
        <v>38</v>
      </c>
      <c r="H21" s="9">
        <f>Répartitions!X41</f>
        <v>0</v>
      </c>
      <c r="I21" s="757"/>
      <c r="J21" s="758"/>
      <c r="K21" s="758"/>
      <c r="L21" s="759"/>
    </row>
    <row r="22" spans="1:12" ht="36" customHeight="1"/>
    <row r="23" spans="1:12" ht="36" customHeight="1"/>
    <row r="24" spans="1:12" ht="36" customHeight="1"/>
    <row r="25" spans="1:12" ht="36" customHeight="1"/>
    <row r="26" spans="1:12" ht="36" customHeight="1"/>
  </sheetData>
  <mergeCells count="42">
    <mergeCell ref="I21:L21"/>
    <mergeCell ref="C21:F21"/>
    <mergeCell ref="I6:L6"/>
    <mergeCell ref="I7:L7"/>
    <mergeCell ref="I18:L18"/>
    <mergeCell ref="I19:L19"/>
    <mergeCell ref="I20:L20"/>
    <mergeCell ref="I8:L8"/>
    <mergeCell ref="I9:L9"/>
    <mergeCell ref="I10:L10"/>
    <mergeCell ref="I11:L11"/>
    <mergeCell ref="I12:L12"/>
    <mergeCell ref="I13:L13"/>
    <mergeCell ref="I14:L14"/>
    <mergeCell ref="I15:L15"/>
    <mergeCell ref="I16:L16"/>
    <mergeCell ref="I17:L17"/>
    <mergeCell ref="C16:F16"/>
    <mergeCell ref="C17:F17"/>
    <mergeCell ref="C18:F18"/>
    <mergeCell ref="C19:F19"/>
    <mergeCell ref="C20:F20"/>
    <mergeCell ref="C11:F11"/>
    <mergeCell ref="C12:F12"/>
    <mergeCell ref="C13:F13"/>
    <mergeCell ref="C14:F14"/>
    <mergeCell ref="C15:F15"/>
    <mergeCell ref="C6:F6"/>
    <mergeCell ref="C7:F7"/>
    <mergeCell ref="C8:F8"/>
    <mergeCell ref="C9:F9"/>
    <mergeCell ref="C10:F10"/>
    <mergeCell ref="B1:E1"/>
    <mergeCell ref="C3:F3"/>
    <mergeCell ref="C4:F4"/>
    <mergeCell ref="C5:F5"/>
    <mergeCell ref="C2:F2"/>
    <mergeCell ref="I2:L2"/>
    <mergeCell ref="I3:L3"/>
    <mergeCell ref="I4:L4"/>
    <mergeCell ref="I5:L5"/>
    <mergeCell ref="I1:L1"/>
  </mergeCells>
  <printOptions horizontalCentered="1"/>
  <pageMargins left="0.23622047244094491" right="0.23622047244094491" top="0.39370078740157483" bottom="0.39370078740157483" header="0" footer="0.19685039370078741"/>
  <pageSetup paperSize="9" scale="99" orientation="portrait" r:id="rId1"/>
  <headerFooter>
    <oddFooter>&amp;CFichier : Guy Chanrond - &amp;F - &amp;A - Edité le &amp;D à &amp;T</oddFooter>
  </headerFooter>
</worksheet>
</file>

<file path=xl/worksheets/sheet9.xml><?xml version="1.0" encoding="utf-8"?>
<worksheet xmlns="http://schemas.openxmlformats.org/spreadsheetml/2006/main" xmlns:r="http://schemas.openxmlformats.org/officeDocument/2006/relationships">
  <sheetPr>
    <tabColor rgb="FFFFFF00"/>
  </sheetPr>
  <dimension ref="A1:P26"/>
  <sheetViews>
    <sheetView showZeros="0" view="pageBreakPreview" topLeftCell="B1" zoomScale="75" zoomScaleSheetLayoutView="75" workbookViewId="0">
      <selection activeCell="C11" sqref="C11:F11"/>
    </sheetView>
  </sheetViews>
  <sheetFormatPr baseColWidth="10" defaultColWidth="11.5546875" defaultRowHeight="15.6"/>
  <cols>
    <col min="1" max="1" width="3" style="1" bestFit="1" customWidth="1"/>
    <col min="2" max="2" width="23.33203125" style="67" bestFit="1" customWidth="1"/>
    <col min="3" max="5" width="4" style="67" customWidth="1"/>
    <col min="6" max="6" width="11.5546875" style="67"/>
    <col min="7" max="7" width="3" style="77" customWidth="1"/>
    <col min="8" max="8" width="23.33203125" style="67" customWidth="1"/>
    <col min="9" max="11" width="4" style="67" customWidth="1"/>
    <col min="12" max="13" width="11.5546875" style="67"/>
    <col min="14" max="14" width="11.5546875" style="161"/>
    <col min="15" max="15" width="11.5546875" style="174"/>
    <col min="16" max="16" width="11.5546875" style="176"/>
    <col min="17" max="16384" width="11.5546875" style="67"/>
  </cols>
  <sheetData>
    <row r="1" spans="1:16" s="73" customFormat="1" ht="36" customHeight="1">
      <c r="A1" s="182">
        <v>3</v>
      </c>
      <c r="B1" s="763" t="s">
        <v>122</v>
      </c>
      <c r="C1" s="764"/>
      <c r="D1" s="764"/>
      <c r="E1" s="764"/>
      <c r="F1" s="214" t="s">
        <v>100</v>
      </c>
      <c r="G1" s="307">
        <v>72</v>
      </c>
      <c r="H1" s="308">
        <f>IF(G1&lt;&gt;0,HLOOKUP(G1,'Présences, Excuses, et Tx P G'!P1:DV3,3,FALSE),)</f>
        <v>43253</v>
      </c>
      <c r="I1" s="761" t="str">
        <f>IF(G1&lt;&gt;0,HLOOKUP(G1,'Présences, Excuses, et Tx P G'!P1:DV3,2,FALSE),)</f>
        <v>16:00-19:00</v>
      </c>
      <c r="J1" s="761"/>
      <c r="K1" s="761"/>
      <c r="L1" s="762"/>
      <c r="N1" s="177"/>
      <c r="O1" s="171"/>
      <c r="P1" s="172"/>
    </row>
    <row r="2" spans="1:16" s="72" customFormat="1" ht="36" customHeight="1">
      <c r="A2" s="1"/>
      <c r="B2" s="110" t="s">
        <v>91</v>
      </c>
      <c r="C2" s="765" t="s">
        <v>119</v>
      </c>
      <c r="D2" s="766"/>
      <c r="E2" s="766"/>
      <c r="F2" s="767"/>
      <c r="G2" s="111"/>
      <c r="H2" s="110" t="s">
        <v>91</v>
      </c>
      <c r="I2" s="765" t="s">
        <v>119</v>
      </c>
      <c r="J2" s="766"/>
      <c r="K2" s="766"/>
      <c r="L2" s="767"/>
      <c r="N2" s="161"/>
      <c r="O2" s="174"/>
      <c r="P2" s="178"/>
    </row>
    <row r="3" spans="1:16" ht="36" customHeight="1">
      <c r="A3" s="1">
        <v>1</v>
      </c>
      <c r="B3" s="9" t="str">
        <f>Répartitions!Y4</f>
        <v>CLÉDAT (de) Hubert</v>
      </c>
      <c r="C3" s="757"/>
      <c r="D3" s="758"/>
      <c r="E3" s="758"/>
      <c r="F3" s="759"/>
      <c r="G3" s="199">
        <v>7</v>
      </c>
      <c r="H3" s="9" t="str">
        <f>Répartitions!Y10</f>
        <v>PITOIS Christian</v>
      </c>
      <c r="I3" s="757"/>
      <c r="J3" s="758"/>
      <c r="K3" s="758"/>
      <c r="L3" s="759"/>
    </row>
    <row r="4" spans="1:16" ht="36" customHeight="1">
      <c r="A4" s="1">
        <v>2</v>
      </c>
      <c r="B4" s="9" t="str">
        <f>Répartitions!Y5</f>
        <v>CLÉDAT (de) Renaud</v>
      </c>
      <c r="C4" s="757"/>
      <c r="D4" s="758"/>
      <c r="E4" s="758"/>
      <c r="F4" s="759"/>
      <c r="G4" s="199">
        <v>8</v>
      </c>
      <c r="H4" s="9" t="str">
        <f>Répartitions!Y11</f>
        <v>REIS José</v>
      </c>
      <c r="I4" s="757"/>
      <c r="J4" s="758"/>
      <c r="K4" s="758"/>
      <c r="L4" s="759"/>
    </row>
    <row r="5" spans="1:16" ht="36" customHeight="1">
      <c r="A5" s="1">
        <v>3</v>
      </c>
      <c r="B5" s="9" t="str">
        <f>Répartitions!Y6</f>
        <v>DÉSIER Pascal</v>
      </c>
      <c r="C5" s="757"/>
      <c r="D5" s="758"/>
      <c r="E5" s="758"/>
      <c r="F5" s="759"/>
      <c r="G5" s="199">
        <v>9</v>
      </c>
      <c r="H5" s="9" t="str">
        <f>Répartitions!Y12</f>
        <v>SULPIE Jean-Luc</v>
      </c>
      <c r="I5" s="757"/>
      <c r="J5" s="758"/>
      <c r="K5" s="758"/>
      <c r="L5" s="759"/>
    </row>
    <row r="6" spans="1:16" ht="36" customHeight="1">
      <c r="A6" s="1">
        <v>4</v>
      </c>
      <c r="B6" s="9" t="str">
        <f>Répartitions!Y7</f>
        <v>FABRE Xavier</v>
      </c>
      <c r="C6" s="757"/>
      <c r="D6" s="758"/>
      <c r="E6" s="758"/>
      <c r="F6" s="759"/>
      <c r="G6" s="199">
        <v>10</v>
      </c>
      <c r="H6" s="9" t="str">
        <f>Répartitions!Y13</f>
        <v>VASLIN Pascal</v>
      </c>
      <c r="I6" s="757"/>
      <c r="J6" s="758"/>
      <c r="K6" s="758"/>
      <c r="L6" s="759"/>
    </row>
    <row r="7" spans="1:16" ht="36" customHeight="1">
      <c r="A7" s="1">
        <v>5</v>
      </c>
      <c r="B7" s="9" t="str">
        <f>Répartitions!Y8</f>
        <v>GADÉ Luc</v>
      </c>
      <c r="C7" s="757"/>
      <c r="D7" s="758"/>
      <c r="E7" s="758"/>
      <c r="F7" s="759"/>
      <c r="G7" s="199">
        <v>11</v>
      </c>
      <c r="H7" s="9">
        <f>Répartitions!Y14</f>
        <v>0</v>
      </c>
      <c r="I7" s="757"/>
      <c r="J7" s="758"/>
      <c r="K7" s="758"/>
      <c r="L7" s="759"/>
    </row>
    <row r="8" spans="1:16" ht="36" customHeight="1">
      <c r="A8" s="1">
        <v>6</v>
      </c>
      <c r="B8" s="9" t="str">
        <f>Répartitions!Y9</f>
        <v>OUDET Martial</v>
      </c>
      <c r="C8" s="768"/>
      <c r="D8" s="768"/>
      <c r="E8" s="768"/>
      <c r="F8" s="768"/>
      <c r="G8" s="199">
        <v>12</v>
      </c>
      <c r="H8" s="9">
        <f>Répartitions!Y15</f>
        <v>0</v>
      </c>
      <c r="I8" s="757"/>
      <c r="J8" s="758"/>
      <c r="K8" s="758"/>
      <c r="L8" s="759"/>
    </row>
    <row r="9" spans="1:16" ht="36" customHeight="1">
      <c r="B9" s="763" t="s">
        <v>123</v>
      </c>
      <c r="C9" s="764"/>
      <c r="D9" s="764"/>
      <c r="E9" s="764"/>
      <c r="F9" s="595" t="s">
        <v>100</v>
      </c>
      <c r="G9" s="306">
        <v>72</v>
      </c>
      <c r="H9" s="300">
        <f>IF(H1&lt;&gt;0,H1,"")</f>
        <v>43253</v>
      </c>
      <c r="I9" s="760" t="str">
        <f>IF(I1&lt;&gt;0,I1,"")</f>
        <v>16:00-19:00</v>
      </c>
      <c r="J9" s="761"/>
      <c r="K9" s="761"/>
      <c r="L9" s="762"/>
    </row>
    <row r="10" spans="1:16" ht="36" customHeight="1">
      <c r="A10" s="1">
        <v>1</v>
      </c>
      <c r="B10" s="9" t="str">
        <f>Répartitions!Z4</f>
        <v>BRIDIER Michel</v>
      </c>
      <c r="C10" s="757"/>
      <c r="D10" s="758"/>
      <c r="E10" s="758"/>
      <c r="F10" s="759"/>
      <c r="G10" s="199">
        <v>13</v>
      </c>
      <c r="H10" s="9" t="str">
        <f>Répartitions!Z16</f>
        <v>MATRAT Georges</v>
      </c>
      <c r="I10" s="757"/>
      <c r="J10" s="758"/>
      <c r="K10" s="758"/>
      <c r="L10" s="759"/>
    </row>
    <row r="11" spans="1:16" ht="36" customHeight="1">
      <c r="A11" s="1">
        <v>2</v>
      </c>
      <c r="B11" s="9" t="str">
        <f>Répartitions!Z5</f>
        <v>CHANROND Guy</v>
      </c>
      <c r="C11" s="757"/>
      <c r="D11" s="758"/>
      <c r="E11" s="758"/>
      <c r="F11" s="759"/>
      <c r="G11" s="199">
        <v>14</v>
      </c>
      <c r="H11" s="9" t="str">
        <f>Répartitions!Z17</f>
        <v>MERTEN Daniel</v>
      </c>
      <c r="I11" s="757"/>
      <c r="J11" s="758"/>
      <c r="K11" s="758"/>
      <c r="L11" s="759"/>
    </row>
    <row r="12" spans="1:16" ht="36" customHeight="1">
      <c r="A12" s="1">
        <v>3</v>
      </c>
      <c r="B12" s="9" t="str">
        <f>Répartitions!Z6</f>
        <v>COUPRIE Gérard</v>
      </c>
      <c r="C12" s="757"/>
      <c r="D12" s="758"/>
      <c r="E12" s="758"/>
      <c r="F12" s="759"/>
      <c r="G12" s="199">
        <v>15</v>
      </c>
      <c r="H12" s="9" t="str">
        <f>Répartitions!Z18</f>
        <v>NAUD François</v>
      </c>
      <c r="I12" s="757"/>
      <c r="J12" s="758"/>
      <c r="K12" s="758"/>
      <c r="L12" s="759"/>
    </row>
    <row r="13" spans="1:16" ht="36" customHeight="1">
      <c r="A13" s="1">
        <v>4</v>
      </c>
      <c r="B13" s="9" t="str">
        <f>Répartitions!Z7</f>
        <v>DEJENNE Gérard</v>
      </c>
      <c r="C13" s="757"/>
      <c r="D13" s="758"/>
      <c r="E13" s="758"/>
      <c r="F13" s="759"/>
      <c r="G13" s="199">
        <v>16</v>
      </c>
      <c r="H13" s="9" t="str">
        <f>Répartitions!Z19</f>
        <v>NOUET Jean-Pierre</v>
      </c>
      <c r="I13" s="757"/>
      <c r="J13" s="758"/>
      <c r="K13" s="758"/>
      <c r="L13" s="759"/>
    </row>
    <row r="14" spans="1:16" ht="36" customHeight="1">
      <c r="A14" s="1">
        <v>5</v>
      </c>
      <c r="B14" s="9" t="str">
        <f>Répartitions!Z8</f>
        <v>DEMAY Bernard</v>
      </c>
      <c r="C14" s="757"/>
      <c r="D14" s="758"/>
      <c r="E14" s="758"/>
      <c r="F14" s="759"/>
      <c r="G14" s="199">
        <v>17</v>
      </c>
      <c r="H14" s="9" t="str">
        <f>Répartitions!Z20</f>
        <v>REDOIS Antoine</v>
      </c>
      <c r="I14" s="757"/>
      <c r="J14" s="758"/>
      <c r="K14" s="758"/>
      <c r="L14" s="759"/>
    </row>
    <row r="15" spans="1:16" ht="36" customHeight="1">
      <c r="A15" s="1">
        <v>6</v>
      </c>
      <c r="B15" s="9" t="str">
        <f>Répartitions!Z9</f>
        <v>GALASSO Pierre</v>
      </c>
      <c r="C15" s="757"/>
      <c r="D15" s="758"/>
      <c r="E15" s="758"/>
      <c r="F15" s="759"/>
      <c r="G15" s="199">
        <v>18</v>
      </c>
      <c r="H15" s="9" t="str">
        <f>Répartitions!Z21</f>
        <v>SAVALL Armand</v>
      </c>
      <c r="I15" s="757"/>
      <c r="J15" s="758"/>
      <c r="K15" s="758"/>
      <c r="L15" s="759"/>
    </row>
    <row r="16" spans="1:16" ht="36" customHeight="1">
      <c r="A16" s="1">
        <v>7</v>
      </c>
      <c r="B16" s="9" t="str">
        <f>Répartitions!Z10</f>
        <v>GERMAIN Jean-Michel</v>
      </c>
      <c r="C16" s="757"/>
      <c r="D16" s="758"/>
      <c r="E16" s="758"/>
      <c r="F16" s="759"/>
      <c r="G16" s="199">
        <v>19</v>
      </c>
      <c r="H16" s="9" t="str">
        <f>Répartitions!Z22</f>
        <v>SEMON Gérard</v>
      </c>
      <c r="I16" s="757"/>
      <c r="J16" s="758"/>
      <c r="K16" s="758"/>
      <c r="L16" s="759"/>
    </row>
    <row r="17" spans="1:12" ht="36" customHeight="1">
      <c r="A17" s="1">
        <v>8</v>
      </c>
      <c r="B17" s="9" t="str">
        <f>Répartitions!Z11</f>
        <v>GILL Robert</v>
      </c>
      <c r="C17" s="757"/>
      <c r="D17" s="758"/>
      <c r="E17" s="758"/>
      <c r="F17" s="759"/>
      <c r="G17" s="199">
        <v>20</v>
      </c>
      <c r="H17" s="9" t="str">
        <f>Répartitions!Z23</f>
        <v>WOOD Grahame</v>
      </c>
      <c r="I17" s="757"/>
      <c r="J17" s="758"/>
      <c r="K17" s="758"/>
      <c r="L17" s="759"/>
    </row>
    <row r="18" spans="1:12" ht="36" customHeight="1">
      <c r="A18" s="1">
        <v>9</v>
      </c>
      <c r="B18" s="9" t="str">
        <f>Répartitions!Z12</f>
        <v>JOINIÉ-MAURIN Philippe</v>
      </c>
      <c r="C18" s="757"/>
      <c r="D18" s="758"/>
      <c r="E18" s="758"/>
      <c r="F18" s="759"/>
      <c r="G18" s="199">
        <v>21</v>
      </c>
      <c r="H18" s="9">
        <f>Répartitions!Z24</f>
        <v>0</v>
      </c>
      <c r="I18" s="757"/>
      <c r="J18" s="758"/>
      <c r="K18" s="758"/>
      <c r="L18" s="759"/>
    </row>
    <row r="19" spans="1:12" ht="36" customHeight="1">
      <c r="A19" s="1">
        <v>10</v>
      </c>
      <c r="B19" s="9" t="str">
        <f>Répartitions!Z13</f>
        <v>LACOSTE Olivier</v>
      </c>
      <c r="C19" s="757"/>
      <c r="D19" s="758"/>
      <c r="E19" s="758"/>
      <c r="F19" s="759"/>
      <c r="G19" s="199">
        <v>22</v>
      </c>
      <c r="H19" s="9">
        <f>Répartitions!Z25</f>
        <v>0</v>
      </c>
      <c r="I19" s="757"/>
      <c r="J19" s="758"/>
      <c r="K19" s="758"/>
      <c r="L19" s="759"/>
    </row>
    <row r="20" spans="1:12" ht="36" customHeight="1">
      <c r="A20" s="1">
        <v>11</v>
      </c>
      <c r="B20" s="9" t="str">
        <f>Répartitions!Z14</f>
        <v>LATRICHE Christian</v>
      </c>
      <c r="C20" s="757"/>
      <c r="D20" s="758"/>
      <c r="E20" s="758"/>
      <c r="F20" s="759"/>
      <c r="G20" s="199">
        <v>23</v>
      </c>
      <c r="H20" s="9">
        <f>Répartitions!Z26</f>
        <v>0</v>
      </c>
      <c r="I20" s="757"/>
      <c r="J20" s="758"/>
      <c r="K20" s="758"/>
      <c r="L20" s="759"/>
    </row>
    <row r="21" spans="1:12" ht="36" customHeight="1">
      <c r="A21" s="1">
        <v>12</v>
      </c>
      <c r="B21" s="9" t="str">
        <f>Répartitions!Z15</f>
        <v>LEMOINE André</v>
      </c>
      <c r="C21" s="757"/>
      <c r="D21" s="758"/>
      <c r="E21" s="758"/>
      <c r="F21" s="759"/>
      <c r="G21" s="332">
        <v>24</v>
      </c>
      <c r="H21" s="9">
        <f>Répartitions!Z27</f>
        <v>0</v>
      </c>
      <c r="I21" s="757"/>
      <c r="J21" s="758"/>
      <c r="K21" s="758"/>
      <c r="L21" s="759"/>
    </row>
    <row r="22" spans="1:12" ht="36" customHeight="1"/>
    <row r="23" spans="1:12" ht="36" customHeight="1"/>
    <row r="24" spans="1:12" ht="36" customHeight="1"/>
    <row r="25" spans="1:12" ht="36" customHeight="1"/>
    <row r="26" spans="1:12" ht="36" customHeight="1"/>
  </sheetData>
  <mergeCells count="42">
    <mergeCell ref="B1:E1"/>
    <mergeCell ref="C2:F2"/>
    <mergeCell ref="I2:L2"/>
    <mergeCell ref="C3:F3"/>
    <mergeCell ref="I3:L3"/>
    <mergeCell ref="I1:L1"/>
    <mergeCell ref="C4:F4"/>
    <mergeCell ref="I4:L4"/>
    <mergeCell ref="C5:F5"/>
    <mergeCell ref="I5:L5"/>
    <mergeCell ref="C6:F6"/>
    <mergeCell ref="I6:L6"/>
    <mergeCell ref="C7:F7"/>
    <mergeCell ref="I7:L7"/>
    <mergeCell ref="C10:F10"/>
    <mergeCell ref="I10:L10"/>
    <mergeCell ref="B9:E9"/>
    <mergeCell ref="I9:L9"/>
    <mergeCell ref="C8:F8"/>
    <mergeCell ref="I8:L8"/>
    <mergeCell ref="C11:F11"/>
    <mergeCell ref="I11:L11"/>
    <mergeCell ref="C12:F12"/>
    <mergeCell ref="I12:L12"/>
    <mergeCell ref="C13:F13"/>
    <mergeCell ref="I13:L13"/>
    <mergeCell ref="C14:F14"/>
    <mergeCell ref="I14:L14"/>
    <mergeCell ref="C15:F15"/>
    <mergeCell ref="I15:L15"/>
    <mergeCell ref="C16:F16"/>
    <mergeCell ref="I16:L16"/>
    <mergeCell ref="C20:F20"/>
    <mergeCell ref="I20:L20"/>
    <mergeCell ref="C21:F21"/>
    <mergeCell ref="I21:L21"/>
    <mergeCell ref="C17:F17"/>
    <mergeCell ref="I17:L17"/>
    <mergeCell ref="C18:F18"/>
    <mergeCell ref="I18:L18"/>
    <mergeCell ref="C19:F19"/>
    <mergeCell ref="I19:L19"/>
  </mergeCells>
  <printOptions horizontalCentered="1"/>
  <pageMargins left="0.23622047244094491" right="0.23622047244094491" top="0.39370078740157483" bottom="0.39370078740157483" header="0" footer="0.19685039370078741"/>
  <pageSetup paperSize="9" scale="99" orientation="portrait" r:id="rId1"/>
  <headerFooter>
    <oddFooter>&amp;CFichier : Guy Chanrond - &amp;F - &amp;A - Edité le &amp;D à &amp;T</oddFooter>
  </headerFooter>
</worksheet>
</file>

<file path=xl/worksheets/sheet10.xml><?xml version="1.0" encoding="utf-8"?>
<worksheet xmlns="http://schemas.openxmlformats.org/spreadsheetml/2006/main" xmlns:r="http://schemas.openxmlformats.org/officeDocument/2006/relationships">
  <sheetPr>
    <tabColor rgb="FF92D050"/>
  </sheetPr>
  <dimension ref="A1:R26"/>
  <sheetViews>
    <sheetView showZeros="0" view="pageBreakPreview" zoomScale="75" zoomScaleSheetLayoutView="75" workbookViewId="0">
      <selection activeCell="I2" sqref="I2:L2"/>
    </sheetView>
  </sheetViews>
  <sheetFormatPr baseColWidth="10" defaultColWidth="11.5546875" defaultRowHeight="15.6"/>
  <cols>
    <col min="1" max="1" width="3" style="1" bestFit="1" customWidth="1"/>
    <col min="2" max="2" width="23.33203125" style="67" bestFit="1" customWidth="1"/>
    <col min="3" max="5" width="4" style="67" customWidth="1"/>
    <col min="6" max="6" width="11.5546875" style="67"/>
    <col min="7" max="7" width="3" style="77" customWidth="1"/>
    <col min="8" max="8" width="23.33203125" style="298" customWidth="1"/>
    <col min="9" max="11" width="4" style="67" customWidth="1"/>
    <col min="12" max="13" width="11.5546875" style="67"/>
    <col min="14" max="14" width="11.5546875" style="173"/>
    <col min="15" max="15" width="11.5546875" style="180"/>
    <col min="16" max="16" width="11.5546875" style="169"/>
    <col min="17" max="18" width="11.5546875" style="68"/>
    <col min="19" max="16384" width="11.5546875" style="67"/>
  </cols>
  <sheetData>
    <row r="1" spans="1:18" s="73" customFormat="1" ht="36" customHeight="1">
      <c r="A1" s="182">
        <v>5</v>
      </c>
      <c r="B1" s="763" t="s">
        <v>120</v>
      </c>
      <c r="C1" s="764"/>
      <c r="D1" s="764"/>
      <c r="E1" s="764"/>
      <c r="F1" s="160" t="s">
        <v>113</v>
      </c>
      <c r="G1" s="307">
        <v>66</v>
      </c>
      <c r="H1" s="308">
        <f>IF(G1&lt;&gt;0,HLOOKUP(G1,'Présences, Excuses, et Tx P G'!P1:DV3,3,FALSE),)</f>
        <v>43235</v>
      </c>
      <c r="I1" s="761" t="str">
        <f>IF(G1&lt;&gt;0,HLOOKUP(G1,'Présences, Excuses, et Tx P G'!P1:DV3,2,FALSE),)</f>
        <v>20:30-22:30</v>
      </c>
      <c r="J1" s="761"/>
      <c r="K1" s="761"/>
      <c r="L1" s="762"/>
      <c r="N1" s="170"/>
      <c r="O1" s="179"/>
      <c r="P1" s="165"/>
      <c r="Q1" s="74"/>
      <c r="R1" s="74"/>
    </row>
    <row r="2" spans="1:18" s="72" customFormat="1" ht="36" customHeight="1">
      <c r="A2" s="1"/>
      <c r="B2" s="110" t="s">
        <v>91</v>
      </c>
      <c r="C2" s="765" t="s">
        <v>119</v>
      </c>
      <c r="D2" s="766"/>
      <c r="E2" s="766"/>
      <c r="F2" s="767"/>
      <c r="G2" s="111"/>
      <c r="H2" s="297" t="s">
        <v>91</v>
      </c>
      <c r="I2" s="765" t="s">
        <v>119</v>
      </c>
      <c r="J2" s="766"/>
      <c r="K2" s="766"/>
      <c r="L2" s="767"/>
      <c r="N2" s="173"/>
      <c r="O2" s="180"/>
      <c r="P2" s="167"/>
      <c r="Q2" s="75"/>
      <c r="R2" s="75"/>
    </row>
    <row r="3" spans="1:18" ht="36" customHeight="1">
      <c r="A3" s="1">
        <v>1</v>
      </c>
      <c r="B3" s="70" t="str">
        <f>Répartitions!O4</f>
        <v>BARTHÉLÉMY Fabricia</v>
      </c>
      <c r="C3" s="757"/>
      <c r="D3" s="758"/>
      <c r="E3" s="758"/>
      <c r="F3" s="759"/>
      <c r="G3" s="199">
        <v>20</v>
      </c>
      <c r="H3" s="104">
        <f>Répartitions!O23</f>
        <v>0</v>
      </c>
      <c r="I3" s="757"/>
      <c r="J3" s="758"/>
      <c r="K3" s="758"/>
      <c r="L3" s="759"/>
      <c r="P3" s="168"/>
      <c r="Q3" s="76"/>
      <c r="R3" s="76"/>
    </row>
    <row r="4" spans="1:18" ht="36" customHeight="1">
      <c r="A4" s="1">
        <v>2</v>
      </c>
      <c r="B4" s="70" t="str">
        <f>Répartitions!O5</f>
        <v>BERNAY Béatrice</v>
      </c>
      <c r="C4" s="757"/>
      <c r="D4" s="758"/>
      <c r="E4" s="758"/>
      <c r="F4" s="759"/>
      <c r="G4" s="199">
        <v>21</v>
      </c>
      <c r="H4" s="104"/>
      <c r="I4" s="757"/>
      <c r="J4" s="758"/>
      <c r="K4" s="758"/>
      <c r="L4" s="759"/>
    </row>
    <row r="5" spans="1:18" ht="36" customHeight="1">
      <c r="A5" s="1">
        <v>3</v>
      </c>
      <c r="B5" s="70" t="str">
        <f>Répartitions!O6</f>
        <v>CALVÈS Catherine</v>
      </c>
      <c r="C5" s="757"/>
      <c r="D5" s="758"/>
      <c r="E5" s="758"/>
      <c r="F5" s="759"/>
      <c r="G5" s="199">
        <v>22</v>
      </c>
      <c r="H5" s="71"/>
      <c r="I5" s="757"/>
      <c r="J5" s="758"/>
      <c r="K5" s="758"/>
      <c r="L5" s="759"/>
    </row>
    <row r="6" spans="1:18" ht="36" customHeight="1">
      <c r="A6" s="1">
        <v>4</v>
      </c>
      <c r="B6" s="70" t="str">
        <f>Répartitions!O7</f>
        <v>DÉSIER Josée</v>
      </c>
      <c r="C6" s="757"/>
      <c r="D6" s="758"/>
      <c r="E6" s="758"/>
      <c r="F6" s="759"/>
      <c r="G6" s="199">
        <v>23</v>
      </c>
      <c r="H6" s="104"/>
      <c r="I6" s="757"/>
      <c r="J6" s="758"/>
      <c r="K6" s="758"/>
      <c r="L6" s="759"/>
    </row>
    <row r="7" spans="1:18" ht="36" customHeight="1">
      <c r="A7" s="1">
        <v>5</v>
      </c>
      <c r="B7" s="70" t="str">
        <f>Répartitions!O8</f>
        <v>GAROUFALAKIS Véronique</v>
      </c>
      <c r="C7" s="757"/>
      <c r="D7" s="758"/>
      <c r="E7" s="758"/>
      <c r="F7" s="759"/>
      <c r="G7" s="199">
        <v>24</v>
      </c>
      <c r="H7" s="104"/>
      <c r="I7" s="757"/>
      <c r="J7" s="758"/>
      <c r="K7" s="758"/>
      <c r="L7" s="759"/>
    </row>
    <row r="8" spans="1:18" ht="36" customHeight="1">
      <c r="A8" s="1">
        <v>6</v>
      </c>
      <c r="B8" s="70" t="str">
        <f>Répartitions!O9</f>
        <v>GASPAR Mauricette</v>
      </c>
      <c r="C8" s="757"/>
      <c r="D8" s="758"/>
      <c r="E8" s="758"/>
      <c r="F8" s="759"/>
      <c r="G8" s="199">
        <v>25</v>
      </c>
      <c r="H8" s="104"/>
      <c r="I8" s="757"/>
      <c r="J8" s="758"/>
      <c r="K8" s="758"/>
      <c r="L8" s="759"/>
    </row>
    <row r="9" spans="1:18" ht="36" customHeight="1">
      <c r="A9" s="1">
        <v>7</v>
      </c>
      <c r="B9" s="70" t="str">
        <f>Répartitions!O10</f>
        <v>GUILLOT Brigitte</v>
      </c>
      <c r="C9" s="757"/>
      <c r="D9" s="758"/>
      <c r="E9" s="758"/>
      <c r="F9" s="759"/>
      <c r="G9" s="199">
        <v>26</v>
      </c>
      <c r="H9" s="104"/>
      <c r="I9" s="757"/>
      <c r="J9" s="758"/>
      <c r="K9" s="758"/>
      <c r="L9" s="759"/>
    </row>
    <row r="10" spans="1:18" ht="36" customHeight="1">
      <c r="A10" s="1">
        <v>8</v>
      </c>
      <c r="B10" s="70" t="str">
        <f>Répartitions!O11</f>
        <v>JOUBERT Ann</v>
      </c>
      <c r="C10" s="757"/>
      <c r="D10" s="758"/>
      <c r="E10" s="758"/>
      <c r="F10" s="759"/>
      <c r="G10" s="199">
        <v>27</v>
      </c>
      <c r="H10" s="104"/>
      <c r="I10" s="757"/>
      <c r="J10" s="758"/>
      <c r="K10" s="758"/>
      <c r="L10" s="759"/>
    </row>
    <row r="11" spans="1:18" ht="36" customHeight="1">
      <c r="A11" s="1">
        <v>9</v>
      </c>
      <c r="B11" s="70" t="str">
        <f>Répartitions!O12</f>
        <v>LASSEN Carine</v>
      </c>
      <c r="C11" s="757"/>
      <c r="D11" s="758"/>
      <c r="E11" s="758"/>
      <c r="F11" s="759"/>
      <c r="G11" s="199">
        <v>28</v>
      </c>
      <c r="H11" s="104"/>
      <c r="I11" s="757"/>
      <c r="J11" s="758"/>
      <c r="K11" s="758"/>
      <c r="L11" s="759"/>
    </row>
    <row r="12" spans="1:18" ht="36" customHeight="1">
      <c r="A12" s="1">
        <v>10</v>
      </c>
      <c r="B12" s="70" t="str">
        <f>Répartitions!O13</f>
        <v>LAUJAC-POINOT Geneviève</v>
      </c>
      <c r="C12" s="757"/>
      <c r="D12" s="758"/>
      <c r="E12" s="758"/>
      <c r="F12" s="759"/>
      <c r="G12" s="199">
        <v>29</v>
      </c>
      <c r="H12" s="104"/>
      <c r="I12" s="757"/>
      <c r="J12" s="758"/>
      <c r="K12" s="758"/>
      <c r="L12" s="759"/>
    </row>
    <row r="13" spans="1:18" ht="36" customHeight="1">
      <c r="A13" s="1">
        <v>11</v>
      </c>
      <c r="B13" s="70" t="str">
        <f>Répartitions!O14</f>
        <v>LHOIRY Frédérique</v>
      </c>
      <c r="C13" s="757"/>
      <c r="D13" s="758"/>
      <c r="E13" s="758"/>
      <c r="F13" s="759"/>
      <c r="G13" s="199">
        <v>30</v>
      </c>
      <c r="H13" s="104"/>
      <c r="I13" s="757"/>
      <c r="J13" s="758"/>
      <c r="K13" s="758"/>
      <c r="L13" s="759"/>
    </row>
    <row r="14" spans="1:18" ht="36" customHeight="1">
      <c r="A14" s="1">
        <v>12</v>
      </c>
      <c r="B14" s="70" t="str">
        <f>Répartitions!O15</f>
        <v>MAGRENON Françoise</v>
      </c>
      <c r="C14" s="757"/>
      <c r="D14" s="758"/>
      <c r="E14" s="758"/>
      <c r="F14" s="759"/>
      <c r="G14" s="199">
        <v>31</v>
      </c>
      <c r="H14" s="104"/>
      <c r="I14" s="757"/>
      <c r="J14" s="758"/>
      <c r="K14" s="758"/>
      <c r="L14" s="759"/>
    </row>
    <row r="15" spans="1:18" ht="36" customHeight="1">
      <c r="A15" s="1">
        <v>13</v>
      </c>
      <c r="B15" s="70" t="str">
        <f>Répartitions!O16</f>
        <v>MORILLON Anne</v>
      </c>
      <c r="C15" s="757"/>
      <c r="D15" s="758"/>
      <c r="E15" s="758"/>
      <c r="F15" s="759"/>
      <c r="G15" s="199">
        <v>32</v>
      </c>
      <c r="H15" s="104"/>
      <c r="I15" s="757"/>
      <c r="J15" s="758"/>
      <c r="K15" s="758"/>
      <c r="L15" s="759"/>
    </row>
    <row r="16" spans="1:18" ht="36" customHeight="1">
      <c r="A16" s="1">
        <v>14</v>
      </c>
      <c r="B16" s="70" t="str">
        <f>Répartitions!O17</f>
        <v>MURGUET Caroline</v>
      </c>
      <c r="C16" s="757"/>
      <c r="D16" s="758"/>
      <c r="E16" s="758"/>
      <c r="F16" s="759"/>
      <c r="G16" s="199">
        <v>33</v>
      </c>
      <c r="H16" s="104"/>
      <c r="I16" s="757"/>
      <c r="J16" s="758"/>
      <c r="K16" s="758"/>
      <c r="L16" s="759"/>
    </row>
    <row r="17" spans="1:12" ht="36" customHeight="1">
      <c r="A17" s="1">
        <v>15</v>
      </c>
      <c r="B17" s="70" t="str">
        <f>Répartitions!O18</f>
        <v>NELSON Christel</v>
      </c>
      <c r="C17" s="757"/>
      <c r="D17" s="758"/>
      <c r="E17" s="758"/>
      <c r="F17" s="759"/>
      <c r="G17" s="199">
        <v>34</v>
      </c>
      <c r="H17" s="104"/>
      <c r="I17" s="757"/>
      <c r="J17" s="758"/>
      <c r="K17" s="758"/>
      <c r="L17" s="759"/>
    </row>
    <row r="18" spans="1:12" ht="36" customHeight="1">
      <c r="A18" s="1">
        <v>16</v>
      </c>
      <c r="B18" s="70" t="str">
        <f>Répartitions!O19</f>
        <v>REVAULT Chantal</v>
      </c>
      <c r="C18" s="757"/>
      <c r="D18" s="758"/>
      <c r="E18" s="758"/>
      <c r="F18" s="759"/>
      <c r="G18" s="199">
        <v>35</v>
      </c>
      <c r="H18" s="104"/>
      <c r="I18" s="757"/>
      <c r="J18" s="758"/>
      <c r="K18" s="758"/>
      <c r="L18" s="759"/>
    </row>
    <row r="19" spans="1:12" ht="36" customHeight="1">
      <c r="A19" s="1">
        <v>17</v>
      </c>
      <c r="B19" s="70" t="str">
        <f>Répartitions!O20</f>
        <v>SULPIE Isabelle</v>
      </c>
      <c r="C19" s="757"/>
      <c r="D19" s="758"/>
      <c r="E19" s="758"/>
      <c r="F19" s="759"/>
      <c r="G19" s="199">
        <v>36</v>
      </c>
      <c r="H19" s="104"/>
      <c r="I19" s="757"/>
      <c r="J19" s="758"/>
      <c r="K19" s="758"/>
      <c r="L19" s="759"/>
    </row>
    <row r="20" spans="1:12" ht="36" customHeight="1">
      <c r="A20" s="1">
        <v>18</v>
      </c>
      <c r="B20" s="70">
        <f>Répartitions!O21</f>
        <v>0</v>
      </c>
      <c r="C20" s="757"/>
      <c r="D20" s="758"/>
      <c r="E20" s="758"/>
      <c r="F20" s="759"/>
      <c r="G20" s="199">
        <v>37</v>
      </c>
      <c r="H20" s="104"/>
      <c r="I20" s="757"/>
      <c r="J20" s="758"/>
      <c r="K20" s="758"/>
      <c r="L20" s="759"/>
    </row>
    <row r="21" spans="1:12" ht="36" customHeight="1">
      <c r="A21" s="1">
        <v>19</v>
      </c>
      <c r="B21" s="70">
        <f>Répartitions!O22</f>
        <v>0</v>
      </c>
      <c r="C21" s="757"/>
      <c r="D21" s="758"/>
      <c r="E21" s="758"/>
      <c r="F21" s="759"/>
      <c r="G21" s="199">
        <v>38</v>
      </c>
      <c r="H21" s="104"/>
      <c r="I21" s="757"/>
      <c r="J21" s="758"/>
      <c r="K21" s="758"/>
      <c r="L21" s="759"/>
    </row>
    <row r="22" spans="1:12" ht="36" customHeight="1"/>
    <row r="23" spans="1:12" ht="36" customHeight="1"/>
    <row r="24" spans="1:12" ht="36" customHeight="1"/>
    <row r="25" spans="1:12" ht="36" customHeight="1"/>
    <row r="26" spans="1:12" ht="36" customHeight="1"/>
  </sheetData>
  <mergeCells count="42">
    <mergeCell ref="I21:L21"/>
    <mergeCell ref="C2:F2"/>
    <mergeCell ref="I2:L2"/>
    <mergeCell ref="C21:F21"/>
    <mergeCell ref="I3:L3"/>
    <mergeCell ref="I4:L4"/>
    <mergeCell ref="I5:L5"/>
    <mergeCell ref="I6:L6"/>
    <mergeCell ref="I7:L7"/>
    <mergeCell ref="I8:L8"/>
    <mergeCell ref="I9:L9"/>
    <mergeCell ref="I10:L10"/>
    <mergeCell ref="I11:L11"/>
    <mergeCell ref="I12:L12"/>
    <mergeCell ref="I13:L13"/>
    <mergeCell ref="I14:L14"/>
    <mergeCell ref="I15:L15"/>
    <mergeCell ref="I16:L16"/>
    <mergeCell ref="I17:L17"/>
    <mergeCell ref="C16:F16"/>
    <mergeCell ref="C17:F17"/>
    <mergeCell ref="C18:F18"/>
    <mergeCell ref="C19:F19"/>
    <mergeCell ref="I18:L18"/>
    <mergeCell ref="I19:L19"/>
    <mergeCell ref="C20:F20"/>
    <mergeCell ref="I20:L20"/>
    <mergeCell ref="C11:F11"/>
    <mergeCell ref="C12:F12"/>
    <mergeCell ref="C13:F13"/>
    <mergeCell ref="C14:F14"/>
    <mergeCell ref="C15:F15"/>
    <mergeCell ref="C6:F6"/>
    <mergeCell ref="C7:F7"/>
    <mergeCell ref="C8:F8"/>
    <mergeCell ref="C9:F9"/>
    <mergeCell ref="C10:F10"/>
    <mergeCell ref="C3:F3"/>
    <mergeCell ref="C4:F4"/>
    <mergeCell ref="C5:F5"/>
    <mergeCell ref="B1:E1"/>
    <mergeCell ref="I1:L1"/>
  </mergeCells>
  <printOptions horizontalCentered="1"/>
  <pageMargins left="0.23622047244094491" right="0.23622047244094491" top="0.39370078740157483" bottom="0.39370078740157483" header="0" footer="0.19685039370078741"/>
  <pageSetup paperSize="9" scale="99" orientation="portrait" r:id="rId1"/>
  <headerFooter>
    <oddFooter>&amp;CFichier : Guy Chanrond - &amp;F - &amp;A - Edité le &amp;D à &amp;T</oddFooter>
  </headerFooter>
</worksheet>
</file>

<file path=xl/worksheets/sheet11.xml><?xml version="1.0" encoding="utf-8"?>
<worksheet xmlns="http://schemas.openxmlformats.org/spreadsheetml/2006/main" xmlns:r="http://schemas.openxmlformats.org/officeDocument/2006/relationships">
  <sheetPr>
    <tabColor rgb="FF92D050"/>
  </sheetPr>
  <dimension ref="A1:P26"/>
  <sheetViews>
    <sheetView showZeros="0" view="pageBreakPreview" zoomScale="75" zoomScaleSheetLayoutView="75" workbookViewId="0">
      <selection activeCell="I2" sqref="I2:L2"/>
    </sheetView>
  </sheetViews>
  <sheetFormatPr baseColWidth="10" defaultColWidth="11.5546875" defaultRowHeight="15.6"/>
  <cols>
    <col min="1" max="1" width="3" style="1" bestFit="1" customWidth="1"/>
    <col min="2" max="2" width="23.33203125" style="67" bestFit="1" customWidth="1"/>
    <col min="3" max="5" width="4" style="67" customWidth="1"/>
    <col min="6" max="6" width="11.5546875" style="67"/>
    <col min="7" max="7" width="3" style="77" customWidth="1"/>
    <col min="8" max="8" width="23.33203125" style="67" customWidth="1"/>
    <col min="9" max="11" width="4" style="67" customWidth="1"/>
    <col min="12" max="13" width="11.5546875" style="67"/>
    <col min="14" max="14" width="11.5546875" style="161"/>
    <col min="15" max="15" width="11.5546875" style="174"/>
    <col min="16" max="16" width="11.5546875" style="176"/>
    <col min="17" max="16384" width="11.5546875" style="67"/>
  </cols>
  <sheetData>
    <row r="1" spans="1:16" s="73" customFormat="1" ht="36" customHeight="1">
      <c r="A1" s="182">
        <v>6</v>
      </c>
      <c r="B1" s="763" t="s">
        <v>121</v>
      </c>
      <c r="C1" s="764"/>
      <c r="D1" s="764"/>
      <c r="E1" s="764"/>
      <c r="F1" s="160" t="s">
        <v>113</v>
      </c>
      <c r="G1" s="307">
        <v>66</v>
      </c>
      <c r="H1" s="308">
        <f>IF(G1&lt;&gt;0,HLOOKUP(G1,'Présences, Excuses, et Tx P G'!P1:DV3,3,FALSE),)</f>
        <v>43235</v>
      </c>
      <c r="I1" s="761" t="str">
        <f>IF(G1&lt;&gt;0,HLOOKUP(G1,'Présences, Excuses, et Tx P G'!P1:DV3,2,FALSE),)</f>
        <v>20:30-22:30</v>
      </c>
      <c r="J1" s="761"/>
      <c r="K1" s="761"/>
      <c r="L1" s="762"/>
      <c r="N1" s="177"/>
      <c r="O1" s="171"/>
      <c r="P1" s="172"/>
    </row>
    <row r="2" spans="1:16" s="72" customFormat="1" ht="36" customHeight="1">
      <c r="A2" s="1"/>
      <c r="B2" s="110" t="s">
        <v>91</v>
      </c>
      <c r="C2" s="765" t="s">
        <v>119</v>
      </c>
      <c r="D2" s="766"/>
      <c r="E2" s="766"/>
      <c r="F2" s="767"/>
      <c r="G2" s="111"/>
      <c r="H2" s="110" t="s">
        <v>91</v>
      </c>
      <c r="I2" s="765" t="s">
        <v>119</v>
      </c>
      <c r="J2" s="766"/>
      <c r="K2" s="766"/>
      <c r="L2" s="767"/>
      <c r="N2" s="161"/>
      <c r="O2" s="174"/>
      <c r="P2" s="178"/>
    </row>
    <row r="3" spans="1:16" ht="36" customHeight="1">
      <c r="A3" s="1">
        <v>1</v>
      </c>
      <c r="B3" s="9" t="str">
        <f>Répartitions!Q4</f>
        <v>BARREAUD Delphine</v>
      </c>
      <c r="C3" s="757"/>
      <c r="D3" s="758"/>
      <c r="E3" s="758"/>
      <c r="F3" s="759"/>
      <c r="G3" s="199">
        <v>20</v>
      </c>
      <c r="H3" s="9" t="str">
        <f>Répartitions!Q23</f>
        <v>PARFAIT Marie-Hélène</v>
      </c>
      <c r="I3" s="757"/>
      <c r="J3" s="758"/>
      <c r="K3" s="758"/>
      <c r="L3" s="759"/>
    </row>
    <row r="4" spans="1:16" ht="36" customHeight="1">
      <c r="A4" s="1">
        <v>2</v>
      </c>
      <c r="B4" s="9" t="str">
        <f>Répartitions!Q5</f>
        <v xml:space="preserve">BLEYNIE Chantal </v>
      </c>
      <c r="C4" s="757"/>
      <c r="D4" s="758"/>
      <c r="E4" s="758"/>
      <c r="F4" s="759"/>
      <c r="G4" s="199">
        <v>21</v>
      </c>
      <c r="H4" s="9" t="str">
        <f>Répartitions!Q24</f>
        <v>POITOU Sylvie</v>
      </c>
      <c r="I4" s="757"/>
      <c r="J4" s="758"/>
      <c r="K4" s="758"/>
      <c r="L4" s="759"/>
    </row>
    <row r="5" spans="1:16" ht="36" customHeight="1">
      <c r="A5" s="1">
        <v>3</v>
      </c>
      <c r="B5" s="9" t="str">
        <f>Répartitions!Q6</f>
        <v>CHARTIER Brigitte</v>
      </c>
      <c r="C5" s="757"/>
      <c r="D5" s="758"/>
      <c r="E5" s="758"/>
      <c r="F5" s="759"/>
      <c r="G5" s="199">
        <v>22</v>
      </c>
      <c r="H5" s="9" t="str">
        <f>Répartitions!Q25</f>
        <v>RIGOLLET Elisabeth</v>
      </c>
      <c r="I5" s="757"/>
      <c r="J5" s="758"/>
      <c r="K5" s="758"/>
      <c r="L5" s="759"/>
    </row>
    <row r="6" spans="1:16" ht="36" customHeight="1">
      <c r="A6" s="1">
        <v>4</v>
      </c>
      <c r="B6" s="9" t="str">
        <f>Répartitions!Q7</f>
        <v>CHAT Nadine</v>
      </c>
      <c r="C6" s="757"/>
      <c r="D6" s="758"/>
      <c r="E6" s="758"/>
      <c r="F6" s="759"/>
      <c r="G6" s="199">
        <v>23</v>
      </c>
      <c r="H6" s="9" t="str">
        <f>Répartitions!Q26</f>
        <v>TOULAT Isabelle</v>
      </c>
      <c r="I6" s="757"/>
      <c r="J6" s="758"/>
      <c r="K6" s="758"/>
      <c r="L6" s="759"/>
    </row>
    <row r="7" spans="1:16" ht="36" customHeight="1">
      <c r="A7" s="1">
        <v>5</v>
      </c>
      <c r="B7" s="9" t="str">
        <f>Répartitions!Q8</f>
        <v>CURTAROLO Annie</v>
      </c>
      <c r="C7" s="757"/>
      <c r="D7" s="758"/>
      <c r="E7" s="758"/>
      <c r="F7" s="759"/>
      <c r="G7" s="199">
        <v>24</v>
      </c>
      <c r="H7" s="9" t="str">
        <f>Répartitions!Q27</f>
        <v>VAN CUYCK Hélène</v>
      </c>
      <c r="I7" s="757"/>
      <c r="J7" s="758"/>
      <c r="K7" s="758"/>
      <c r="L7" s="759"/>
    </row>
    <row r="8" spans="1:16" ht="36" customHeight="1">
      <c r="A8" s="1">
        <v>6</v>
      </c>
      <c r="B8" s="9" t="str">
        <f>Répartitions!Q9</f>
        <v>DUFFAUD Sarah</v>
      </c>
      <c r="C8" s="757"/>
      <c r="D8" s="758"/>
      <c r="E8" s="758"/>
      <c r="F8" s="759"/>
      <c r="G8" s="199">
        <v>25</v>
      </c>
      <c r="H8" s="9">
        <f>Répartitions!Q28</f>
        <v>0</v>
      </c>
      <c r="I8" s="757"/>
      <c r="J8" s="758"/>
      <c r="K8" s="758"/>
      <c r="L8" s="759"/>
    </row>
    <row r="9" spans="1:16" ht="36" customHeight="1">
      <c r="A9" s="1">
        <v>7</v>
      </c>
      <c r="B9" s="9" t="str">
        <f>Répartitions!Q10</f>
        <v>FERRAZ Hélène</v>
      </c>
      <c r="C9" s="757"/>
      <c r="D9" s="758"/>
      <c r="E9" s="758"/>
      <c r="F9" s="759"/>
      <c r="G9" s="199">
        <v>26</v>
      </c>
      <c r="H9" s="9">
        <f>Répartitions!Q29</f>
        <v>0</v>
      </c>
      <c r="I9" s="757"/>
      <c r="J9" s="758"/>
      <c r="K9" s="758"/>
      <c r="L9" s="759"/>
    </row>
    <row r="10" spans="1:16" ht="36" customHeight="1">
      <c r="A10" s="1">
        <v>8</v>
      </c>
      <c r="B10" s="9" t="str">
        <f>Répartitions!Q11</f>
        <v>FONGOND Danielle</v>
      </c>
      <c r="C10" s="757"/>
      <c r="D10" s="758"/>
      <c r="E10" s="758"/>
      <c r="F10" s="759"/>
      <c r="G10" s="199">
        <v>27</v>
      </c>
      <c r="H10" s="9">
        <f>Répartitions!Q30</f>
        <v>0</v>
      </c>
      <c r="I10" s="757"/>
      <c r="J10" s="758"/>
      <c r="K10" s="758"/>
      <c r="L10" s="759"/>
    </row>
    <row r="11" spans="1:16" ht="36" customHeight="1">
      <c r="A11" s="1">
        <v>9</v>
      </c>
      <c r="B11" s="9" t="str">
        <f>Répartitions!Q12</f>
        <v>GAUDIOT Danièle</v>
      </c>
      <c r="C11" s="757"/>
      <c r="D11" s="758"/>
      <c r="E11" s="758"/>
      <c r="F11" s="759"/>
      <c r="G11" s="199">
        <v>28</v>
      </c>
      <c r="H11" s="9">
        <f>Répartitions!Q31</f>
        <v>0</v>
      </c>
      <c r="I11" s="757"/>
      <c r="J11" s="758"/>
      <c r="K11" s="758"/>
      <c r="L11" s="759"/>
    </row>
    <row r="12" spans="1:16" ht="36" customHeight="1">
      <c r="A12" s="1">
        <v>10</v>
      </c>
      <c r="B12" s="9" t="str">
        <f>Répartitions!Q13</f>
        <v>GUÉRIN Annick</v>
      </c>
      <c r="C12" s="757"/>
      <c r="D12" s="758"/>
      <c r="E12" s="758"/>
      <c r="F12" s="759"/>
      <c r="G12" s="199">
        <v>29</v>
      </c>
      <c r="H12" s="9">
        <f>Répartitions!Q32</f>
        <v>0</v>
      </c>
      <c r="I12" s="757"/>
      <c r="J12" s="758"/>
      <c r="K12" s="758"/>
      <c r="L12" s="759"/>
    </row>
    <row r="13" spans="1:16" ht="36" customHeight="1">
      <c r="A13" s="1">
        <v>11</v>
      </c>
      <c r="B13" s="9" t="str">
        <f>Répartitions!Q14</f>
        <v>JOLLY Laure</v>
      </c>
      <c r="C13" s="757"/>
      <c r="D13" s="758"/>
      <c r="E13" s="758"/>
      <c r="F13" s="759"/>
      <c r="G13" s="199">
        <v>30</v>
      </c>
      <c r="H13" s="9">
        <f>Répartitions!Q33</f>
        <v>0</v>
      </c>
      <c r="I13" s="757"/>
      <c r="J13" s="758"/>
      <c r="K13" s="758"/>
      <c r="L13" s="759"/>
    </row>
    <row r="14" spans="1:16" ht="36" customHeight="1">
      <c r="A14" s="1">
        <v>12</v>
      </c>
      <c r="B14" s="9" t="str">
        <f>Répartitions!Q15</f>
        <v>LAFON Joëlle</v>
      </c>
      <c r="C14" s="757"/>
      <c r="D14" s="758"/>
      <c r="E14" s="758"/>
      <c r="F14" s="759"/>
      <c r="G14" s="199">
        <v>31</v>
      </c>
      <c r="H14" s="9">
        <f>Répartitions!Q34</f>
        <v>0</v>
      </c>
      <c r="I14" s="757"/>
      <c r="J14" s="758"/>
      <c r="K14" s="758"/>
      <c r="L14" s="759"/>
    </row>
    <row r="15" spans="1:16" ht="36" customHeight="1">
      <c r="A15" s="1">
        <v>13</v>
      </c>
      <c r="B15" s="9" t="str">
        <f>Répartitions!Q16</f>
        <v>LÉGER Nicole</v>
      </c>
      <c r="C15" s="757"/>
      <c r="D15" s="758"/>
      <c r="E15" s="758"/>
      <c r="F15" s="759"/>
      <c r="G15" s="199">
        <v>32</v>
      </c>
      <c r="H15" s="9">
        <f>Répartitions!Q35</f>
        <v>0</v>
      </c>
      <c r="I15" s="757"/>
      <c r="J15" s="758"/>
      <c r="K15" s="758"/>
      <c r="L15" s="759"/>
    </row>
    <row r="16" spans="1:16" ht="36" customHeight="1">
      <c r="A16" s="1">
        <v>14</v>
      </c>
      <c r="B16" s="9" t="str">
        <f>Répartitions!Q17</f>
        <v>LEMOINE Michèle</v>
      </c>
      <c r="C16" s="757"/>
      <c r="D16" s="758"/>
      <c r="E16" s="758"/>
      <c r="F16" s="759"/>
      <c r="G16" s="199">
        <v>33</v>
      </c>
      <c r="H16" s="9">
        <f>Répartitions!Q36</f>
        <v>0</v>
      </c>
      <c r="I16" s="757"/>
      <c r="J16" s="758"/>
      <c r="K16" s="758"/>
      <c r="L16" s="759"/>
    </row>
    <row r="17" spans="1:12" ht="36" customHeight="1">
      <c r="A17" s="1">
        <v>15</v>
      </c>
      <c r="B17" s="9" t="str">
        <f>Répartitions!Q18</f>
        <v>LHOSTE-BOUTIN Frédérique</v>
      </c>
      <c r="C17" s="757"/>
      <c r="D17" s="758"/>
      <c r="E17" s="758"/>
      <c r="F17" s="759"/>
      <c r="G17" s="199">
        <v>34</v>
      </c>
      <c r="H17" s="9">
        <f>Répartitions!Q37</f>
        <v>0</v>
      </c>
      <c r="I17" s="757"/>
      <c r="J17" s="758"/>
      <c r="K17" s="758"/>
      <c r="L17" s="759"/>
    </row>
    <row r="18" spans="1:12" ht="36" customHeight="1">
      <c r="A18" s="1">
        <v>16</v>
      </c>
      <c r="B18" s="9" t="str">
        <f>Répartitions!Q19</f>
        <v>MATHIEU Patricia</v>
      </c>
      <c r="C18" s="757"/>
      <c r="D18" s="758"/>
      <c r="E18" s="758"/>
      <c r="F18" s="759"/>
      <c r="G18" s="199">
        <v>35</v>
      </c>
      <c r="H18" s="9">
        <f>Répartitions!Q38</f>
        <v>0</v>
      </c>
      <c r="I18" s="757"/>
      <c r="J18" s="758"/>
      <c r="K18" s="758"/>
      <c r="L18" s="759"/>
    </row>
    <row r="19" spans="1:12" ht="36" customHeight="1">
      <c r="A19" s="1">
        <v>17</v>
      </c>
      <c r="B19" s="9" t="str">
        <f>Répartitions!Q20</f>
        <v>MESSEMÈNE Rose</v>
      </c>
      <c r="C19" s="757"/>
      <c r="D19" s="758"/>
      <c r="E19" s="758"/>
      <c r="F19" s="759"/>
      <c r="G19" s="199">
        <v>36</v>
      </c>
      <c r="H19" s="9">
        <f>Répartitions!Q39</f>
        <v>0</v>
      </c>
      <c r="I19" s="757"/>
      <c r="J19" s="758"/>
      <c r="K19" s="758"/>
      <c r="L19" s="759"/>
    </row>
    <row r="20" spans="1:12" ht="36" customHeight="1">
      <c r="A20" s="1">
        <v>18</v>
      </c>
      <c r="B20" s="9" t="str">
        <f>Répartitions!Q21</f>
        <v>MÉTOYER Marie-Hélène</v>
      </c>
      <c r="C20" s="757"/>
      <c r="D20" s="758"/>
      <c r="E20" s="758"/>
      <c r="F20" s="759"/>
      <c r="G20" s="199">
        <v>37</v>
      </c>
      <c r="H20" s="9">
        <f>Répartitions!Q40</f>
        <v>0</v>
      </c>
      <c r="I20" s="757"/>
      <c r="J20" s="758"/>
      <c r="K20" s="758"/>
      <c r="L20" s="759"/>
    </row>
    <row r="21" spans="1:12" ht="36" customHeight="1">
      <c r="A21" s="1">
        <v>19</v>
      </c>
      <c r="B21" s="9" t="str">
        <f>Répartitions!Q22</f>
        <v>OUDET Patricia</v>
      </c>
      <c r="C21" s="757"/>
      <c r="D21" s="758"/>
      <c r="E21" s="758"/>
      <c r="F21" s="759"/>
      <c r="G21" s="199">
        <v>38</v>
      </c>
      <c r="H21" s="9">
        <f>Répartitions!Q41</f>
        <v>0</v>
      </c>
      <c r="I21" s="757"/>
      <c r="J21" s="758"/>
      <c r="K21" s="758"/>
      <c r="L21" s="759"/>
    </row>
    <row r="22" spans="1:12" ht="36" customHeight="1"/>
    <row r="23" spans="1:12" ht="36" customHeight="1"/>
    <row r="24" spans="1:12" ht="36" customHeight="1"/>
    <row r="25" spans="1:12" ht="36" customHeight="1"/>
    <row r="26" spans="1:12" ht="36" customHeight="1"/>
  </sheetData>
  <mergeCells count="42">
    <mergeCell ref="I21:L21"/>
    <mergeCell ref="C2:F2"/>
    <mergeCell ref="I2:L2"/>
    <mergeCell ref="C21:F21"/>
    <mergeCell ref="I3:L3"/>
    <mergeCell ref="I4:L4"/>
    <mergeCell ref="I5:L5"/>
    <mergeCell ref="I6:L6"/>
    <mergeCell ref="I7:L7"/>
    <mergeCell ref="I8:L8"/>
    <mergeCell ref="I9:L9"/>
    <mergeCell ref="I10:L10"/>
    <mergeCell ref="I11:L11"/>
    <mergeCell ref="I12:L12"/>
    <mergeCell ref="I13:L13"/>
    <mergeCell ref="I14:L14"/>
    <mergeCell ref="I15:L15"/>
    <mergeCell ref="I16:L16"/>
    <mergeCell ref="I17:L17"/>
    <mergeCell ref="C16:F16"/>
    <mergeCell ref="C17:F17"/>
    <mergeCell ref="C18:F18"/>
    <mergeCell ref="C19:F19"/>
    <mergeCell ref="I18:L18"/>
    <mergeCell ref="I19:L19"/>
    <mergeCell ref="C20:F20"/>
    <mergeCell ref="I20:L20"/>
    <mergeCell ref="C11:F11"/>
    <mergeCell ref="C12:F12"/>
    <mergeCell ref="C13:F13"/>
    <mergeCell ref="C14:F14"/>
    <mergeCell ref="C15:F15"/>
    <mergeCell ref="C6:F6"/>
    <mergeCell ref="C7:F7"/>
    <mergeCell ref="C8:F8"/>
    <mergeCell ref="C9:F9"/>
    <mergeCell ref="C10:F10"/>
    <mergeCell ref="C3:F3"/>
    <mergeCell ref="C4:F4"/>
    <mergeCell ref="C5:F5"/>
    <mergeCell ref="B1:E1"/>
    <mergeCell ref="I1:L1"/>
  </mergeCells>
  <printOptions horizontalCentered="1"/>
  <pageMargins left="0.23622047244094491" right="0.23622047244094491" top="0.39370078740157483" bottom="0.39370078740157483" header="0" footer="0.19685039370078741"/>
  <pageSetup paperSize="9" scale="99" orientation="portrait" r:id="rId1"/>
  <headerFooter>
    <oddFooter>&amp;CFichier : Guy Chanrond - &amp;F - &amp;A - Edité le &amp;D à &amp;T</oddFooter>
  </headerFooter>
</worksheet>
</file>

<file path=xl/worksheets/sheet12.xml><?xml version="1.0" encoding="utf-8"?>
<worksheet xmlns="http://schemas.openxmlformats.org/spreadsheetml/2006/main" xmlns:r="http://schemas.openxmlformats.org/officeDocument/2006/relationships">
  <sheetPr>
    <tabColor rgb="FF92D050"/>
  </sheetPr>
  <dimension ref="A1:P25"/>
  <sheetViews>
    <sheetView showZeros="0" view="pageBreakPreview" zoomScale="75" zoomScaleSheetLayoutView="75" workbookViewId="0">
      <selection activeCell="I2" sqref="I2:L2"/>
    </sheetView>
  </sheetViews>
  <sheetFormatPr baseColWidth="10" defaultColWidth="11.5546875" defaultRowHeight="15.6"/>
  <cols>
    <col min="1" max="1" width="3" style="1" bestFit="1" customWidth="1"/>
    <col min="2" max="2" width="23.33203125" style="67" bestFit="1" customWidth="1"/>
    <col min="3" max="5" width="4" style="67" customWidth="1"/>
    <col min="6" max="6" width="11.5546875" style="67"/>
    <col min="7" max="7" width="3" style="77" customWidth="1"/>
    <col min="8" max="8" width="23.33203125" style="67" customWidth="1"/>
    <col min="9" max="11" width="4" style="67" customWidth="1"/>
    <col min="12" max="13" width="11.5546875" style="67"/>
    <col min="14" max="14" width="11.5546875" style="161"/>
    <col min="15" max="15" width="11.5546875" style="174"/>
    <col min="16" max="16" width="11.5546875" style="176"/>
    <col min="17" max="16384" width="11.5546875" style="67"/>
  </cols>
  <sheetData>
    <row r="1" spans="1:16" s="73" customFormat="1" ht="36" customHeight="1">
      <c r="A1" s="182">
        <v>7</v>
      </c>
      <c r="B1" s="763" t="s">
        <v>122</v>
      </c>
      <c r="C1" s="764"/>
      <c r="D1" s="764"/>
      <c r="E1" s="769"/>
      <c r="F1" s="160" t="s">
        <v>113</v>
      </c>
      <c r="G1" s="307">
        <v>66</v>
      </c>
      <c r="H1" s="308">
        <f>IF(G1&lt;&gt;0,HLOOKUP(G1,'Présences, Excuses, et Tx P G'!P1:DV3,3,FALSE),)</f>
        <v>43235</v>
      </c>
      <c r="I1" s="761" t="str">
        <f>IF(G1&lt;&gt;0,HLOOKUP(G1,'Présences, Excuses, et Tx P G'!P1:DV3,2,FALSE),)</f>
        <v>20:30-22:30</v>
      </c>
      <c r="J1" s="761"/>
      <c r="K1" s="761"/>
      <c r="L1" s="762"/>
      <c r="N1" s="177"/>
      <c r="O1" s="171"/>
      <c r="P1" s="172"/>
    </row>
    <row r="2" spans="1:16" s="72" customFormat="1" ht="36" customHeight="1">
      <c r="A2" s="1"/>
      <c r="B2" s="203" t="s">
        <v>91</v>
      </c>
      <c r="C2" s="765" t="s">
        <v>119</v>
      </c>
      <c r="D2" s="766"/>
      <c r="E2" s="766"/>
      <c r="F2" s="767"/>
      <c r="G2" s="204"/>
      <c r="H2" s="203" t="s">
        <v>91</v>
      </c>
      <c r="I2" s="765" t="s">
        <v>119</v>
      </c>
      <c r="J2" s="766"/>
      <c r="K2" s="766"/>
      <c r="L2" s="767"/>
      <c r="N2" s="161"/>
      <c r="O2" s="174"/>
      <c r="P2" s="178"/>
    </row>
    <row r="3" spans="1:16" ht="36" customHeight="1">
      <c r="A3" s="1">
        <v>1</v>
      </c>
      <c r="B3" s="70" t="str">
        <f>Répartitions!S4</f>
        <v>CLÉDAT (de) Hubert</v>
      </c>
      <c r="C3" s="757"/>
      <c r="D3" s="758"/>
      <c r="E3" s="758"/>
      <c r="F3" s="759"/>
      <c r="G3" s="205">
        <v>7</v>
      </c>
      <c r="H3" s="70" t="str">
        <f>Répartitions!S10</f>
        <v>VASLIN Pascal</v>
      </c>
      <c r="I3" s="757"/>
      <c r="J3" s="758"/>
      <c r="K3" s="758"/>
      <c r="L3" s="759"/>
    </row>
    <row r="4" spans="1:16" ht="36" customHeight="1">
      <c r="A4" s="1">
        <v>2</v>
      </c>
      <c r="B4" s="70" t="str">
        <f>Répartitions!S5</f>
        <v>CLÉDAT (de) Renaud</v>
      </c>
      <c r="C4" s="757"/>
      <c r="D4" s="758"/>
      <c r="E4" s="758"/>
      <c r="F4" s="759"/>
      <c r="G4" s="205">
        <v>8</v>
      </c>
      <c r="H4" s="70">
        <f>Répartitions!S11</f>
        <v>0</v>
      </c>
      <c r="I4" s="757"/>
      <c r="J4" s="758"/>
      <c r="K4" s="758"/>
      <c r="L4" s="759"/>
    </row>
    <row r="5" spans="1:16" ht="36" customHeight="1">
      <c r="A5" s="1">
        <v>3</v>
      </c>
      <c r="B5" s="70" t="str">
        <f>Répartitions!S6</f>
        <v>DÉSIER Pascal</v>
      </c>
      <c r="C5" s="757"/>
      <c r="D5" s="758"/>
      <c r="E5" s="758"/>
      <c r="F5" s="759"/>
      <c r="G5" s="205">
        <v>9</v>
      </c>
      <c r="H5" s="70">
        <f>Répartitions!S12</f>
        <v>0</v>
      </c>
      <c r="I5" s="768"/>
      <c r="J5" s="768"/>
      <c r="K5" s="768"/>
      <c r="L5" s="768"/>
    </row>
    <row r="6" spans="1:16" ht="36" customHeight="1">
      <c r="A6" s="1">
        <v>4</v>
      </c>
      <c r="B6" s="70" t="str">
        <f>Répartitions!S7</f>
        <v>OUDET Martial</v>
      </c>
      <c r="C6" s="768"/>
      <c r="D6" s="768"/>
      <c r="E6" s="768"/>
      <c r="F6" s="768"/>
      <c r="G6" s="205">
        <v>10</v>
      </c>
      <c r="H6" s="70">
        <f>Répartitions!S13</f>
        <v>0</v>
      </c>
      <c r="I6" s="768"/>
      <c r="J6" s="768"/>
      <c r="K6" s="768"/>
      <c r="L6" s="768"/>
    </row>
    <row r="7" spans="1:16" ht="36" customHeight="1">
      <c r="A7" s="1">
        <v>5</v>
      </c>
      <c r="B7" s="70" t="str">
        <f>Répartitions!S8</f>
        <v>REIS José</v>
      </c>
      <c r="C7" s="768"/>
      <c r="D7" s="768"/>
      <c r="E7" s="768"/>
      <c r="F7" s="768"/>
      <c r="G7" s="205">
        <v>11</v>
      </c>
      <c r="H7" s="70">
        <f>Répartitions!S14</f>
        <v>0</v>
      </c>
      <c r="I7" s="768"/>
      <c r="J7" s="768"/>
      <c r="K7" s="768"/>
      <c r="L7" s="768"/>
    </row>
    <row r="8" spans="1:16" ht="36" customHeight="1">
      <c r="A8" s="1">
        <v>6</v>
      </c>
      <c r="B8" s="70" t="str">
        <f>Répartitions!S9</f>
        <v>SULPIE Jean-Luc</v>
      </c>
      <c r="C8" s="768"/>
      <c r="D8" s="768"/>
      <c r="E8" s="768"/>
      <c r="F8" s="768"/>
      <c r="G8" s="206">
        <v>12</v>
      </c>
      <c r="H8" s="70">
        <f>Répartitions!S15</f>
        <v>0</v>
      </c>
      <c r="I8" s="768"/>
      <c r="J8" s="768"/>
      <c r="K8" s="768"/>
      <c r="L8" s="768"/>
    </row>
    <row r="9" spans="1:16" ht="36" customHeight="1">
      <c r="B9" s="763" t="s">
        <v>123</v>
      </c>
      <c r="C9" s="764"/>
      <c r="D9" s="764"/>
      <c r="E9" s="769"/>
      <c r="F9" s="160" t="str">
        <f>F1</f>
        <v>AS</v>
      </c>
      <c r="G9" s="303">
        <f>IF(G1&lt;&gt;0,G1,"")</f>
        <v>66</v>
      </c>
      <c r="H9" s="300">
        <f t="shared" ref="H9:I9" si="0">IF(H1&lt;&gt;0,H1,"")</f>
        <v>43235</v>
      </c>
      <c r="I9" s="760" t="str">
        <f t="shared" si="0"/>
        <v>20:30-22:30</v>
      </c>
      <c r="J9" s="761"/>
      <c r="K9" s="761"/>
      <c r="L9" s="762"/>
    </row>
    <row r="10" spans="1:16" ht="36" customHeight="1">
      <c r="A10" s="1">
        <v>1</v>
      </c>
      <c r="B10" s="70" t="str">
        <f>Répartitions!U4</f>
        <v>CHANROND Guy</v>
      </c>
      <c r="C10" s="768"/>
      <c r="D10" s="768"/>
      <c r="E10" s="768"/>
      <c r="F10" s="768"/>
      <c r="G10" s="199">
        <v>14</v>
      </c>
      <c r="H10" s="70" t="str">
        <f>Répartitions!U16</f>
        <v>SAVALL Armand</v>
      </c>
      <c r="I10" s="768"/>
      <c r="J10" s="768"/>
      <c r="K10" s="768"/>
      <c r="L10" s="768"/>
    </row>
    <row r="11" spans="1:16" ht="36" customHeight="1">
      <c r="A11" s="1">
        <v>2</v>
      </c>
      <c r="B11" s="70" t="str">
        <f>Répartitions!U5</f>
        <v>COUPRIE Gérard</v>
      </c>
      <c r="C11" s="768"/>
      <c r="D11" s="768"/>
      <c r="E11" s="768"/>
      <c r="F11" s="768"/>
      <c r="G11" s="199">
        <v>15</v>
      </c>
      <c r="H11" s="70" t="str">
        <f>Répartitions!U17</f>
        <v>SEMON Gérard</v>
      </c>
      <c r="I11" s="768"/>
      <c r="J11" s="768"/>
      <c r="K11" s="768"/>
      <c r="L11" s="768"/>
    </row>
    <row r="12" spans="1:16" ht="36" customHeight="1">
      <c r="A12" s="1">
        <v>3</v>
      </c>
      <c r="B12" s="70" t="str">
        <f>Répartitions!U6</f>
        <v>DEJENNE Gérard</v>
      </c>
      <c r="C12" s="768"/>
      <c r="D12" s="768"/>
      <c r="E12" s="768"/>
      <c r="F12" s="768"/>
      <c r="G12" s="199">
        <v>16</v>
      </c>
      <c r="H12" s="70" t="str">
        <f>Répartitions!U18</f>
        <v>WOOD Grahame</v>
      </c>
      <c r="I12" s="768"/>
      <c r="J12" s="768"/>
      <c r="K12" s="768"/>
      <c r="L12" s="768"/>
    </row>
    <row r="13" spans="1:16" ht="36" customHeight="1">
      <c r="A13" s="1">
        <v>4</v>
      </c>
      <c r="B13" s="70" t="str">
        <f>Répartitions!U7</f>
        <v>GALASSO Pierre</v>
      </c>
      <c r="C13" s="768"/>
      <c r="D13" s="768"/>
      <c r="E13" s="768"/>
      <c r="F13" s="768"/>
      <c r="G13" s="199">
        <v>17</v>
      </c>
      <c r="H13" s="70">
        <f>Répartitions!U19</f>
        <v>0</v>
      </c>
      <c r="I13" s="757"/>
      <c r="J13" s="758"/>
      <c r="K13" s="758"/>
      <c r="L13" s="759"/>
    </row>
    <row r="14" spans="1:16" ht="36" customHeight="1">
      <c r="A14" s="1">
        <v>5</v>
      </c>
      <c r="B14" s="70" t="str">
        <f>Répartitions!U8</f>
        <v>GERMAIN Jean-Michel</v>
      </c>
      <c r="C14" s="768"/>
      <c r="D14" s="768"/>
      <c r="E14" s="768"/>
      <c r="F14" s="768"/>
      <c r="G14" s="199">
        <v>18</v>
      </c>
      <c r="H14" s="70">
        <f>Répartitions!U20</f>
        <v>0</v>
      </c>
      <c r="I14" s="757"/>
      <c r="J14" s="758"/>
      <c r="K14" s="758"/>
      <c r="L14" s="759"/>
    </row>
    <row r="15" spans="1:16" ht="36" customHeight="1">
      <c r="A15" s="1">
        <v>6</v>
      </c>
      <c r="B15" s="70" t="str">
        <f>Répartitions!U9</f>
        <v>GILL Robert</v>
      </c>
      <c r="C15" s="757"/>
      <c r="D15" s="758"/>
      <c r="E15" s="758"/>
      <c r="F15" s="759"/>
      <c r="G15" s="199">
        <v>19</v>
      </c>
      <c r="H15" s="70">
        <f>Répartitions!U21</f>
        <v>0</v>
      </c>
      <c r="I15" s="757"/>
      <c r="J15" s="758"/>
      <c r="K15" s="758"/>
      <c r="L15" s="759"/>
    </row>
    <row r="16" spans="1:16" ht="36" customHeight="1">
      <c r="A16" s="1">
        <v>7</v>
      </c>
      <c r="B16" s="70" t="str">
        <f>Répartitions!U10</f>
        <v>JOINIÉ-MAURIN Philippe</v>
      </c>
      <c r="C16" s="757"/>
      <c r="D16" s="758"/>
      <c r="E16" s="758"/>
      <c r="F16" s="759"/>
      <c r="G16" s="199">
        <v>20</v>
      </c>
      <c r="H16" s="70">
        <f>Répartitions!U22</f>
        <v>0</v>
      </c>
      <c r="I16" s="757"/>
      <c r="J16" s="758"/>
      <c r="K16" s="758"/>
      <c r="L16" s="759"/>
    </row>
    <row r="17" spans="1:12" ht="36" customHeight="1">
      <c r="A17" s="1">
        <v>8</v>
      </c>
      <c r="B17" s="70" t="str">
        <f>Répartitions!U11</f>
        <v>LATRICHE Christian</v>
      </c>
      <c r="C17" s="757"/>
      <c r="D17" s="758"/>
      <c r="E17" s="758"/>
      <c r="F17" s="759"/>
      <c r="G17" s="199">
        <v>21</v>
      </c>
      <c r="H17" s="70">
        <f>Répartitions!U23</f>
        <v>0</v>
      </c>
      <c r="I17" s="757"/>
      <c r="J17" s="758"/>
      <c r="K17" s="758"/>
      <c r="L17" s="759"/>
    </row>
    <row r="18" spans="1:12" ht="36" customHeight="1">
      <c r="A18" s="1">
        <v>9</v>
      </c>
      <c r="B18" s="70" t="str">
        <f>Répartitions!U12</f>
        <v>LEMOINE André</v>
      </c>
      <c r="C18" s="757"/>
      <c r="D18" s="758"/>
      <c r="E18" s="758"/>
      <c r="F18" s="759"/>
      <c r="G18" s="199">
        <v>22</v>
      </c>
      <c r="H18" s="70">
        <f>Répartitions!U24</f>
        <v>0</v>
      </c>
      <c r="I18" s="757"/>
      <c r="J18" s="758"/>
      <c r="K18" s="758"/>
      <c r="L18" s="759"/>
    </row>
    <row r="19" spans="1:12" ht="36" customHeight="1">
      <c r="A19" s="1">
        <v>10</v>
      </c>
      <c r="B19" s="70" t="str">
        <f>Répartitions!U13</f>
        <v>MATRAT Georges</v>
      </c>
      <c r="C19" s="757"/>
      <c r="D19" s="758"/>
      <c r="E19" s="758"/>
      <c r="F19" s="759"/>
      <c r="G19" s="199">
        <v>23</v>
      </c>
      <c r="H19" s="70">
        <f>Répartitions!U25</f>
        <v>0</v>
      </c>
      <c r="I19" s="757"/>
      <c r="J19" s="758"/>
      <c r="K19" s="758"/>
      <c r="L19" s="759"/>
    </row>
    <row r="20" spans="1:12" ht="36" customHeight="1">
      <c r="A20" s="1">
        <v>11</v>
      </c>
      <c r="B20" s="70" t="str">
        <f>Répartitions!U14</f>
        <v>NAUD François</v>
      </c>
      <c r="C20" s="757"/>
      <c r="D20" s="758"/>
      <c r="E20" s="758"/>
      <c r="F20" s="759"/>
      <c r="G20" s="199">
        <v>24</v>
      </c>
      <c r="H20" s="70">
        <f>Répartitions!U26</f>
        <v>0</v>
      </c>
      <c r="I20" s="757"/>
      <c r="J20" s="758"/>
      <c r="K20" s="758"/>
      <c r="L20" s="759"/>
    </row>
    <row r="21" spans="1:12" ht="36" customHeight="1">
      <c r="A21" s="1">
        <v>12</v>
      </c>
      <c r="B21" s="70" t="str">
        <f>Répartitions!U15</f>
        <v>NOUET Jean-Pierre</v>
      </c>
      <c r="C21" s="757"/>
      <c r="D21" s="758"/>
      <c r="E21" s="758"/>
      <c r="F21" s="759"/>
      <c r="G21" s="199">
        <v>25</v>
      </c>
      <c r="H21" s="70">
        <f>Répartitions!U27</f>
        <v>0</v>
      </c>
      <c r="I21" s="757"/>
      <c r="J21" s="758"/>
      <c r="K21" s="758"/>
      <c r="L21" s="759"/>
    </row>
    <row r="22" spans="1:12" ht="36" customHeight="1"/>
    <row r="23" spans="1:12" ht="36" customHeight="1"/>
    <row r="24" spans="1:12" ht="36" customHeight="1"/>
    <row r="25" spans="1:12" ht="36" customHeight="1"/>
  </sheetData>
  <mergeCells count="42">
    <mergeCell ref="C20:F20"/>
    <mergeCell ref="I20:L20"/>
    <mergeCell ref="C21:F21"/>
    <mergeCell ref="I21:L21"/>
    <mergeCell ref="C17:F17"/>
    <mergeCell ref="I17:L17"/>
    <mergeCell ref="C18:F18"/>
    <mergeCell ref="I18:L18"/>
    <mergeCell ref="C19:F19"/>
    <mergeCell ref="I19:L19"/>
    <mergeCell ref="C14:F14"/>
    <mergeCell ref="I14:L14"/>
    <mergeCell ref="C15:F15"/>
    <mergeCell ref="I15:L15"/>
    <mergeCell ref="C16:F16"/>
    <mergeCell ref="I16:L16"/>
    <mergeCell ref="C11:F11"/>
    <mergeCell ref="I11:L11"/>
    <mergeCell ref="C12:F12"/>
    <mergeCell ref="I12:L12"/>
    <mergeCell ref="C13:F13"/>
    <mergeCell ref="I13:L13"/>
    <mergeCell ref="C7:F7"/>
    <mergeCell ref="I7:L7"/>
    <mergeCell ref="C10:F10"/>
    <mergeCell ref="I10:L10"/>
    <mergeCell ref="B9:E9"/>
    <mergeCell ref="I9:L9"/>
    <mergeCell ref="C8:F8"/>
    <mergeCell ref="I8:L8"/>
    <mergeCell ref="C4:F4"/>
    <mergeCell ref="I4:L4"/>
    <mergeCell ref="C5:F5"/>
    <mergeCell ref="I5:L5"/>
    <mergeCell ref="C6:F6"/>
    <mergeCell ref="I6:L6"/>
    <mergeCell ref="B1:E1"/>
    <mergeCell ref="C2:F2"/>
    <mergeCell ref="I2:L2"/>
    <mergeCell ref="C3:F3"/>
    <mergeCell ref="I3:L3"/>
    <mergeCell ref="I1:L1"/>
  </mergeCells>
  <printOptions horizontalCentered="1"/>
  <pageMargins left="0.23622047244094491" right="0.23622047244094491" top="0.39370078740157483" bottom="0.39370078740157483" header="0" footer="0.19685039370078741"/>
  <pageSetup paperSize="9" scale="99" orientation="portrait" r:id="rId1"/>
  <headerFooter>
    <oddFooter>&amp;CFichier : Guy Chanrond - &amp;F - &amp;A - Edité le &amp;D à &amp;T</oddFooter>
  </headerFooter>
</worksheet>
</file>

<file path=xl/worksheets/sheet13.xml><?xml version="1.0" encoding="utf-8"?>
<worksheet xmlns="http://schemas.openxmlformats.org/spreadsheetml/2006/main" xmlns:r="http://schemas.openxmlformats.org/officeDocument/2006/relationships">
  <sheetPr>
    <tabColor rgb="FF66FFFF"/>
  </sheetPr>
  <dimension ref="A1:P26"/>
  <sheetViews>
    <sheetView showZeros="0" view="pageBreakPreview" zoomScale="75" zoomScaleSheetLayoutView="75" workbookViewId="0">
      <selection activeCell="H2" sqref="H2"/>
    </sheetView>
  </sheetViews>
  <sheetFormatPr baseColWidth="10" defaultColWidth="11.5546875" defaultRowHeight="15.6"/>
  <cols>
    <col min="1" max="1" width="3" style="1" bestFit="1" customWidth="1"/>
    <col min="2" max="2" width="23.33203125" style="67" bestFit="1" customWidth="1"/>
    <col min="3" max="5" width="4" style="67" customWidth="1"/>
    <col min="6" max="6" width="11.5546875" style="67"/>
    <col min="7" max="7" width="3" style="77" customWidth="1"/>
    <col min="8" max="8" width="23.33203125" style="67" customWidth="1"/>
    <col min="9" max="11" width="4" style="67" customWidth="1"/>
    <col min="12" max="13" width="11.5546875" style="67"/>
    <col min="14" max="14" width="13.6640625" style="173" bestFit="1" customWidth="1"/>
    <col min="15" max="15" width="11.5546875" style="174"/>
    <col min="16" max="16" width="11.5546875" style="176"/>
    <col min="17" max="16384" width="11.5546875" style="67"/>
  </cols>
  <sheetData>
    <row r="1" spans="1:16" s="73" customFormat="1" ht="36" customHeight="1">
      <c r="A1" s="182">
        <v>8</v>
      </c>
      <c r="B1" s="763" t="s">
        <v>120</v>
      </c>
      <c r="C1" s="764"/>
      <c r="D1" s="764"/>
      <c r="E1" s="764"/>
      <c r="F1" s="160" t="s">
        <v>112</v>
      </c>
      <c r="G1" s="307">
        <v>65</v>
      </c>
      <c r="H1" s="308">
        <f>IF(G1&lt;&gt;0,HLOOKUP(G1,'Présences, Excuses, et Tx P G'!P1:DV3,3,FALSE),)</f>
        <v>43234</v>
      </c>
      <c r="I1" s="761" t="str">
        <f>IF(G1&lt;&gt;0,HLOOKUP(G1,'Présences, Excuses, et Tx P G'!P1:DV3,2,FALSE),)</f>
        <v>20:00-22:00</v>
      </c>
      <c r="J1" s="761"/>
      <c r="K1" s="761"/>
      <c r="L1" s="762"/>
      <c r="N1" s="170"/>
      <c r="O1" s="171"/>
      <c r="P1" s="172"/>
    </row>
    <row r="2" spans="1:16" s="72" customFormat="1" ht="36" customHeight="1">
      <c r="A2" s="1"/>
      <c r="B2" s="110" t="s">
        <v>91</v>
      </c>
      <c r="C2" s="765" t="s">
        <v>119</v>
      </c>
      <c r="D2" s="766"/>
      <c r="E2" s="766"/>
      <c r="F2" s="767"/>
      <c r="G2" s="111"/>
      <c r="H2" s="110" t="s">
        <v>91</v>
      </c>
      <c r="I2" s="765" t="s">
        <v>119</v>
      </c>
      <c r="J2" s="766"/>
      <c r="K2" s="766"/>
      <c r="L2" s="767"/>
      <c r="N2" s="173"/>
      <c r="O2" s="174"/>
      <c r="P2" s="175"/>
    </row>
    <row r="3" spans="1:16" ht="36" customHeight="1">
      <c r="A3" s="1">
        <v>1</v>
      </c>
      <c r="B3" s="71" t="str">
        <f>Répartitions!P4</f>
        <v>COUANON Jocelyne</v>
      </c>
      <c r="C3" s="757"/>
      <c r="D3" s="758"/>
      <c r="E3" s="758"/>
      <c r="F3" s="759"/>
      <c r="G3" s="199">
        <v>5</v>
      </c>
      <c r="H3" s="71" t="str">
        <f>Répartitions!P8</f>
        <v>MARCHAIS Marie-Noëlle</v>
      </c>
      <c r="I3" s="757"/>
      <c r="J3" s="758"/>
      <c r="K3" s="758"/>
      <c r="L3" s="759"/>
      <c r="P3" s="175"/>
    </row>
    <row r="4" spans="1:16" ht="36" customHeight="1">
      <c r="A4" s="1">
        <v>2</v>
      </c>
      <c r="B4" s="71" t="str">
        <f>Répartitions!P5</f>
        <v>FALTOT Véronique</v>
      </c>
      <c r="C4" s="757"/>
      <c r="D4" s="758"/>
      <c r="E4" s="758"/>
      <c r="F4" s="759"/>
      <c r="G4" s="199">
        <v>6</v>
      </c>
      <c r="H4" s="71" t="str">
        <f>Répartitions!P9</f>
        <v>REDOIS Sylviane</v>
      </c>
      <c r="I4" s="757"/>
      <c r="J4" s="758"/>
      <c r="K4" s="758"/>
      <c r="L4" s="759"/>
      <c r="P4" s="175"/>
    </row>
    <row r="5" spans="1:16" ht="36" customHeight="1">
      <c r="A5" s="1">
        <v>3</v>
      </c>
      <c r="B5" s="71" t="str">
        <f>Répartitions!P6</f>
        <v>FOUCAUD Catherine</v>
      </c>
      <c r="C5" s="757"/>
      <c r="D5" s="758"/>
      <c r="E5" s="758"/>
      <c r="F5" s="759"/>
      <c r="G5" s="199">
        <v>7</v>
      </c>
      <c r="H5" s="71" t="str">
        <f>Répartitions!P10</f>
        <v>SABATIER Michèle</v>
      </c>
      <c r="I5" s="757"/>
      <c r="J5" s="758"/>
      <c r="K5" s="758"/>
      <c r="L5" s="759"/>
      <c r="P5" s="175"/>
    </row>
    <row r="6" spans="1:16" ht="36" customHeight="1">
      <c r="A6" s="1">
        <v>4</v>
      </c>
      <c r="B6" s="71" t="str">
        <f>Répartitions!P7</f>
        <v>FOUQUES Emmanuelle</v>
      </c>
      <c r="C6" s="757"/>
      <c r="D6" s="758"/>
      <c r="E6" s="758"/>
      <c r="F6" s="759"/>
      <c r="G6" s="199">
        <v>8</v>
      </c>
      <c r="H6" s="71">
        <f>Répartitions!P11</f>
        <v>0</v>
      </c>
      <c r="I6" s="757"/>
      <c r="J6" s="758"/>
      <c r="K6" s="758"/>
      <c r="L6" s="759"/>
    </row>
    <row r="7" spans="1:16" ht="36" customHeight="1">
      <c r="B7" s="763" t="s">
        <v>121</v>
      </c>
      <c r="C7" s="764"/>
      <c r="D7" s="764"/>
      <c r="E7" s="764"/>
      <c r="F7" s="160" t="str">
        <f>F1</f>
        <v>AR</v>
      </c>
      <c r="G7" s="307">
        <v>65</v>
      </c>
      <c r="H7" s="299">
        <f t="shared" ref="H7:I7" si="0">IF(H1&lt;&gt;0,H1,"")</f>
        <v>43234</v>
      </c>
      <c r="I7" s="760" t="str">
        <f t="shared" si="0"/>
        <v>20:00-22:00</v>
      </c>
      <c r="J7" s="761"/>
      <c r="K7" s="761"/>
      <c r="L7" s="762"/>
    </row>
    <row r="8" spans="1:16" ht="36" customHeight="1">
      <c r="A8" s="1">
        <v>1</v>
      </c>
      <c r="B8" s="71" t="str">
        <f>Répartitions!R4</f>
        <v>BALLOTEAU Claude</v>
      </c>
      <c r="C8" s="757"/>
      <c r="D8" s="758"/>
      <c r="E8" s="758"/>
      <c r="F8" s="759"/>
      <c r="G8" s="199">
        <v>7</v>
      </c>
      <c r="H8" s="8" t="str">
        <f>Répartitions!R10</f>
        <v>ROCCHI Estelle</v>
      </c>
      <c r="I8" s="757"/>
      <c r="J8" s="758"/>
      <c r="K8" s="758"/>
      <c r="L8" s="759"/>
    </row>
    <row r="9" spans="1:16" ht="36" customHeight="1">
      <c r="A9" s="1">
        <v>2</v>
      </c>
      <c r="B9" s="71" t="str">
        <f>Répartitions!R5</f>
        <v>DESCOLAS Pascale</v>
      </c>
      <c r="C9" s="757"/>
      <c r="D9" s="758"/>
      <c r="E9" s="758"/>
      <c r="F9" s="759"/>
      <c r="G9" s="199">
        <v>8</v>
      </c>
      <c r="H9" s="8" t="str">
        <f>Répartitions!R11</f>
        <v>SITAUD Pascale</v>
      </c>
      <c r="I9" s="757"/>
      <c r="J9" s="758"/>
      <c r="K9" s="758"/>
      <c r="L9" s="759"/>
    </row>
    <row r="10" spans="1:16" ht="36" customHeight="1">
      <c r="A10" s="1">
        <v>3</v>
      </c>
      <c r="B10" s="71" t="str">
        <f>Répartitions!R6</f>
        <v>DESPLATS Catherine</v>
      </c>
      <c r="C10" s="757"/>
      <c r="D10" s="758"/>
      <c r="E10" s="758"/>
      <c r="F10" s="759"/>
      <c r="G10" s="199">
        <v>9</v>
      </c>
      <c r="H10" s="8" t="str">
        <f>Répartitions!R12</f>
        <v>VERDIER Nelly</v>
      </c>
      <c r="I10" s="757"/>
      <c r="J10" s="758"/>
      <c r="K10" s="758"/>
      <c r="L10" s="759"/>
    </row>
    <row r="11" spans="1:16" ht="36" customHeight="1">
      <c r="A11" s="1">
        <v>4</v>
      </c>
      <c r="B11" s="71" t="str">
        <f>Répartitions!R7</f>
        <v>GANDRIAU Marie-Andrée</v>
      </c>
      <c r="C11" s="757"/>
      <c r="D11" s="758"/>
      <c r="E11" s="758"/>
      <c r="F11" s="759"/>
      <c r="G11" s="199">
        <v>10</v>
      </c>
      <c r="H11" s="8" t="str">
        <f>Répartitions!R13</f>
        <v>VILLALONGUE Michèle</v>
      </c>
      <c r="I11" s="757"/>
      <c r="J11" s="758"/>
      <c r="K11" s="758"/>
      <c r="L11" s="759"/>
    </row>
    <row r="12" spans="1:16" ht="36" customHeight="1">
      <c r="A12" s="1">
        <v>5</v>
      </c>
      <c r="B12" s="71" t="str">
        <f>Répartitions!R8</f>
        <v>GOUST Martine</v>
      </c>
      <c r="C12" s="757"/>
      <c r="D12" s="758"/>
      <c r="E12" s="758"/>
      <c r="F12" s="759"/>
      <c r="G12" s="199">
        <v>11</v>
      </c>
      <c r="H12" s="8">
        <f>Répartitions!R14</f>
        <v>0</v>
      </c>
      <c r="I12" s="757"/>
      <c r="J12" s="758"/>
      <c r="K12" s="758"/>
      <c r="L12" s="759"/>
    </row>
    <row r="13" spans="1:16" ht="36" customHeight="1">
      <c r="A13" s="1">
        <v>6</v>
      </c>
      <c r="B13" s="71" t="str">
        <f>Répartitions!R9</f>
        <v>JOLLIVET-BARON Sylvie</v>
      </c>
      <c r="C13" s="757"/>
      <c r="D13" s="758"/>
      <c r="E13" s="758"/>
      <c r="F13" s="759"/>
      <c r="G13" s="199">
        <v>12</v>
      </c>
      <c r="H13" s="8">
        <f>Répartitions!R15</f>
        <v>0</v>
      </c>
      <c r="I13" s="757"/>
      <c r="J13" s="758"/>
      <c r="K13" s="758"/>
      <c r="L13" s="759"/>
    </row>
    <row r="14" spans="1:16" ht="36" customHeight="1">
      <c r="A14" s="1">
        <v>12</v>
      </c>
      <c r="B14" s="763" t="s">
        <v>122</v>
      </c>
      <c r="C14" s="764"/>
      <c r="D14" s="764"/>
      <c r="E14" s="764"/>
      <c r="F14" s="160" t="str">
        <f>F1</f>
        <v>AR</v>
      </c>
      <c r="G14" s="307">
        <f>IF(G1&lt;&gt;0,G1,"")</f>
        <v>65</v>
      </c>
      <c r="H14" s="299">
        <f t="shared" ref="H14:I14" si="1">IF(H1&lt;&gt;0,H1,"")</f>
        <v>43234</v>
      </c>
      <c r="I14" s="760" t="str">
        <f t="shared" si="1"/>
        <v>20:00-22:00</v>
      </c>
      <c r="J14" s="761"/>
      <c r="K14" s="761"/>
      <c r="L14" s="762"/>
    </row>
    <row r="15" spans="1:16" ht="36" customHeight="1">
      <c r="A15" s="1">
        <v>1</v>
      </c>
      <c r="B15" s="71" t="str">
        <f>Répartitions!T4</f>
        <v>GADÉ Luc</v>
      </c>
      <c r="C15" s="757"/>
      <c r="D15" s="758"/>
      <c r="E15" s="758"/>
      <c r="F15" s="759"/>
      <c r="G15" s="199">
        <v>3</v>
      </c>
      <c r="H15" s="71" t="str">
        <f>Répartitions!T6</f>
        <v>FABRE Xavier</v>
      </c>
      <c r="I15" s="757"/>
      <c r="J15" s="758"/>
      <c r="K15" s="758"/>
      <c r="L15" s="759"/>
    </row>
    <row r="16" spans="1:16" ht="36" customHeight="1">
      <c r="A16" s="1">
        <v>2</v>
      </c>
      <c r="B16" s="71" t="str">
        <f>Répartitions!T5</f>
        <v>PITOIS Christian</v>
      </c>
      <c r="C16" s="757"/>
      <c r="D16" s="758"/>
      <c r="E16" s="758"/>
      <c r="F16" s="759"/>
      <c r="G16" s="199">
        <v>4</v>
      </c>
      <c r="H16" s="71">
        <f>Répartitions!T7</f>
        <v>0</v>
      </c>
      <c r="I16" s="757"/>
      <c r="J16" s="758"/>
      <c r="K16" s="758"/>
      <c r="L16" s="759"/>
    </row>
    <row r="17" spans="1:12" ht="36" customHeight="1">
      <c r="A17" s="1">
        <v>15</v>
      </c>
      <c r="B17" s="763" t="s">
        <v>123</v>
      </c>
      <c r="C17" s="764"/>
      <c r="D17" s="764"/>
      <c r="E17" s="764"/>
      <c r="F17" s="160" t="str">
        <f>F1</f>
        <v>AR</v>
      </c>
      <c r="G17" s="307">
        <f>IF(G1&lt;&gt;0,G1,"")</f>
        <v>65</v>
      </c>
      <c r="H17" s="299">
        <f t="shared" ref="H17:I17" si="2">IF(H1&lt;&gt;0,H1,"")</f>
        <v>43234</v>
      </c>
      <c r="I17" s="760" t="str">
        <f t="shared" si="2"/>
        <v>20:00-22:00</v>
      </c>
      <c r="J17" s="761"/>
      <c r="K17" s="761"/>
      <c r="L17" s="762"/>
    </row>
    <row r="18" spans="1:12" ht="36" customHeight="1">
      <c r="A18" s="1">
        <v>1</v>
      </c>
      <c r="B18" s="71" t="str">
        <f>Répartitions!V4</f>
        <v>BRIDIER Michel</v>
      </c>
      <c r="C18" s="757"/>
      <c r="D18" s="758"/>
      <c r="E18" s="758"/>
      <c r="F18" s="759"/>
      <c r="G18" s="199">
        <v>5</v>
      </c>
      <c r="H18" s="71" t="str">
        <f>Répartitions!V8</f>
        <v>REDOIS Antoine</v>
      </c>
      <c r="I18" s="757"/>
      <c r="J18" s="758"/>
      <c r="K18" s="758"/>
      <c r="L18" s="759"/>
    </row>
    <row r="19" spans="1:12" ht="36" customHeight="1">
      <c r="A19" s="1">
        <v>2</v>
      </c>
      <c r="B19" s="71" t="str">
        <f>Répartitions!V5</f>
        <v>DEMAY Bernard</v>
      </c>
      <c r="C19" s="757"/>
      <c r="D19" s="758"/>
      <c r="E19" s="758"/>
      <c r="F19" s="759"/>
      <c r="G19" s="199">
        <v>6</v>
      </c>
      <c r="H19" s="71">
        <f>Répartitions!V9</f>
        <v>0</v>
      </c>
      <c r="I19" s="757"/>
      <c r="J19" s="758"/>
      <c r="K19" s="758"/>
      <c r="L19" s="759"/>
    </row>
    <row r="20" spans="1:12" ht="36" customHeight="1">
      <c r="A20" s="1">
        <v>3</v>
      </c>
      <c r="B20" s="71" t="str">
        <f>Répartitions!V6</f>
        <v>LACOSTE Olivier</v>
      </c>
      <c r="C20" s="757"/>
      <c r="D20" s="758"/>
      <c r="E20" s="758"/>
      <c r="F20" s="759"/>
      <c r="G20" s="199">
        <v>7</v>
      </c>
      <c r="H20" s="71">
        <f>Répartitions!V10</f>
        <v>0</v>
      </c>
      <c r="I20" s="757"/>
      <c r="J20" s="758"/>
      <c r="K20" s="758"/>
      <c r="L20" s="759"/>
    </row>
    <row r="21" spans="1:12" ht="36" customHeight="1">
      <c r="A21" s="1">
        <v>4</v>
      </c>
      <c r="B21" s="71" t="str">
        <f>Répartitions!V7</f>
        <v>MERTEN Daniel</v>
      </c>
      <c r="C21" s="757"/>
      <c r="D21" s="758"/>
      <c r="E21" s="758"/>
      <c r="F21" s="759"/>
      <c r="G21" s="199">
        <v>8</v>
      </c>
      <c r="H21" s="71">
        <f>Répartitions!V11</f>
        <v>0</v>
      </c>
      <c r="I21" s="757"/>
      <c r="J21" s="758"/>
      <c r="K21" s="758"/>
      <c r="L21" s="759"/>
    </row>
    <row r="22" spans="1:12" ht="36" customHeight="1"/>
    <row r="23" spans="1:12" ht="36" customHeight="1"/>
    <row r="24" spans="1:12" ht="36" customHeight="1"/>
    <row r="25" spans="1:12" ht="36" customHeight="1"/>
    <row r="26" spans="1:12" ht="36" customHeight="1"/>
  </sheetData>
  <mergeCells count="42">
    <mergeCell ref="C19:F19"/>
    <mergeCell ref="I19:L19"/>
    <mergeCell ref="C20:F20"/>
    <mergeCell ref="I20:L20"/>
    <mergeCell ref="C21:F21"/>
    <mergeCell ref="I21:L21"/>
    <mergeCell ref="C16:F16"/>
    <mergeCell ref="I16:L16"/>
    <mergeCell ref="B17:E17"/>
    <mergeCell ref="C18:F18"/>
    <mergeCell ref="I18:L18"/>
    <mergeCell ref="I17:L17"/>
    <mergeCell ref="C13:F13"/>
    <mergeCell ref="I13:L13"/>
    <mergeCell ref="B14:E14"/>
    <mergeCell ref="C15:F15"/>
    <mergeCell ref="I15:L15"/>
    <mergeCell ref="I14:L14"/>
    <mergeCell ref="C10:F10"/>
    <mergeCell ref="I10:L10"/>
    <mergeCell ref="C11:F11"/>
    <mergeCell ref="I11:L11"/>
    <mergeCell ref="C12:F12"/>
    <mergeCell ref="I12:L12"/>
    <mergeCell ref="B7:E7"/>
    <mergeCell ref="C8:F8"/>
    <mergeCell ref="I8:L8"/>
    <mergeCell ref="C9:F9"/>
    <mergeCell ref="I9:L9"/>
    <mergeCell ref="I7:L7"/>
    <mergeCell ref="C4:F4"/>
    <mergeCell ref="I4:L4"/>
    <mergeCell ref="C5:F5"/>
    <mergeCell ref="I5:L5"/>
    <mergeCell ref="C6:F6"/>
    <mergeCell ref="I6:L6"/>
    <mergeCell ref="B1:E1"/>
    <mergeCell ref="C2:F2"/>
    <mergeCell ref="I2:L2"/>
    <mergeCell ref="C3:F3"/>
    <mergeCell ref="I3:L3"/>
    <mergeCell ref="I1:L1"/>
  </mergeCells>
  <printOptions horizontalCentered="1"/>
  <pageMargins left="0.23622047244094491" right="0.23622047244094491" top="0.39370078740157483" bottom="0.39370078740157483" header="0" footer="0.19685039370078741"/>
  <pageSetup paperSize="9" scale="99" orientation="portrait" r:id="rId1"/>
  <headerFooter>
    <oddFooter>&amp;CFichier : Guy Chanrond - &amp;F - &amp;A - Edité le &amp;D à &amp;T</oddFooter>
  </headerFooter>
</worksheet>
</file>

<file path=xl/worksheets/sheet14.xml><?xml version="1.0" encoding="utf-8"?>
<worksheet xmlns="http://schemas.openxmlformats.org/spreadsheetml/2006/main" xmlns:r="http://schemas.openxmlformats.org/officeDocument/2006/relationships">
  <dimension ref="A2:AJ174"/>
  <sheetViews>
    <sheetView topLeftCell="Q111" workbookViewId="0">
      <selection activeCell="Z138" sqref="Z138"/>
    </sheetView>
  </sheetViews>
  <sheetFormatPr baseColWidth="10" defaultRowHeight="14.4"/>
  <cols>
    <col min="1" max="1" width="4.109375" style="67" customWidth="1"/>
    <col min="2" max="2" width="24.6640625" bestFit="1" customWidth="1"/>
    <col min="3" max="3" width="5" style="3" bestFit="1" customWidth="1"/>
    <col min="4" max="4" width="4.44140625" style="67" customWidth="1"/>
    <col min="5" max="5" width="24.6640625" customWidth="1"/>
    <col min="6" max="6" width="5" style="3" customWidth="1"/>
    <col min="7" max="7" width="4.44140625" style="67" customWidth="1"/>
    <col min="8" max="8" width="24.6640625" customWidth="1"/>
    <col min="9" max="9" width="5" style="3" customWidth="1"/>
    <col min="10" max="10" width="4.44140625" style="67" customWidth="1"/>
    <col min="11" max="11" width="24.6640625" customWidth="1"/>
    <col min="12" max="12" width="5" style="3" customWidth="1"/>
    <col min="13" max="13" width="4.44140625" style="67" customWidth="1"/>
    <col min="14" max="14" width="24.6640625" customWidth="1"/>
    <col min="15" max="15" width="5" style="3" customWidth="1"/>
    <col min="16" max="16" width="4.44140625" style="67" customWidth="1"/>
    <col min="17" max="17" width="24.6640625" customWidth="1"/>
    <col min="18" max="18" width="5" style="3" customWidth="1"/>
    <col min="19" max="19" width="4.44140625" style="67" customWidth="1"/>
    <col min="20" max="20" width="24.6640625" customWidth="1"/>
    <col min="21" max="21" width="5" style="3" customWidth="1"/>
    <col min="22" max="22" width="4.44140625" style="67" customWidth="1"/>
    <col min="23" max="23" width="24.6640625" customWidth="1"/>
    <col min="24" max="24" width="5" style="3" customWidth="1"/>
    <col min="25" max="25" width="4.44140625" style="67" customWidth="1"/>
    <col min="26" max="26" width="24.6640625" customWidth="1"/>
    <col min="27" max="27" width="5" style="3" customWidth="1"/>
    <col min="28" max="28" width="4.44140625" style="67" customWidth="1"/>
    <col min="29" max="29" width="24.6640625" customWidth="1"/>
    <col min="30" max="30" width="5" style="3" customWidth="1"/>
    <col min="31" max="31" width="4.44140625" style="67" customWidth="1"/>
    <col min="32" max="32" width="24.6640625" customWidth="1"/>
    <col min="33" max="33" width="5" style="3" customWidth="1"/>
    <col min="34" max="34" width="4.44140625" style="67" customWidth="1"/>
    <col min="35" max="35" width="18.33203125" bestFit="1" customWidth="1"/>
    <col min="36" max="36" width="3" bestFit="1" customWidth="1"/>
  </cols>
  <sheetData>
    <row r="2" spans="1:34" ht="18">
      <c r="B2" s="771" t="s">
        <v>216</v>
      </c>
      <c r="C2" s="772"/>
      <c r="E2" s="771" t="s">
        <v>217</v>
      </c>
      <c r="F2" s="772"/>
      <c r="H2" s="771" t="s">
        <v>185</v>
      </c>
      <c r="I2" s="772"/>
      <c r="K2" s="771" t="s">
        <v>181</v>
      </c>
      <c r="L2" s="772"/>
      <c r="N2" s="771" t="s">
        <v>182</v>
      </c>
      <c r="O2" s="772"/>
      <c r="Q2" s="491" t="s">
        <v>183</v>
      </c>
      <c r="R2" s="492"/>
      <c r="T2" s="491" t="s">
        <v>184</v>
      </c>
      <c r="U2" s="492"/>
      <c r="W2" s="771" t="s">
        <v>199</v>
      </c>
      <c r="X2" s="772"/>
      <c r="Z2" s="771" t="s">
        <v>1</v>
      </c>
      <c r="AA2" s="772"/>
      <c r="AC2" s="771" t="s">
        <v>2</v>
      </c>
      <c r="AD2" s="772"/>
      <c r="AF2" s="771" t="s">
        <v>200</v>
      </c>
      <c r="AG2" s="772"/>
      <c r="AH2" s="496"/>
    </row>
    <row r="3" spans="1:34" ht="5.4" customHeight="1"/>
    <row r="4" spans="1:34" s="33" customFormat="1" ht="15.6" customHeight="1">
      <c r="A4" s="169"/>
      <c r="B4" s="287">
        <v>42988</v>
      </c>
      <c r="C4" s="327" t="s">
        <v>214</v>
      </c>
      <c r="D4" s="169"/>
      <c r="E4" s="287">
        <v>43009</v>
      </c>
      <c r="F4" s="327" t="s">
        <v>214</v>
      </c>
      <c r="G4" s="169"/>
      <c r="H4" s="287">
        <v>43045</v>
      </c>
      <c r="I4" s="327" t="s">
        <v>214</v>
      </c>
      <c r="J4" s="169"/>
      <c r="K4" s="287">
        <v>43071</v>
      </c>
      <c r="L4" s="327" t="s">
        <v>214</v>
      </c>
      <c r="M4" s="169"/>
      <c r="N4" s="287">
        <v>43106</v>
      </c>
      <c r="O4" s="327" t="s">
        <v>214</v>
      </c>
      <c r="Q4" s="287">
        <v>43136</v>
      </c>
      <c r="R4" s="327" t="s">
        <v>214</v>
      </c>
      <c r="S4" s="169"/>
      <c r="T4" s="287">
        <v>43162</v>
      </c>
      <c r="U4" s="327" t="s">
        <v>214</v>
      </c>
      <c r="V4" s="169"/>
      <c r="W4" s="287">
        <v>43193</v>
      </c>
      <c r="X4" s="327" t="s">
        <v>214</v>
      </c>
      <c r="Y4" s="169"/>
      <c r="Z4" s="287">
        <v>43225</v>
      </c>
      <c r="AA4" s="327" t="s">
        <v>214</v>
      </c>
      <c r="AB4" s="169"/>
      <c r="AC4" s="277"/>
      <c r="AD4" s="326"/>
      <c r="AE4" s="169"/>
      <c r="AF4" s="277"/>
      <c r="AG4" s="773"/>
      <c r="AH4" s="169"/>
    </row>
    <row r="5" spans="1:34" s="33" customFormat="1" ht="15.6" customHeight="1">
      <c r="A5" s="169"/>
      <c r="B5" s="288" t="s">
        <v>300</v>
      </c>
      <c r="C5" s="328" t="s">
        <v>260</v>
      </c>
      <c r="D5" s="169"/>
      <c r="E5" s="288" t="s">
        <v>300</v>
      </c>
      <c r="F5" s="328" t="s">
        <v>260</v>
      </c>
      <c r="G5" s="169"/>
      <c r="H5" s="288" t="s">
        <v>309</v>
      </c>
      <c r="I5" s="328" t="s">
        <v>260</v>
      </c>
      <c r="J5" s="169"/>
      <c r="K5" s="288" t="s">
        <v>337</v>
      </c>
      <c r="L5" s="328" t="s">
        <v>260</v>
      </c>
      <c r="M5" s="169"/>
      <c r="N5" s="288" t="s">
        <v>300</v>
      </c>
      <c r="O5" s="328" t="s">
        <v>260</v>
      </c>
      <c r="Q5" s="288" t="s">
        <v>309</v>
      </c>
      <c r="R5" s="328" t="s">
        <v>260</v>
      </c>
      <c r="S5" s="169"/>
      <c r="T5" s="288" t="s">
        <v>300</v>
      </c>
      <c r="U5" s="328" t="s">
        <v>260</v>
      </c>
      <c r="V5" s="169"/>
      <c r="W5" s="288" t="s">
        <v>421</v>
      </c>
      <c r="X5" s="328" t="s">
        <v>260</v>
      </c>
      <c r="Y5" s="169"/>
      <c r="Z5" s="288" t="s">
        <v>421</v>
      </c>
      <c r="AA5" s="328" t="s">
        <v>260</v>
      </c>
      <c r="AB5" s="169"/>
      <c r="AC5" s="279"/>
      <c r="AD5" s="326"/>
      <c r="AE5" s="169"/>
      <c r="AF5" s="279"/>
      <c r="AG5" s="773"/>
      <c r="AH5" s="169"/>
    </row>
    <row r="6" spans="1:34" s="33" customFormat="1" ht="15.6" customHeight="1">
      <c r="A6" s="169"/>
      <c r="B6" s="288" t="s">
        <v>221</v>
      </c>
      <c r="C6" s="290">
        <v>1</v>
      </c>
      <c r="D6" s="169"/>
      <c r="E6" s="288" t="s">
        <v>227</v>
      </c>
      <c r="F6" s="290">
        <v>8</v>
      </c>
      <c r="G6" s="169"/>
      <c r="H6" s="288" t="s">
        <v>224</v>
      </c>
      <c r="I6" s="290">
        <v>14</v>
      </c>
      <c r="J6" s="169"/>
      <c r="K6" s="288" t="s">
        <v>247</v>
      </c>
      <c r="L6" s="290">
        <v>22</v>
      </c>
      <c r="M6" s="169"/>
      <c r="N6" s="288" t="s">
        <v>224</v>
      </c>
      <c r="O6" s="290">
        <v>29</v>
      </c>
      <c r="Q6" s="288" t="s">
        <v>224</v>
      </c>
      <c r="R6" s="290">
        <v>39</v>
      </c>
      <c r="S6" s="169"/>
      <c r="T6" s="288" t="s">
        <v>245</v>
      </c>
      <c r="U6" s="290">
        <v>43</v>
      </c>
      <c r="V6" s="169"/>
      <c r="W6" s="288" t="s">
        <v>225</v>
      </c>
      <c r="X6" s="290">
        <v>53</v>
      </c>
      <c r="Y6" s="169"/>
      <c r="Z6" s="288" t="s">
        <v>247</v>
      </c>
      <c r="AA6" s="290">
        <v>61</v>
      </c>
      <c r="AB6" s="169"/>
      <c r="AC6" s="280"/>
      <c r="AD6" s="323"/>
      <c r="AE6" s="169"/>
      <c r="AF6" s="280"/>
      <c r="AG6" s="323"/>
      <c r="AH6" s="169"/>
    </row>
    <row r="7" spans="1:34" s="33" customFormat="1" ht="15.6" customHeight="1">
      <c r="A7" s="169"/>
      <c r="B7" s="322" t="s">
        <v>218</v>
      </c>
      <c r="C7" s="105" t="s">
        <v>259</v>
      </c>
      <c r="D7" s="169"/>
      <c r="E7" s="322" t="s">
        <v>218</v>
      </c>
      <c r="F7" s="105" t="s">
        <v>259</v>
      </c>
      <c r="G7" s="169"/>
      <c r="H7" s="322" t="s">
        <v>218</v>
      </c>
      <c r="I7" s="105" t="s">
        <v>259</v>
      </c>
      <c r="J7" s="169"/>
      <c r="K7" s="322" t="s">
        <v>218</v>
      </c>
      <c r="L7" s="105" t="s">
        <v>259</v>
      </c>
      <c r="M7" s="169">
        <v>1</v>
      </c>
      <c r="N7" s="322" t="s">
        <v>218</v>
      </c>
      <c r="O7" s="105" t="s">
        <v>259</v>
      </c>
      <c r="Q7" s="322" t="s">
        <v>218</v>
      </c>
      <c r="R7" s="105" t="s">
        <v>259</v>
      </c>
      <c r="S7" s="169"/>
      <c r="T7" s="322" t="s">
        <v>218</v>
      </c>
      <c r="U7" s="105" t="s">
        <v>259</v>
      </c>
      <c r="V7" s="169"/>
      <c r="W7" s="322" t="s">
        <v>218</v>
      </c>
      <c r="X7" s="105" t="s">
        <v>259</v>
      </c>
      <c r="Y7" s="169"/>
      <c r="Z7" s="322" t="s">
        <v>218</v>
      </c>
      <c r="AA7" s="105" t="s">
        <v>259</v>
      </c>
      <c r="AB7" s="169"/>
      <c r="AC7" s="188"/>
      <c r="AD7" s="325"/>
      <c r="AE7" s="169"/>
      <c r="AF7" s="188"/>
      <c r="AG7" s="325"/>
      <c r="AH7" s="169"/>
    </row>
    <row r="8" spans="1:34" s="33" customFormat="1" ht="15.6" customHeight="1">
      <c r="A8" s="169">
        <v>1</v>
      </c>
      <c r="B8" s="158" t="s">
        <v>19</v>
      </c>
      <c r="C8" s="26" t="s">
        <v>10</v>
      </c>
      <c r="D8" s="169">
        <v>1</v>
      </c>
      <c r="E8" s="158" t="s">
        <v>8</v>
      </c>
      <c r="F8" s="26" t="s">
        <v>5</v>
      </c>
      <c r="G8" s="169">
        <v>1</v>
      </c>
      <c r="H8" s="158" t="s">
        <v>27</v>
      </c>
      <c r="I8" s="26" t="s">
        <v>5</v>
      </c>
      <c r="J8" s="169">
        <v>1</v>
      </c>
      <c r="K8" s="158" t="s">
        <v>17</v>
      </c>
      <c r="L8" s="26" t="s">
        <v>16</v>
      </c>
      <c r="M8" s="169">
        <v>2</v>
      </c>
      <c r="N8" s="158" t="s">
        <v>8</v>
      </c>
      <c r="O8" s="26" t="s">
        <v>5</v>
      </c>
      <c r="P8" s="33">
        <v>1</v>
      </c>
      <c r="Q8" s="158" t="s">
        <v>27</v>
      </c>
      <c r="R8" s="26" t="s">
        <v>5</v>
      </c>
      <c r="S8" s="169">
        <v>1</v>
      </c>
      <c r="T8" s="158" t="s">
        <v>11</v>
      </c>
      <c r="U8" s="26" t="s">
        <v>88</v>
      </c>
      <c r="V8" s="169">
        <v>1</v>
      </c>
      <c r="W8" s="158" t="s">
        <v>32</v>
      </c>
      <c r="X8" s="26" t="s">
        <v>88</v>
      </c>
      <c r="Y8" s="169"/>
      <c r="Z8" s="27" t="s">
        <v>438</v>
      </c>
      <c r="AA8" s="26"/>
      <c r="AB8" s="169"/>
      <c r="AC8" s="192"/>
      <c r="AD8" s="191"/>
      <c r="AE8" s="169"/>
      <c r="AF8" s="190"/>
      <c r="AG8" s="191"/>
      <c r="AH8" s="169"/>
    </row>
    <row r="9" spans="1:34" s="33" customFormat="1" ht="15.6" customHeight="1">
      <c r="A9" s="169">
        <v>2</v>
      </c>
      <c r="B9" s="158" t="s">
        <v>25</v>
      </c>
      <c r="C9" s="26" t="s">
        <v>5</v>
      </c>
      <c r="D9" s="169">
        <v>2</v>
      </c>
      <c r="E9" s="158" t="s">
        <v>9</v>
      </c>
      <c r="F9" s="26" t="s">
        <v>10</v>
      </c>
      <c r="G9" s="169">
        <v>2</v>
      </c>
      <c r="H9" s="158" t="s">
        <v>76</v>
      </c>
      <c r="I9" s="26" t="s">
        <v>5</v>
      </c>
      <c r="J9" s="169">
        <v>2</v>
      </c>
      <c r="K9" s="158" t="s">
        <v>19</v>
      </c>
      <c r="L9" s="26" t="s">
        <v>10</v>
      </c>
      <c r="M9" s="169">
        <v>3</v>
      </c>
      <c r="N9" s="158" t="s">
        <v>17</v>
      </c>
      <c r="O9" s="26" t="s">
        <v>16</v>
      </c>
      <c r="P9" s="33">
        <v>2</v>
      </c>
      <c r="Q9" s="158" t="s">
        <v>31</v>
      </c>
      <c r="R9" s="26" t="s">
        <v>88</v>
      </c>
      <c r="S9" s="169">
        <v>2</v>
      </c>
      <c r="T9" s="158" t="s">
        <v>27</v>
      </c>
      <c r="U9" s="26" t="s">
        <v>5</v>
      </c>
      <c r="V9" s="169">
        <v>2</v>
      </c>
      <c r="W9" s="158" t="s">
        <v>41</v>
      </c>
      <c r="X9" s="26" t="s">
        <v>5</v>
      </c>
      <c r="Y9" s="169"/>
      <c r="AA9" s="191"/>
      <c r="AB9" s="169"/>
      <c r="AC9" s="190"/>
      <c r="AD9" s="191"/>
      <c r="AE9" s="169"/>
      <c r="AF9" s="190"/>
      <c r="AG9" s="191"/>
      <c r="AH9" s="169"/>
    </row>
    <row r="10" spans="1:34" s="33" customFormat="1" ht="15.6" customHeight="1">
      <c r="A10" s="169">
        <v>3</v>
      </c>
      <c r="B10" s="158" t="s">
        <v>32</v>
      </c>
      <c r="C10" s="26" t="s">
        <v>88</v>
      </c>
      <c r="D10" s="169">
        <v>3</v>
      </c>
      <c r="E10" s="158" t="s">
        <v>15</v>
      </c>
      <c r="F10" s="26" t="s">
        <v>16</v>
      </c>
      <c r="G10" s="169"/>
      <c r="H10" s="190"/>
      <c r="I10" s="253"/>
      <c r="J10" s="169">
        <v>3</v>
      </c>
      <c r="K10" s="158" t="s">
        <v>24</v>
      </c>
      <c r="L10" s="26" t="s">
        <v>16</v>
      </c>
      <c r="M10" s="169">
        <v>4</v>
      </c>
      <c r="N10" s="158" t="s">
        <v>23</v>
      </c>
      <c r="O10" s="26" t="s">
        <v>88</v>
      </c>
      <c r="P10" s="33">
        <v>3</v>
      </c>
      <c r="Q10" s="158" t="s">
        <v>86</v>
      </c>
      <c r="R10" s="26" t="s">
        <v>5</v>
      </c>
      <c r="S10" s="169">
        <v>3</v>
      </c>
      <c r="T10" s="158" t="s">
        <v>40</v>
      </c>
      <c r="U10" s="26" t="s">
        <v>10</v>
      </c>
      <c r="V10" s="169">
        <v>3</v>
      </c>
      <c r="W10" s="158" t="s">
        <v>322</v>
      </c>
      <c r="X10" s="26" t="s">
        <v>10</v>
      </c>
      <c r="Y10" s="169"/>
      <c r="Z10" s="287">
        <v>43225</v>
      </c>
      <c r="AA10" s="327" t="s">
        <v>214</v>
      </c>
      <c r="AB10" s="169"/>
      <c r="AC10" s="190"/>
      <c r="AD10" s="191"/>
      <c r="AE10" s="169"/>
      <c r="AF10" s="190"/>
      <c r="AG10" s="191"/>
      <c r="AH10" s="169"/>
    </row>
    <row r="11" spans="1:34" s="33" customFormat="1" ht="15.6" customHeight="1">
      <c r="A11" s="169">
        <v>4</v>
      </c>
      <c r="B11" s="158" t="s">
        <v>35</v>
      </c>
      <c r="C11" s="26" t="s">
        <v>5</v>
      </c>
      <c r="D11" s="169">
        <v>4</v>
      </c>
      <c r="E11" s="158" t="s">
        <v>18</v>
      </c>
      <c r="F11" s="26" t="s">
        <v>88</v>
      </c>
      <c r="G11" s="169"/>
      <c r="H11" s="287">
        <v>43046</v>
      </c>
      <c r="I11" s="327" t="s">
        <v>214</v>
      </c>
      <c r="J11" s="169">
        <v>4</v>
      </c>
      <c r="K11" s="158" t="s">
        <v>51</v>
      </c>
      <c r="L11" s="26" t="s">
        <v>10</v>
      </c>
      <c r="M11" s="169">
        <v>5</v>
      </c>
      <c r="N11" s="158" t="s">
        <v>24</v>
      </c>
      <c r="O11" s="26" t="s">
        <v>16</v>
      </c>
      <c r="S11" s="169">
        <v>4</v>
      </c>
      <c r="T11" s="158" t="s">
        <v>264</v>
      </c>
      <c r="U11" s="26" t="s">
        <v>88</v>
      </c>
      <c r="V11" s="169">
        <v>4</v>
      </c>
      <c r="W11" s="158" t="s">
        <v>71</v>
      </c>
      <c r="X11" s="26" t="s">
        <v>5</v>
      </c>
      <c r="Y11" s="169"/>
      <c r="Z11" s="288" t="s">
        <v>300</v>
      </c>
      <c r="AA11" s="328" t="s">
        <v>260</v>
      </c>
      <c r="AB11" s="169"/>
      <c r="AC11" s="190"/>
      <c r="AD11" s="191"/>
      <c r="AE11" s="169"/>
      <c r="AF11" s="192"/>
      <c r="AG11" s="191"/>
      <c r="AH11" s="169"/>
    </row>
    <row r="12" spans="1:34" s="33" customFormat="1" ht="15.6" customHeight="1">
      <c r="A12" s="169">
        <v>5</v>
      </c>
      <c r="B12" s="158" t="s">
        <v>36</v>
      </c>
      <c r="C12" s="26" t="s">
        <v>88</v>
      </c>
      <c r="D12" s="169">
        <v>5</v>
      </c>
      <c r="E12" s="158" t="s">
        <v>27</v>
      </c>
      <c r="F12" s="26" t="s">
        <v>5</v>
      </c>
      <c r="G12" s="169"/>
      <c r="H12" s="288" t="s">
        <v>310</v>
      </c>
      <c r="I12" s="328" t="s">
        <v>260</v>
      </c>
      <c r="J12" s="169">
        <v>5</v>
      </c>
      <c r="K12" s="158" t="s">
        <v>60</v>
      </c>
      <c r="L12" s="26" t="s">
        <v>10</v>
      </c>
      <c r="M12" s="169">
        <v>6</v>
      </c>
      <c r="N12" s="158" t="s">
        <v>27</v>
      </c>
      <c r="O12" s="26" t="s">
        <v>5</v>
      </c>
      <c r="Q12" s="287">
        <v>43137</v>
      </c>
      <c r="R12" s="327" t="s">
        <v>214</v>
      </c>
      <c r="S12" s="169">
        <v>5</v>
      </c>
      <c r="T12" s="158" t="s">
        <v>125</v>
      </c>
      <c r="U12" s="26" t="s">
        <v>5</v>
      </c>
      <c r="V12" s="169"/>
      <c r="X12" s="253"/>
      <c r="Y12" s="169"/>
      <c r="Z12" s="288" t="s">
        <v>224</v>
      </c>
      <c r="AA12" s="290">
        <v>62</v>
      </c>
      <c r="AB12" s="169"/>
      <c r="AC12" s="570"/>
      <c r="AD12" s="571"/>
      <c r="AE12" s="169"/>
      <c r="AF12" s="190"/>
      <c r="AG12" s="253"/>
      <c r="AH12" s="169"/>
    </row>
    <row r="13" spans="1:34" s="33" customFormat="1" ht="15.6" customHeight="1">
      <c r="A13" s="169">
        <v>6</v>
      </c>
      <c r="B13" s="158" t="s">
        <v>41</v>
      </c>
      <c r="C13" s="26" t="s">
        <v>5</v>
      </c>
      <c r="D13" s="169">
        <v>6</v>
      </c>
      <c r="E13" s="158" t="s">
        <v>32</v>
      </c>
      <c r="F13" s="26" t="s">
        <v>88</v>
      </c>
      <c r="G13" s="169"/>
      <c r="H13" s="288" t="s">
        <v>225</v>
      </c>
      <c r="I13" s="290">
        <v>15</v>
      </c>
      <c r="J13" s="169"/>
      <c r="M13" s="169">
        <v>7</v>
      </c>
      <c r="N13" s="158" t="s">
        <v>37</v>
      </c>
      <c r="O13" s="26" t="s">
        <v>88</v>
      </c>
      <c r="Q13" s="288" t="s">
        <v>310</v>
      </c>
      <c r="R13" s="328" t="s">
        <v>260</v>
      </c>
      <c r="S13" s="169">
        <v>6</v>
      </c>
      <c r="T13" s="158" t="s">
        <v>86</v>
      </c>
      <c r="U13" s="26" t="s">
        <v>5</v>
      </c>
      <c r="V13" s="169"/>
      <c r="W13" s="287">
        <v>43197</v>
      </c>
      <c r="X13" s="327" t="s">
        <v>214</v>
      </c>
      <c r="Y13" s="169"/>
      <c r="Z13" s="322" t="s">
        <v>218</v>
      </c>
      <c r="AA13" s="105" t="s">
        <v>259</v>
      </c>
      <c r="AB13" s="169"/>
      <c r="AC13" s="521"/>
      <c r="AD13" s="571"/>
      <c r="AE13" s="169"/>
      <c r="AF13" s="213"/>
      <c r="AG13" s="253"/>
      <c r="AH13" s="169"/>
    </row>
    <row r="14" spans="1:34" s="33" customFormat="1" ht="15.6" customHeight="1">
      <c r="A14" s="169">
        <v>7</v>
      </c>
      <c r="B14" s="158" t="s">
        <v>45</v>
      </c>
      <c r="C14" s="26" t="s">
        <v>5</v>
      </c>
      <c r="D14" s="169">
        <v>7</v>
      </c>
      <c r="E14" s="158" t="s">
        <v>35</v>
      </c>
      <c r="F14" s="26" t="s">
        <v>5</v>
      </c>
      <c r="G14" s="169"/>
      <c r="H14" s="322" t="s">
        <v>218</v>
      </c>
      <c r="I14" s="105" t="s">
        <v>259</v>
      </c>
      <c r="J14" s="169"/>
      <c r="K14" s="287">
        <v>43071</v>
      </c>
      <c r="L14" s="327" t="s">
        <v>214</v>
      </c>
      <c r="M14" s="169">
        <v>8</v>
      </c>
      <c r="N14" s="158" t="s">
        <v>46</v>
      </c>
      <c r="O14" s="26" t="s">
        <v>5</v>
      </c>
      <c r="Q14" s="288" t="s">
        <v>250</v>
      </c>
      <c r="R14" s="290">
        <v>40</v>
      </c>
      <c r="S14" s="169"/>
      <c r="V14" s="169"/>
      <c r="W14" s="288" t="s">
        <v>348</v>
      </c>
      <c r="X14" s="328" t="s">
        <v>260</v>
      </c>
      <c r="Y14" s="169">
        <v>1</v>
      </c>
      <c r="Z14" s="158" t="s">
        <v>22</v>
      </c>
      <c r="AA14" s="26" t="s">
        <v>10</v>
      </c>
      <c r="AB14" s="169"/>
      <c r="AC14" s="521"/>
      <c r="AD14" s="323"/>
      <c r="AE14" s="169"/>
      <c r="AF14" s="213"/>
      <c r="AG14" s="253"/>
      <c r="AH14" s="169"/>
    </row>
    <row r="15" spans="1:34" s="33" customFormat="1" ht="15.6" customHeight="1">
      <c r="A15" s="169">
        <v>8</v>
      </c>
      <c r="B15" s="158" t="s">
        <v>47</v>
      </c>
      <c r="C15" s="26" t="s">
        <v>88</v>
      </c>
      <c r="D15" s="169">
        <v>8</v>
      </c>
      <c r="E15" s="158" t="s">
        <v>265</v>
      </c>
      <c r="F15" s="26" t="s">
        <v>88</v>
      </c>
      <c r="G15" s="169">
        <v>1</v>
      </c>
      <c r="H15" s="158" t="s">
        <v>6</v>
      </c>
      <c r="I15" s="26" t="s">
        <v>5</v>
      </c>
      <c r="J15" s="169"/>
      <c r="K15" s="288" t="s">
        <v>300</v>
      </c>
      <c r="L15" s="328" t="s">
        <v>260</v>
      </c>
      <c r="M15" s="169">
        <v>9</v>
      </c>
      <c r="N15" s="158" t="s">
        <v>49</v>
      </c>
      <c r="O15" s="26" t="s">
        <v>5</v>
      </c>
      <c r="Q15" s="322" t="s">
        <v>218</v>
      </c>
      <c r="R15" s="105" t="s">
        <v>259</v>
      </c>
      <c r="S15" s="169"/>
      <c r="T15" s="287">
        <v>43162</v>
      </c>
      <c r="U15" s="327" t="s">
        <v>214</v>
      </c>
      <c r="V15" s="169"/>
      <c r="W15" s="288" t="s">
        <v>247</v>
      </c>
      <c r="X15" s="290">
        <v>54</v>
      </c>
      <c r="Y15" s="169">
        <v>2</v>
      </c>
      <c r="Z15" s="158" t="s">
        <v>26</v>
      </c>
      <c r="AA15" s="26" t="s">
        <v>5</v>
      </c>
      <c r="AB15" s="169"/>
      <c r="AC15" s="324"/>
      <c r="AD15" s="441"/>
      <c r="AE15" s="169"/>
      <c r="AF15" s="213"/>
      <c r="AG15" s="253"/>
      <c r="AH15" s="169"/>
    </row>
    <row r="16" spans="1:34" s="33" customFormat="1" ht="15.6" customHeight="1">
      <c r="A16" s="169">
        <v>9</v>
      </c>
      <c r="B16" s="158" t="s">
        <v>55</v>
      </c>
      <c r="C16" s="26" t="s">
        <v>88</v>
      </c>
      <c r="D16" s="169">
        <v>9</v>
      </c>
      <c r="E16" s="158" t="s">
        <v>40</v>
      </c>
      <c r="F16" s="26" t="s">
        <v>10</v>
      </c>
      <c r="G16" s="169">
        <v>2</v>
      </c>
      <c r="H16" s="158" t="s">
        <v>49</v>
      </c>
      <c r="I16" s="26" t="s">
        <v>5</v>
      </c>
      <c r="J16" s="169"/>
      <c r="K16" s="288" t="s">
        <v>224</v>
      </c>
      <c r="L16" s="290">
        <v>23</v>
      </c>
      <c r="M16" s="169">
        <v>10</v>
      </c>
      <c r="N16" s="158" t="s">
        <v>50</v>
      </c>
      <c r="O16" s="26" t="s">
        <v>88</v>
      </c>
      <c r="P16" s="33">
        <v>1</v>
      </c>
      <c r="Q16" s="158" t="s">
        <v>8</v>
      </c>
      <c r="R16" s="26" t="s">
        <v>5</v>
      </c>
      <c r="S16" s="169"/>
      <c r="T16" s="288" t="s">
        <v>300</v>
      </c>
      <c r="U16" s="328" t="s">
        <v>260</v>
      </c>
      <c r="V16" s="169"/>
      <c r="W16" s="322" t="s">
        <v>218</v>
      </c>
      <c r="X16" s="105" t="s">
        <v>259</v>
      </c>
      <c r="Y16" s="169">
        <v>3</v>
      </c>
      <c r="Z16" s="158" t="s">
        <v>63</v>
      </c>
      <c r="AA16" s="26" t="s">
        <v>5</v>
      </c>
      <c r="AB16" s="169"/>
      <c r="AC16" s="213"/>
      <c r="AD16" s="191"/>
      <c r="AE16" s="169"/>
      <c r="AF16" s="192"/>
      <c r="AG16" s="253"/>
      <c r="AH16" s="169"/>
    </row>
    <row r="17" spans="1:34" s="33" customFormat="1" ht="15.6" customHeight="1">
      <c r="A17" s="169">
        <v>10</v>
      </c>
      <c r="B17" s="158" t="s">
        <v>57</v>
      </c>
      <c r="C17" s="286" t="s">
        <v>88</v>
      </c>
      <c r="D17" s="169">
        <v>10</v>
      </c>
      <c r="E17" s="158" t="s">
        <v>322</v>
      </c>
      <c r="F17" s="26" t="s">
        <v>10</v>
      </c>
      <c r="G17" s="169">
        <v>3</v>
      </c>
      <c r="H17" s="158" t="s">
        <v>186</v>
      </c>
      <c r="I17" s="26" t="s">
        <v>88</v>
      </c>
      <c r="J17" s="169"/>
      <c r="K17" s="322" t="s">
        <v>218</v>
      </c>
      <c r="L17" s="105" t="s">
        <v>259</v>
      </c>
      <c r="M17" s="169">
        <v>11</v>
      </c>
      <c r="N17" s="158" t="s">
        <v>63</v>
      </c>
      <c r="O17" s="26" t="s">
        <v>5</v>
      </c>
      <c r="P17" s="33">
        <v>2</v>
      </c>
      <c r="Q17" s="158" t="s">
        <v>11</v>
      </c>
      <c r="R17" s="26" t="s">
        <v>88</v>
      </c>
      <c r="S17" s="169"/>
      <c r="T17" s="288" t="s">
        <v>225</v>
      </c>
      <c r="U17" s="290">
        <v>44</v>
      </c>
      <c r="V17" s="169">
        <v>1</v>
      </c>
      <c r="W17" s="158" t="s">
        <v>7</v>
      </c>
      <c r="X17" s="26" t="s">
        <v>88</v>
      </c>
      <c r="Y17" s="169">
        <v>4</v>
      </c>
      <c r="Z17" s="158" t="s">
        <v>186</v>
      </c>
      <c r="AA17" s="26" t="s">
        <v>88</v>
      </c>
      <c r="AB17" s="169"/>
      <c r="AC17" s="213"/>
      <c r="AD17" s="191"/>
      <c r="AE17" s="169"/>
      <c r="AF17" s="192"/>
      <c r="AG17" s="253"/>
      <c r="AH17" s="169"/>
    </row>
    <row r="18" spans="1:34" s="33" customFormat="1" ht="15.6" customHeight="1">
      <c r="A18" s="169">
        <v>11</v>
      </c>
      <c r="B18" s="158" t="s">
        <v>63</v>
      </c>
      <c r="C18" s="26" t="s">
        <v>5</v>
      </c>
      <c r="D18" s="169">
        <v>11</v>
      </c>
      <c r="E18" s="158" t="s">
        <v>47</v>
      </c>
      <c r="F18" s="26" t="s">
        <v>88</v>
      </c>
      <c r="G18" s="169">
        <v>4</v>
      </c>
      <c r="H18" s="158" t="s">
        <v>71</v>
      </c>
      <c r="I18" s="26" t="s">
        <v>5</v>
      </c>
      <c r="J18" s="169">
        <v>1</v>
      </c>
      <c r="K18" s="158" t="s">
        <v>19</v>
      </c>
      <c r="L18" s="26" t="s">
        <v>10</v>
      </c>
      <c r="M18" s="169">
        <v>12</v>
      </c>
      <c r="N18" s="158" t="s">
        <v>71</v>
      </c>
      <c r="O18" s="26" t="s">
        <v>5</v>
      </c>
      <c r="P18" s="33">
        <v>3</v>
      </c>
      <c r="Q18" s="158" t="s">
        <v>13</v>
      </c>
      <c r="R18" s="26" t="s">
        <v>5</v>
      </c>
      <c r="S18" s="169"/>
      <c r="T18" s="322" t="s">
        <v>218</v>
      </c>
      <c r="U18" s="105" t="s">
        <v>259</v>
      </c>
      <c r="V18" s="169">
        <v>2</v>
      </c>
      <c r="W18" s="158" t="s">
        <v>322</v>
      </c>
      <c r="X18" s="26" t="s">
        <v>10</v>
      </c>
      <c r="Y18" s="169"/>
      <c r="Z18" s="190"/>
      <c r="AA18" s="253"/>
      <c r="AB18" s="169"/>
      <c r="AC18" s="213"/>
      <c r="AD18" s="191"/>
      <c r="AE18" s="169"/>
      <c r="AF18" s="213"/>
      <c r="AG18" s="253"/>
      <c r="AH18" s="169"/>
    </row>
    <row r="19" spans="1:34" s="33" customFormat="1" ht="15.6" customHeight="1">
      <c r="A19" s="169">
        <v>12</v>
      </c>
      <c r="B19" s="158" t="s">
        <v>69</v>
      </c>
      <c r="C19" s="26" t="s">
        <v>5</v>
      </c>
      <c r="D19" s="169">
        <v>12</v>
      </c>
      <c r="E19" s="158" t="s">
        <v>50</v>
      </c>
      <c r="F19" s="26" t="s">
        <v>88</v>
      </c>
      <c r="G19" s="169">
        <v>5</v>
      </c>
      <c r="H19" s="158" t="s">
        <v>79</v>
      </c>
      <c r="I19" s="26" t="s">
        <v>10</v>
      </c>
      <c r="J19" s="169">
        <v>2</v>
      </c>
      <c r="K19" s="158" t="s">
        <v>20</v>
      </c>
      <c r="L19" s="26" t="s">
        <v>5</v>
      </c>
      <c r="M19" s="169">
        <v>13</v>
      </c>
      <c r="N19" s="158" t="s">
        <v>85</v>
      </c>
      <c r="O19" s="26" t="s">
        <v>5</v>
      </c>
      <c r="P19" s="33">
        <v>4</v>
      </c>
      <c r="Q19" s="158" t="s">
        <v>14</v>
      </c>
      <c r="R19" s="26" t="s">
        <v>5</v>
      </c>
      <c r="S19" s="169">
        <v>1</v>
      </c>
      <c r="T19" s="158" t="s">
        <v>27</v>
      </c>
      <c r="U19" s="26" t="s">
        <v>5</v>
      </c>
      <c r="V19" s="169">
        <v>3</v>
      </c>
      <c r="W19" s="158" t="s">
        <v>344</v>
      </c>
      <c r="X19" s="26" t="s">
        <v>16</v>
      </c>
      <c r="Y19" s="169"/>
      <c r="Z19" s="287">
        <v>43226</v>
      </c>
      <c r="AA19" s="327" t="s">
        <v>214</v>
      </c>
      <c r="AB19" s="169"/>
      <c r="AC19" s="213"/>
      <c r="AD19" s="191"/>
      <c r="AE19" s="169"/>
      <c r="AG19" s="253"/>
      <c r="AH19" s="169"/>
    </row>
    <row r="20" spans="1:34" s="33" customFormat="1" ht="15.6" customHeight="1">
      <c r="A20" s="169">
        <v>13</v>
      </c>
      <c r="B20" s="158" t="s">
        <v>72</v>
      </c>
      <c r="C20" s="26" t="s">
        <v>10</v>
      </c>
      <c r="D20" s="169">
        <v>13</v>
      </c>
      <c r="E20" s="158" t="s">
        <v>53</v>
      </c>
      <c r="F20" s="26" t="s">
        <v>10</v>
      </c>
      <c r="G20" s="169"/>
      <c r="I20" s="253"/>
      <c r="J20" s="169">
        <v>3</v>
      </c>
      <c r="K20" s="158" t="s">
        <v>47</v>
      </c>
      <c r="L20" s="26" t="s">
        <v>88</v>
      </c>
      <c r="P20" s="33">
        <v>5</v>
      </c>
      <c r="Q20" s="158" t="s">
        <v>26</v>
      </c>
      <c r="R20" s="26" t="s">
        <v>5</v>
      </c>
      <c r="S20" s="169">
        <v>2</v>
      </c>
      <c r="T20" s="158" t="s">
        <v>40</v>
      </c>
      <c r="U20" s="26" t="s">
        <v>10</v>
      </c>
      <c r="V20" s="169"/>
      <c r="Y20" s="169"/>
      <c r="Z20" s="288" t="s">
        <v>300</v>
      </c>
      <c r="AA20" s="328" t="s">
        <v>260</v>
      </c>
      <c r="AB20" s="169"/>
      <c r="AC20" s="190"/>
      <c r="AD20" s="253"/>
      <c r="AE20" s="169"/>
      <c r="AG20" s="253"/>
      <c r="AH20" s="169"/>
    </row>
    <row r="21" spans="1:34" s="33" customFormat="1" ht="15.6" customHeight="1">
      <c r="A21" s="169">
        <v>14</v>
      </c>
      <c r="B21" s="158" t="s">
        <v>78</v>
      </c>
      <c r="C21" s="26" t="s">
        <v>88</v>
      </c>
      <c r="D21" s="169">
        <v>14</v>
      </c>
      <c r="E21" s="158" t="s">
        <v>54</v>
      </c>
      <c r="F21" s="26" t="s">
        <v>5</v>
      </c>
      <c r="G21" s="169"/>
      <c r="H21" s="287">
        <v>43050</v>
      </c>
      <c r="I21" s="327" t="s">
        <v>214</v>
      </c>
      <c r="J21" s="169">
        <v>4</v>
      </c>
      <c r="K21" s="158" t="s">
        <v>27</v>
      </c>
      <c r="L21" s="26" t="s">
        <v>5</v>
      </c>
      <c r="M21" s="169"/>
      <c r="N21" s="287">
        <v>43107</v>
      </c>
      <c r="O21" s="327" t="s">
        <v>214</v>
      </c>
      <c r="P21" s="33">
        <v>6</v>
      </c>
      <c r="Q21" s="158" t="s">
        <v>47</v>
      </c>
      <c r="R21" s="26" t="s">
        <v>88</v>
      </c>
      <c r="S21" s="169">
        <v>3</v>
      </c>
      <c r="T21" s="158" t="s">
        <v>125</v>
      </c>
      <c r="U21" s="26" t="s">
        <v>5</v>
      </c>
      <c r="V21" s="169"/>
      <c r="W21" s="287">
        <v>43197</v>
      </c>
      <c r="X21" s="327" t="s">
        <v>214</v>
      </c>
      <c r="Y21" s="169"/>
      <c r="Z21" s="288" t="s">
        <v>221</v>
      </c>
      <c r="AA21" s="290">
        <v>63</v>
      </c>
      <c r="AB21" s="169"/>
      <c r="AC21" s="570"/>
      <c r="AD21" s="571"/>
      <c r="AE21" s="169"/>
      <c r="AF21" s="277"/>
      <c r="AG21" s="253"/>
      <c r="AH21" s="169"/>
    </row>
    <row r="22" spans="1:34" s="33" customFormat="1" ht="15.6" customHeight="1">
      <c r="A22" s="169">
        <v>15</v>
      </c>
      <c r="B22" s="158" t="s">
        <v>80</v>
      </c>
      <c r="C22" s="26" t="s">
        <v>10</v>
      </c>
      <c r="D22" s="169">
        <v>15</v>
      </c>
      <c r="E22" s="158" t="s">
        <v>64</v>
      </c>
      <c r="F22" s="26" t="s">
        <v>88</v>
      </c>
      <c r="G22" s="169"/>
      <c r="H22" s="288" t="s">
        <v>338</v>
      </c>
      <c r="I22" s="328" t="s">
        <v>260</v>
      </c>
      <c r="J22" s="169">
        <v>5</v>
      </c>
      <c r="K22" s="158" t="s">
        <v>77</v>
      </c>
      <c r="L22" s="26" t="s">
        <v>88</v>
      </c>
      <c r="M22" s="169"/>
      <c r="N22" s="288" t="s">
        <v>300</v>
      </c>
      <c r="O22" s="328" t="s">
        <v>260</v>
      </c>
      <c r="P22" s="33">
        <v>7</v>
      </c>
      <c r="Q22" s="158" t="s">
        <v>57</v>
      </c>
      <c r="R22" s="286" t="s">
        <v>88</v>
      </c>
      <c r="S22" s="169">
        <v>4</v>
      </c>
      <c r="T22" s="158" t="s">
        <v>86</v>
      </c>
      <c r="U22" s="26" t="s">
        <v>5</v>
      </c>
      <c r="V22" s="169"/>
      <c r="W22" s="288" t="s">
        <v>300</v>
      </c>
      <c r="X22" s="328" t="s">
        <v>260</v>
      </c>
      <c r="Y22" s="169"/>
      <c r="Z22" s="322" t="s">
        <v>218</v>
      </c>
      <c r="AA22" s="105" t="s">
        <v>259</v>
      </c>
      <c r="AB22" s="169"/>
      <c r="AC22" s="521"/>
      <c r="AD22" s="571"/>
      <c r="AE22" s="169"/>
      <c r="AF22" s="279"/>
      <c r="AG22" s="253"/>
      <c r="AH22" s="169"/>
    </row>
    <row r="23" spans="1:34" s="33" customFormat="1" ht="15.6" customHeight="1">
      <c r="A23" s="169">
        <v>16</v>
      </c>
      <c r="B23" s="158" t="s">
        <v>125</v>
      </c>
      <c r="C23" s="26" t="s">
        <v>5</v>
      </c>
      <c r="D23" s="169">
        <v>16</v>
      </c>
      <c r="E23" s="158" t="s">
        <v>187</v>
      </c>
      <c r="F23" s="26" t="s">
        <v>10</v>
      </c>
      <c r="G23" s="169"/>
      <c r="H23" s="288" t="s">
        <v>245</v>
      </c>
      <c r="I23" s="290">
        <v>16</v>
      </c>
      <c r="J23" s="169"/>
      <c r="M23" s="169"/>
      <c r="N23" s="288" t="s">
        <v>221</v>
      </c>
      <c r="O23" s="290">
        <v>30</v>
      </c>
      <c r="P23" s="33">
        <v>8</v>
      </c>
      <c r="Q23" s="158" t="s">
        <v>62</v>
      </c>
      <c r="R23" s="26" t="s">
        <v>5</v>
      </c>
      <c r="S23" s="169"/>
      <c r="V23" s="169"/>
      <c r="W23" s="288" t="s">
        <v>224</v>
      </c>
      <c r="X23" s="290">
        <v>55</v>
      </c>
      <c r="Y23" s="169">
        <v>1</v>
      </c>
      <c r="Z23" s="158" t="s">
        <v>26</v>
      </c>
      <c r="AA23" s="26" t="s">
        <v>5</v>
      </c>
      <c r="AB23" s="169"/>
      <c r="AC23" s="521"/>
      <c r="AD23" s="323"/>
      <c r="AE23" s="169"/>
      <c r="AF23" s="280"/>
      <c r="AG23" s="253"/>
      <c r="AH23" s="169"/>
    </row>
    <row r="24" spans="1:34" s="33" customFormat="1" ht="15.6" customHeight="1">
      <c r="A24" s="169"/>
      <c r="B24" s="277"/>
      <c r="C24" s="253"/>
      <c r="D24" s="169">
        <v>17</v>
      </c>
      <c r="E24" s="158" t="s">
        <v>72</v>
      </c>
      <c r="F24" s="26" t="s">
        <v>10</v>
      </c>
      <c r="G24" s="169"/>
      <c r="H24" s="322" t="s">
        <v>218</v>
      </c>
      <c r="I24" s="105" t="s">
        <v>259</v>
      </c>
      <c r="K24" s="287">
        <v>43072</v>
      </c>
      <c r="L24" s="327" t="s">
        <v>214</v>
      </c>
      <c r="M24" s="169"/>
      <c r="N24" s="322" t="s">
        <v>218</v>
      </c>
      <c r="O24" s="105" t="s">
        <v>259</v>
      </c>
      <c r="P24" s="33">
        <v>9</v>
      </c>
      <c r="Q24" s="158" t="s">
        <v>75</v>
      </c>
      <c r="R24" s="26" t="s">
        <v>5</v>
      </c>
      <c r="S24" s="169"/>
      <c r="T24" s="287">
        <v>43163</v>
      </c>
      <c r="U24" s="327" t="s">
        <v>214</v>
      </c>
      <c r="V24" s="169"/>
      <c r="W24" s="322" t="s">
        <v>218</v>
      </c>
      <c r="X24" s="105" t="s">
        <v>259</v>
      </c>
      <c r="Y24" s="169">
        <v>2</v>
      </c>
      <c r="Z24" s="158" t="s">
        <v>40</v>
      </c>
      <c r="AA24" s="26" t="s">
        <v>10</v>
      </c>
      <c r="AB24" s="169"/>
      <c r="AC24" s="324"/>
      <c r="AD24" s="441"/>
      <c r="AE24" s="169"/>
      <c r="AF24" s="188"/>
      <c r="AG24" s="253"/>
      <c r="AH24" s="169"/>
    </row>
    <row r="25" spans="1:34" s="33" customFormat="1" ht="15.6" customHeight="1">
      <c r="A25" s="169"/>
      <c r="B25" s="287">
        <v>42988</v>
      </c>
      <c r="C25" s="327" t="s">
        <v>214</v>
      </c>
      <c r="D25" s="169">
        <v>18</v>
      </c>
      <c r="E25" s="158" t="s">
        <v>73</v>
      </c>
      <c r="F25" s="26" t="s">
        <v>88</v>
      </c>
      <c r="G25" s="447"/>
      <c r="H25" s="158" t="s">
        <v>339</v>
      </c>
      <c r="I25" s="26"/>
      <c r="K25" s="288" t="s">
        <v>300</v>
      </c>
      <c r="L25" s="328" t="s">
        <v>260</v>
      </c>
      <c r="M25" s="169">
        <v>1</v>
      </c>
      <c r="N25" s="158" t="s">
        <v>8</v>
      </c>
      <c r="O25" s="26" t="s">
        <v>5</v>
      </c>
      <c r="P25" s="33">
        <v>10</v>
      </c>
      <c r="Q25" s="158" t="s">
        <v>79</v>
      </c>
      <c r="R25" s="26" t="s">
        <v>10</v>
      </c>
      <c r="S25" s="169"/>
      <c r="T25" s="288" t="s">
        <v>300</v>
      </c>
      <c r="U25" s="328" t="s">
        <v>260</v>
      </c>
      <c r="V25" s="169">
        <v>1</v>
      </c>
      <c r="W25" s="158" t="s">
        <v>7</v>
      </c>
      <c r="X25" s="26" t="s">
        <v>88</v>
      </c>
      <c r="Y25" s="169">
        <v>3</v>
      </c>
      <c r="Z25" s="158" t="s">
        <v>437</v>
      </c>
      <c r="AA25" s="26" t="s">
        <v>5</v>
      </c>
      <c r="AB25" s="169"/>
      <c r="AC25" s="213"/>
      <c r="AD25" s="191"/>
      <c r="AE25" s="169"/>
      <c r="AF25" s="190"/>
      <c r="AG25" s="253"/>
      <c r="AH25" s="169"/>
    </row>
    <row r="26" spans="1:34" s="33" customFormat="1" ht="15.6" customHeight="1">
      <c r="A26" s="169"/>
      <c r="B26" s="288" t="s">
        <v>300</v>
      </c>
      <c r="C26" s="328" t="s">
        <v>260</v>
      </c>
      <c r="D26" s="169">
        <v>19</v>
      </c>
      <c r="E26" s="158" t="s">
        <v>77</v>
      </c>
      <c r="F26" s="26" t="s">
        <v>88</v>
      </c>
      <c r="G26" s="447"/>
      <c r="H26" s="447"/>
      <c r="I26" s="253"/>
      <c r="K26" s="288" t="s">
        <v>221</v>
      </c>
      <c r="L26" s="290">
        <v>24</v>
      </c>
      <c r="M26" s="169">
        <v>2</v>
      </c>
      <c r="N26" s="158" t="s">
        <v>17</v>
      </c>
      <c r="O26" s="26" t="s">
        <v>16</v>
      </c>
      <c r="S26" s="169"/>
      <c r="T26" s="288" t="s">
        <v>221</v>
      </c>
      <c r="U26" s="290">
        <v>45</v>
      </c>
      <c r="V26" s="169">
        <v>2</v>
      </c>
      <c r="W26" s="158" t="s">
        <v>19</v>
      </c>
      <c r="X26" s="26" t="s">
        <v>10</v>
      </c>
      <c r="Y26" s="169">
        <v>4</v>
      </c>
      <c r="Z26" s="158" t="s">
        <v>186</v>
      </c>
      <c r="AA26" s="569" t="s">
        <v>88</v>
      </c>
      <c r="AB26" s="169"/>
      <c r="AC26" s="213"/>
      <c r="AD26" s="191"/>
      <c r="AE26" s="169"/>
      <c r="AF26" s="190"/>
      <c r="AG26" s="253"/>
      <c r="AH26" s="169"/>
    </row>
    <row r="27" spans="1:34" s="33" customFormat="1" ht="15.6" customHeight="1">
      <c r="A27" s="169"/>
      <c r="B27" s="288" t="s">
        <v>219</v>
      </c>
      <c r="C27" s="290">
        <v>2</v>
      </c>
      <c r="D27" s="169">
        <v>20</v>
      </c>
      <c r="E27" s="158" t="s">
        <v>78</v>
      </c>
      <c r="F27" s="26" t="s">
        <v>88</v>
      </c>
      <c r="G27" s="169"/>
      <c r="H27" s="287">
        <v>43050</v>
      </c>
      <c r="I27" s="327" t="s">
        <v>214</v>
      </c>
      <c r="K27" s="322" t="s">
        <v>218</v>
      </c>
      <c r="L27" s="105" t="s">
        <v>259</v>
      </c>
      <c r="M27" s="169">
        <v>3</v>
      </c>
      <c r="N27" s="158" t="s">
        <v>23</v>
      </c>
      <c r="O27" s="26" t="s">
        <v>88</v>
      </c>
      <c r="Q27" s="287">
        <v>43157</v>
      </c>
      <c r="R27" s="327" t="s">
        <v>214</v>
      </c>
      <c r="S27" s="169"/>
      <c r="T27" s="322" t="s">
        <v>218</v>
      </c>
      <c r="U27" s="105" t="s">
        <v>259</v>
      </c>
      <c r="V27" s="169">
        <v>3</v>
      </c>
      <c r="W27" s="158" t="s">
        <v>37</v>
      </c>
      <c r="X27" s="26" t="s">
        <v>88</v>
      </c>
      <c r="Y27" s="169"/>
      <c r="Z27" s="190"/>
      <c r="AA27" s="253"/>
      <c r="AB27" s="169"/>
      <c r="AC27" s="213"/>
      <c r="AD27" s="191"/>
      <c r="AE27" s="169"/>
      <c r="AF27" s="190"/>
      <c r="AG27" s="253"/>
      <c r="AH27" s="169"/>
    </row>
    <row r="28" spans="1:34" s="33" customFormat="1" ht="15.6" customHeight="1">
      <c r="A28" s="169"/>
      <c r="B28" s="322" t="s">
        <v>218</v>
      </c>
      <c r="C28" s="105" t="s">
        <v>259</v>
      </c>
      <c r="D28" s="169">
        <v>21</v>
      </c>
      <c r="E28" s="158" t="s">
        <v>86</v>
      </c>
      <c r="F28" s="26" t="s">
        <v>5</v>
      </c>
      <c r="G28" s="169"/>
      <c r="H28" s="288" t="s">
        <v>300</v>
      </c>
      <c r="I28" s="328" t="s">
        <v>260</v>
      </c>
      <c r="J28" s="33">
        <v>1</v>
      </c>
      <c r="K28" s="158" t="s">
        <v>20</v>
      </c>
      <c r="L28" s="26" t="s">
        <v>5</v>
      </c>
      <c r="M28" s="169">
        <v>4</v>
      </c>
      <c r="N28" s="158" t="s">
        <v>24</v>
      </c>
      <c r="O28" s="26" t="s">
        <v>16</v>
      </c>
      <c r="Q28" s="288" t="s">
        <v>309</v>
      </c>
      <c r="R28" s="328" t="s">
        <v>260</v>
      </c>
      <c r="S28" s="169">
        <v>1</v>
      </c>
      <c r="T28" s="158" t="s">
        <v>25</v>
      </c>
      <c r="U28" s="26" t="s">
        <v>5</v>
      </c>
      <c r="V28" s="169">
        <v>4</v>
      </c>
      <c r="W28" s="158" t="s">
        <v>322</v>
      </c>
      <c r="X28" s="26" t="s">
        <v>10</v>
      </c>
      <c r="Y28" s="169"/>
      <c r="Z28" s="287">
        <v>43226</v>
      </c>
      <c r="AA28" s="327" t="s">
        <v>214</v>
      </c>
      <c r="AB28" s="169"/>
      <c r="AC28" s="213"/>
      <c r="AD28" s="253"/>
      <c r="AE28" s="169"/>
      <c r="AF28" s="213"/>
      <c r="AG28" s="253"/>
      <c r="AH28" s="169"/>
    </row>
    <row r="29" spans="1:34" s="33" customFormat="1" ht="15.6" customHeight="1">
      <c r="A29" s="169">
        <v>1</v>
      </c>
      <c r="B29" s="158" t="s">
        <v>19</v>
      </c>
      <c r="C29" s="26" t="s">
        <v>10</v>
      </c>
      <c r="D29" s="169"/>
      <c r="G29" s="169"/>
      <c r="H29" s="288" t="s">
        <v>325</v>
      </c>
      <c r="I29" s="290">
        <v>17</v>
      </c>
      <c r="J29" s="33">
        <v>2</v>
      </c>
      <c r="K29" s="158" t="s">
        <v>27</v>
      </c>
      <c r="L29" s="26" t="s">
        <v>5</v>
      </c>
      <c r="M29" s="169">
        <v>5</v>
      </c>
      <c r="N29" s="158" t="s">
        <v>27</v>
      </c>
      <c r="O29" s="26" t="s">
        <v>5</v>
      </c>
      <c r="Q29" s="288" t="s">
        <v>224</v>
      </c>
      <c r="R29" s="290">
        <v>41</v>
      </c>
      <c r="S29" s="169">
        <v>2</v>
      </c>
      <c r="T29" s="158" t="s">
        <v>27</v>
      </c>
      <c r="U29" s="26" t="s">
        <v>5</v>
      </c>
      <c r="V29" s="169">
        <v>5</v>
      </c>
      <c r="W29" s="158" t="s">
        <v>47</v>
      </c>
      <c r="X29" s="26" t="s">
        <v>88</v>
      </c>
      <c r="Y29" s="169"/>
      <c r="Z29" s="288" t="s">
        <v>300</v>
      </c>
      <c r="AA29" s="328" t="s">
        <v>260</v>
      </c>
      <c r="AB29" s="169"/>
      <c r="AC29" s="190"/>
      <c r="AD29" s="253"/>
      <c r="AE29" s="169"/>
      <c r="AG29" s="253"/>
      <c r="AH29" s="169"/>
    </row>
    <row r="30" spans="1:34" s="33" customFormat="1" ht="15.6" customHeight="1">
      <c r="A30" s="169">
        <v>2</v>
      </c>
      <c r="B30" s="158" t="s">
        <v>25</v>
      </c>
      <c r="C30" s="26" t="s">
        <v>5</v>
      </c>
      <c r="D30" s="169"/>
      <c r="E30" s="287">
        <v>43009</v>
      </c>
      <c r="F30" s="327" t="s">
        <v>214</v>
      </c>
      <c r="G30" s="169"/>
      <c r="H30" s="322" t="s">
        <v>218</v>
      </c>
      <c r="I30" s="105" t="s">
        <v>259</v>
      </c>
      <c r="J30" s="33">
        <v>3</v>
      </c>
      <c r="K30" s="158" t="s">
        <v>47</v>
      </c>
      <c r="L30" s="26" t="s">
        <v>88</v>
      </c>
      <c r="M30" s="169">
        <v>6</v>
      </c>
      <c r="N30" s="158" t="s">
        <v>50</v>
      </c>
      <c r="O30" s="26" t="s">
        <v>88</v>
      </c>
      <c r="Q30" s="322" t="s">
        <v>218</v>
      </c>
      <c r="R30" s="105" t="s">
        <v>259</v>
      </c>
      <c r="S30" s="169">
        <v>3</v>
      </c>
      <c r="T30" s="158" t="s">
        <v>40</v>
      </c>
      <c r="U30" s="26" t="s">
        <v>10</v>
      </c>
      <c r="V30" s="169">
        <v>6</v>
      </c>
      <c r="W30" s="158" t="s">
        <v>50</v>
      </c>
      <c r="X30" s="26" t="s">
        <v>88</v>
      </c>
      <c r="Y30" s="169"/>
      <c r="Z30" s="288" t="s">
        <v>219</v>
      </c>
      <c r="AA30" s="290">
        <v>64</v>
      </c>
      <c r="AB30" s="169"/>
      <c r="AC30" s="570"/>
      <c r="AD30" s="571"/>
      <c r="AE30" s="169"/>
      <c r="AG30" s="253"/>
      <c r="AH30" s="169"/>
    </row>
    <row r="31" spans="1:34" s="33" customFormat="1" ht="15.6" customHeight="1">
      <c r="A31" s="169">
        <v>3</v>
      </c>
      <c r="B31" s="158" t="s">
        <v>32</v>
      </c>
      <c r="C31" s="26" t="s">
        <v>88</v>
      </c>
      <c r="D31" s="169"/>
      <c r="E31" s="288" t="s">
        <v>300</v>
      </c>
      <c r="F31" s="328" t="s">
        <v>260</v>
      </c>
      <c r="G31" s="169">
        <v>1</v>
      </c>
      <c r="H31" s="158" t="s">
        <v>6</v>
      </c>
      <c r="I31" s="26" t="s">
        <v>5</v>
      </c>
      <c r="J31" s="33">
        <v>4</v>
      </c>
      <c r="K31" s="158" t="s">
        <v>76</v>
      </c>
      <c r="L31" s="26" t="s">
        <v>5</v>
      </c>
      <c r="M31" s="169">
        <v>7</v>
      </c>
      <c r="N31" s="158" t="s">
        <v>264</v>
      </c>
      <c r="O31" s="26" t="s">
        <v>88</v>
      </c>
      <c r="P31" s="33">
        <v>1</v>
      </c>
      <c r="Q31" s="158" t="s">
        <v>25</v>
      </c>
      <c r="R31" s="26" t="s">
        <v>5</v>
      </c>
      <c r="S31" s="169">
        <v>4</v>
      </c>
      <c r="T31" s="158" t="s">
        <v>76</v>
      </c>
      <c r="U31" s="26" t="s">
        <v>5</v>
      </c>
      <c r="V31" s="169">
        <v>7</v>
      </c>
      <c r="W31" s="158" t="s">
        <v>52</v>
      </c>
      <c r="X31" s="26" t="s">
        <v>5</v>
      </c>
      <c r="Y31" s="169"/>
      <c r="Z31" s="322" t="s">
        <v>218</v>
      </c>
      <c r="AA31" s="105" t="s">
        <v>259</v>
      </c>
      <c r="AB31" s="169"/>
      <c r="AC31" s="521"/>
      <c r="AD31" s="571"/>
      <c r="AE31" s="169"/>
      <c r="AG31" s="253"/>
      <c r="AH31" s="169"/>
    </row>
    <row r="32" spans="1:34" s="33" customFormat="1" ht="15.6" customHeight="1">
      <c r="A32" s="169">
        <v>4</v>
      </c>
      <c r="B32" s="158" t="s">
        <v>35</v>
      </c>
      <c r="C32" s="26" t="s">
        <v>5</v>
      </c>
      <c r="D32" s="169"/>
      <c r="E32" s="288" t="s">
        <v>219</v>
      </c>
      <c r="F32" s="290">
        <v>9</v>
      </c>
      <c r="G32" s="169">
        <v>2</v>
      </c>
      <c r="H32" s="158" t="s">
        <v>18</v>
      </c>
      <c r="I32" s="26" t="s">
        <v>88</v>
      </c>
      <c r="J32" s="33">
        <v>5</v>
      </c>
      <c r="K32" s="158" t="s">
        <v>77</v>
      </c>
      <c r="L32" s="26" t="s">
        <v>88</v>
      </c>
      <c r="M32" s="169">
        <v>8</v>
      </c>
      <c r="N32" s="158" t="s">
        <v>85</v>
      </c>
      <c r="O32" s="26" t="s">
        <v>5</v>
      </c>
      <c r="P32" s="33">
        <v>2</v>
      </c>
      <c r="Q32" s="158" t="s">
        <v>27</v>
      </c>
      <c r="R32" s="26" t="s">
        <v>5</v>
      </c>
      <c r="S32" s="169"/>
      <c r="T32" s="521"/>
      <c r="U32" s="323"/>
      <c r="V32" s="169">
        <v>8</v>
      </c>
      <c r="W32" s="158" t="s">
        <v>59</v>
      </c>
      <c r="X32" s="26" t="s">
        <v>5</v>
      </c>
      <c r="Y32" s="169">
        <v>1</v>
      </c>
      <c r="Z32" s="158" t="s">
        <v>7</v>
      </c>
      <c r="AA32" s="26" t="s">
        <v>88</v>
      </c>
      <c r="AB32" s="169"/>
      <c r="AC32" s="521"/>
      <c r="AD32" s="323"/>
      <c r="AE32" s="169"/>
      <c r="AG32" s="253"/>
      <c r="AH32" s="169"/>
    </row>
    <row r="33" spans="1:34" s="33" customFormat="1" ht="15.6" customHeight="1">
      <c r="A33" s="169">
        <v>5</v>
      </c>
      <c r="B33" s="158" t="s">
        <v>36</v>
      </c>
      <c r="C33" s="26" t="s">
        <v>88</v>
      </c>
      <c r="D33" s="169"/>
      <c r="E33" s="322" t="s">
        <v>218</v>
      </c>
      <c r="F33" s="105" t="s">
        <v>259</v>
      </c>
      <c r="G33" s="169">
        <v>3</v>
      </c>
      <c r="H33" s="158" t="s">
        <v>21</v>
      </c>
      <c r="I33" s="26" t="s">
        <v>10</v>
      </c>
      <c r="J33" s="33">
        <v>6</v>
      </c>
      <c r="K33" s="158" t="s">
        <v>86</v>
      </c>
      <c r="L33" s="26" t="s">
        <v>5</v>
      </c>
      <c r="P33" s="33">
        <v>3</v>
      </c>
      <c r="Q33" s="158" t="s">
        <v>72</v>
      </c>
      <c r="R33" s="26" t="s">
        <v>10</v>
      </c>
      <c r="S33" s="169"/>
      <c r="T33" s="287">
        <v>43163</v>
      </c>
      <c r="U33" s="327" t="s">
        <v>214</v>
      </c>
      <c r="V33" s="169">
        <v>9</v>
      </c>
      <c r="W33" s="158" t="s">
        <v>186</v>
      </c>
      <c r="X33" s="26" t="s">
        <v>88</v>
      </c>
      <c r="Y33" s="169">
        <v>2</v>
      </c>
      <c r="Z33" s="158" t="s">
        <v>26</v>
      </c>
      <c r="AA33" s="26" t="s">
        <v>5</v>
      </c>
      <c r="AB33" s="169"/>
      <c r="AC33" s="324"/>
      <c r="AD33" s="441"/>
      <c r="AE33" s="169"/>
      <c r="AG33" s="253"/>
      <c r="AH33" s="169"/>
    </row>
    <row r="34" spans="1:34" s="33" customFormat="1" ht="15.6" customHeight="1">
      <c r="A34" s="169">
        <v>6</v>
      </c>
      <c r="B34" s="158" t="s">
        <v>37</v>
      </c>
      <c r="C34" s="26" t="s">
        <v>88</v>
      </c>
      <c r="D34" s="169">
        <v>1</v>
      </c>
      <c r="E34" s="158" t="s">
        <v>8</v>
      </c>
      <c r="F34" s="26" t="s">
        <v>5</v>
      </c>
      <c r="G34" s="169">
        <v>4</v>
      </c>
      <c r="H34" s="158" t="s">
        <v>27</v>
      </c>
      <c r="I34" s="26" t="s">
        <v>5</v>
      </c>
      <c r="M34" s="169"/>
      <c r="N34" s="287">
        <v>43107</v>
      </c>
      <c r="O34" s="327" t="s">
        <v>214</v>
      </c>
      <c r="S34" s="169"/>
      <c r="T34" s="288" t="s">
        <v>300</v>
      </c>
      <c r="U34" s="328" t="s">
        <v>260</v>
      </c>
      <c r="V34" s="169">
        <v>10</v>
      </c>
      <c r="W34" s="158" t="s">
        <v>344</v>
      </c>
      <c r="X34" s="26" t="s">
        <v>16</v>
      </c>
      <c r="Y34" s="169">
        <v>3</v>
      </c>
      <c r="Z34" s="158" t="s">
        <v>40</v>
      </c>
      <c r="AA34" s="26" t="s">
        <v>10</v>
      </c>
      <c r="AB34" s="169"/>
      <c r="AC34" s="213"/>
      <c r="AD34" s="191"/>
      <c r="AE34" s="169"/>
      <c r="AG34" s="253"/>
      <c r="AH34" s="169"/>
    </row>
    <row r="35" spans="1:34" s="33" customFormat="1" ht="15.6" customHeight="1">
      <c r="A35" s="169">
        <v>7</v>
      </c>
      <c r="B35" s="158" t="s">
        <v>41</v>
      </c>
      <c r="C35" s="26" t="s">
        <v>5</v>
      </c>
      <c r="D35" s="169">
        <v>2</v>
      </c>
      <c r="E35" s="158" t="s">
        <v>15</v>
      </c>
      <c r="F35" s="26" t="s">
        <v>16</v>
      </c>
      <c r="G35" s="169">
        <v>5</v>
      </c>
      <c r="H35" s="158" t="s">
        <v>46</v>
      </c>
      <c r="I35" s="26" t="s">
        <v>5</v>
      </c>
      <c r="K35" s="287">
        <v>43072</v>
      </c>
      <c r="L35" s="327" t="s">
        <v>214</v>
      </c>
      <c r="M35" s="169"/>
      <c r="N35" s="288" t="s">
        <v>300</v>
      </c>
      <c r="O35" s="328" t="s">
        <v>260</v>
      </c>
      <c r="Q35" s="287">
        <v>43158</v>
      </c>
      <c r="R35" s="327" t="s">
        <v>214</v>
      </c>
      <c r="S35" s="169"/>
      <c r="T35" s="288" t="s">
        <v>219</v>
      </c>
      <c r="U35" s="290">
        <v>46</v>
      </c>
      <c r="V35" s="169"/>
      <c r="X35" s="253"/>
      <c r="Y35" s="169">
        <v>4</v>
      </c>
      <c r="Z35" s="158" t="s">
        <v>322</v>
      </c>
      <c r="AA35" s="26" t="s">
        <v>10</v>
      </c>
      <c r="AB35" s="169"/>
      <c r="AC35" s="213"/>
      <c r="AD35" s="191"/>
      <c r="AE35" s="169"/>
      <c r="AF35" s="277"/>
      <c r="AG35" s="253"/>
      <c r="AH35" s="169"/>
    </row>
    <row r="36" spans="1:34" s="33" customFormat="1" ht="15.6" customHeight="1">
      <c r="A36" s="169">
        <v>8</v>
      </c>
      <c r="B36" s="158" t="s">
        <v>45</v>
      </c>
      <c r="C36" s="26" t="s">
        <v>5</v>
      </c>
      <c r="D36" s="169">
        <v>3</v>
      </c>
      <c r="E36" s="158" t="s">
        <v>18</v>
      </c>
      <c r="F36" s="26" t="s">
        <v>88</v>
      </c>
      <c r="G36" s="169">
        <v>6</v>
      </c>
      <c r="H36" s="158" t="s">
        <v>50</v>
      </c>
      <c r="I36" s="26" t="s">
        <v>88</v>
      </c>
      <c r="K36" s="288" t="s">
        <v>300</v>
      </c>
      <c r="L36" s="328" t="s">
        <v>260</v>
      </c>
      <c r="M36" s="169"/>
      <c r="N36" s="288" t="s">
        <v>219</v>
      </c>
      <c r="O36" s="290">
        <v>31</v>
      </c>
      <c r="Q36" s="288" t="s">
        <v>310</v>
      </c>
      <c r="R36" s="328" t="s">
        <v>260</v>
      </c>
      <c r="S36" s="169"/>
      <c r="T36" s="322" t="s">
        <v>218</v>
      </c>
      <c r="U36" s="105" t="s">
        <v>259</v>
      </c>
      <c r="V36" s="169"/>
      <c r="W36" s="287">
        <v>43198</v>
      </c>
      <c r="X36" s="327" t="s">
        <v>214</v>
      </c>
      <c r="Y36" s="169">
        <v>5</v>
      </c>
      <c r="Z36" s="158" t="s">
        <v>437</v>
      </c>
      <c r="AA36" s="26" t="s">
        <v>5</v>
      </c>
      <c r="AB36" s="169"/>
      <c r="AC36" s="213"/>
      <c r="AD36" s="191"/>
      <c r="AE36" s="169"/>
      <c r="AF36" s="279"/>
      <c r="AG36" s="253"/>
      <c r="AH36" s="169"/>
    </row>
    <row r="37" spans="1:34" s="33" customFormat="1" ht="15.6" customHeight="1">
      <c r="A37" s="169">
        <v>9</v>
      </c>
      <c r="B37" s="158" t="s">
        <v>47</v>
      </c>
      <c r="C37" s="26" t="s">
        <v>88</v>
      </c>
      <c r="D37" s="169">
        <v>4</v>
      </c>
      <c r="E37" s="158" t="s">
        <v>27</v>
      </c>
      <c r="F37" s="26" t="s">
        <v>5</v>
      </c>
      <c r="G37" s="169">
        <v>7</v>
      </c>
      <c r="H37" s="158" t="s">
        <v>186</v>
      </c>
      <c r="I37" s="26" t="s">
        <v>88</v>
      </c>
      <c r="K37" s="288" t="s">
        <v>219</v>
      </c>
      <c r="L37" s="290">
        <v>25</v>
      </c>
      <c r="M37" s="169"/>
      <c r="N37" s="322" t="s">
        <v>218</v>
      </c>
      <c r="O37" s="105" t="s">
        <v>259</v>
      </c>
      <c r="Q37" s="288" t="s">
        <v>225</v>
      </c>
      <c r="R37" s="290">
        <v>42</v>
      </c>
      <c r="S37" s="169">
        <v>1</v>
      </c>
      <c r="T37" s="158" t="s">
        <v>25</v>
      </c>
      <c r="U37" s="26" t="s">
        <v>5</v>
      </c>
      <c r="V37" s="169"/>
      <c r="W37" s="288" t="s">
        <v>300</v>
      </c>
      <c r="X37" s="328" t="s">
        <v>260</v>
      </c>
      <c r="Y37" s="169">
        <v>6</v>
      </c>
      <c r="Z37" s="158" t="s">
        <v>186</v>
      </c>
      <c r="AA37" s="569" t="s">
        <v>88</v>
      </c>
      <c r="AB37" s="169"/>
      <c r="AC37" s="213"/>
      <c r="AD37" s="191"/>
      <c r="AE37" s="169"/>
      <c r="AF37" s="280"/>
      <c r="AG37" s="253"/>
      <c r="AH37" s="169"/>
    </row>
    <row r="38" spans="1:34" s="33" customFormat="1" ht="15.6" customHeight="1">
      <c r="A38" s="169">
        <v>10</v>
      </c>
      <c r="B38" s="158" t="s">
        <v>55</v>
      </c>
      <c r="C38" s="26" t="s">
        <v>88</v>
      </c>
      <c r="D38" s="169">
        <v>5</v>
      </c>
      <c r="E38" s="158" t="s">
        <v>32</v>
      </c>
      <c r="F38" s="26" t="s">
        <v>88</v>
      </c>
      <c r="G38" s="169">
        <v>8</v>
      </c>
      <c r="H38" s="158" t="s">
        <v>69</v>
      </c>
      <c r="I38" s="26" t="s">
        <v>5</v>
      </c>
      <c r="K38" s="322" t="s">
        <v>218</v>
      </c>
      <c r="L38" s="105" t="s">
        <v>259</v>
      </c>
      <c r="M38" s="169">
        <v>1</v>
      </c>
      <c r="N38" s="158" t="s">
        <v>8</v>
      </c>
      <c r="O38" s="26" t="s">
        <v>5</v>
      </c>
      <c r="Q38" s="322" t="s">
        <v>218</v>
      </c>
      <c r="R38" s="105" t="s">
        <v>259</v>
      </c>
      <c r="S38" s="169">
        <v>2</v>
      </c>
      <c r="T38" s="158" t="s">
        <v>27</v>
      </c>
      <c r="U38" s="26" t="s">
        <v>5</v>
      </c>
      <c r="V38" s="169"/>
      <c r="W38" s="288" t="s">
        <v>221</v>
      </c>
      <c r="X38" s="290">
        <v>56</v>
      </c>
      <c r="Y38" s="169"/>
      <c r="AA38" s="253"/>
      <c r="AB38" s="169"/>
      <c r="AC38" s="213"/>
      <c r="AD38" s="191"/>
      <c r="AE38" s="169"/>
      <c r="AF38" s="188"/>
      <c r="AG38" s="253"/>
      <c r="AH38" s="169"/>
    </row>
    <row r="39" spans="1:34" s="33" customFormat="1" ht="15.6" customHeight="1">
      <c r="A39" s="169">
        <v>11</v>
      </c>
      <c r="B39" s="158" t="s">
        <v>57</v>
      </c>
      <c r="C39" s="286" t="s">
        <v>88</v>
      </c>
      <c r="D39" s="169">
        <v>6</v>
      </c>
      <c r="E39" s="158" t="s">
        <v>35</v>
      </c>
      <c r="F39" s="26" t="s">
        <v>5</v>
      </c>
      <c r="G39" s="169">
        <v>9</v>
      </c>
      <c r="H39" s="158" t="s">
        <v>76</v>
      </c>
      <c r="I39" s="26" t="s">
        <v>5</v>
      </c>
      <c r="J39" s="33">
        <v>1</v>
      </c>
      <c r="K39" s="158" t="s">
        <v>20</v>
      </c>
      <c r="L39" s="26" t="s">
        <v>5</v>
      </c>
      <c r="M39" s="169">
        <v>2</v>
      </c>
      <c r="N39" s="158" t="s">
        <v>17</v>
      </c>
      <c r="O39" s="26" t="s">
        <v>16</v>
      </c>
      <c r="P39" s="33">
        <v>1</v>
      </c>
      <c r="Q39" s="158" t="s">
        <v>13</v>
      </c>
      <c r="R39" s="26" t="s">
        <v>5</v>
      </c>
      <c r="S39" s="169">
        <v>3</v>
      </c>
      <c r="T39" s="158" t="s">
        <v>31</v>
      </c>
      <c r="U39" s="26" t="s">
        <v>88</v>
      </c>
      <c r="V39" s="169"/>
      <c r="W39" s="322" t="s">
        <v>218</v>
      </c>
      <c r="X39" s="105" t="s">
        <v>259</v>
      </c>
      <c r="Y39" s="169"/>
      <c r="Z39" s="287">
        <v>43234</v>
      </c>
      <c r="AA39" s="327" t="s">
        <v>214</v>
      </c>
      <c r="AB39" s="169"/>
      <c r="AC39" s="213"/>
      <c r="AD39" s="253"/>
      <c r="AE39" s="169"/>
      <c r="AF39" s="190"/>
      <c r="AG39" s="253"/>
      <c r="AH39" s="169"/>
    </row>
    <row r="40" spans="1:34" s="33" customFormat="1" ht="15.6" customHeight="1">
      <c r="A40" s="169">
        <v>12</v>
      </c>
      <c r="B40" s="158" t="s">
        <v>63</v>
      </c>
      <c r="C40" s="26" t="s">
        <v>5</v>
      </c>
      <c r="D40" s="169">
        <v>7</v>
      </c>
      <c r="E40" s="158" t="s">
        <v>265</v>
      </c>
      <c r="F40" s="26" t="s">
        <v>88</v>
      </c>
      <c r="G40" s="169">
        <v>10</v>
      </c>
      <c r="H40" s="158" t="s">
        <v>79</v>
      </c>
      <c r="I40" s="26" t="s">
        <v>10</v>
      </c>
      <c r="J40" s="33">
        <v>2</v>
      </c>
      <c r="K40" s="158" t="s">
        <v>27</v>
      </c>
      <c r="L40" s="26" t="s">
        <v>5</v>
      </c>
      <c r="M40" s="169">
        <v>3</v>
      </c>
      <c r="N40" s="158" t="s">
        <v>23</v>
      </c>
      <c r="O40" s="26" t="s">
        <v>88</v>
      </c>
      <c r="P40" s="33">
        <v>2</v>
      </c>
      <c r="Q40" s="158" t="s">
        <v>23</v>
      </c>
      <c r="R40" s="26" t="s">
        <v>88</v>
      </c>
      <c r="S40" s="169">
        <v>4</v>
      </c>
      <c r="T40" s="158" t="s">
        <v>40</v>
      </c>
      <c r="U40" s="26" t="s">
        <v>10</v>
      </c>
      <c r="V40" s="585">
        <v>1</v>
      </c>
      <c r="W40" s="158" t="s">
        <v>7</v>
      </c>
      <c r="X40" s="26" t="s">
        <v>88</v>
      </c>
      <c r="Y40" s="169"/>
      <c r="Z40" s="288" t="s">
        <v>309</v>
      </c>
      <c r="AA40" s="328" t="s">
        <v>260</v>
      </c>
      <c r="AB40" s="169"/>
      <c r="AC40" s="190"/>
      <c r="AD40" s="253"/>
      <c r="AE40" s="169"/>
      <c r="AF40" s="190"/>
      <c r="AG40" s="253"/>
      <c r="AH40" s="169"/>
    </row>
    <row r="41" spans="1:34" s="33" customFormat="1" ht="15.6" customHeight="1">
      <c r="A41" s="169">
        <v>13</v>
      </c>
      <c r="B41" s="158" t="s">
        <v>69</v>
      </c>
      <c r="C41" s="26" t="s">
        <v>5</v>
      </c>
      <c r="D41" s="169">
        <v>8</v>
      </c>
      <c r="E41" s="158" t="s">
        <v>40</v>
      </c>
      <c r="F41" s="26" t="s">
        <v>10</v>
      </c>
      <c r="G41" s="169"/>
      <c r="H41" s="324"/>
      <c r="I41" s="441"/>
      <c r="J41" s="33">
        <v>3</v>
      </c>
      <c r="K41" s="158" t="s">
        <v>47</v>
      </c>
      <c r="L41" s="26" t="s">
        <v>88</v>
      </c>
      <c r="M41" s="169">
        <v>4</v>
      </c>
      <c r="N41" s="158" t="s">
        <v>24</v>
      </c>
      <c r="O41" s="26" t="s">
        <v>16</v>
      </c>
      <c r="P41" s="33">
        <v>3</v>
      </c>
      <c r="Q41" s="158" t="s">
        <v>24</v>
      </c>
      <c r="R41" s="26" t="s">
        <v>16</v>
      </c>
      <c r="S41" s="169">
        <v>5</v>
      </c>
      <c r="T41" s="158" t="s">
        <v>76</v>
      </c>
      <c r="U41" s="26" t="s">
        <v>5</v>
      </c>
      <c r="V41" s="585">
        <v>2</v>
      </c>
      <c r="W41" s="158" t="s">
        <v>19</v>
      </c>
      <c r="X41" s="26" t="s">
        <v>10</v>
      </c>
      <c r="Y41" s="169"/>
      <c r="Z41" s="288" t="s">
        <v>224</v>
      </c>
      <c r="AA41" s="290">
        <v>65</v>
      </c>
      <c r="AB41" s="169"/>
      <c r="AC41" s="213"/>
      <c r="AD41" s="253"/>
      <c r="AE41" s="169"/>
      <c r="AF41" s="190"/>
      <c r="AG41" s="253"/>
      <c r="AH41" s="169"/>
    </row>
    <row r="42" spans="1:34" s="33" customFormat="1" ht="15.6" customHeight="1">
      <c r="A42" s="169">
        <v>14</v>
      </c>
      <c r="B42" s="158" t="s">
        <v>78</v>
      </c>
      <c r="C42" s="26" t="s">
        <v>88</v>
      </c>
      <c r="D42" s="169">
        <v>9</v>
      </c>
      <c r="E42" s="158" t="s">
        <v>322</v>
      </c>
      <c r="F42" s="26" t="s">
        <v>10</v>
      </c>
      <c r="G42" s="494"/>
      <c r="H42" s="287">
        <v>43051</v>
      </c>
      <c r="I42" s="327" t="s">
        <v>214</v>
      </c>
      <c r="J42" s="169">
        <v>4</v>
      </c>
      <c r="K42" s="158" t="s">
        <v>50</v>
      </c>
      <c r="L42" s="26" t="s">
        <v>88</v>
      </c>
      <c r="M42" s="169">
        <v>5</v>
      </c>
      <c r="N42" s="158" t="s">
        <v>27</v>
      </c>
      <c r="O42" s="26" t="s">
        <v>5</v>
      </c>
      <c r="P42" s="33">
        <v>4</v>
      </c>
      <c r="Q42" s="158" t="s">
        <v>40</v>
      </c>
      <c r="R42" s="26" t="s">
        <v>10</v>
      </c>
      <c r="S42" s="169"/>
      <c r="T42" s="213"/>
      <c r="U42" s="191"/>
      <c r="V42" s="585" t="s">
        <v>441</v>
      </c>
      <c r="W42" s="158" t="s">
        <v>37</v>
      </c>
      <c r="X42" s="26" t="s">
        <v>88</v>
      </c>
      <c r="Y42" s="169"/>
      <c r="Z42" s="322" t="s">
        <v>218</v>
      </c>
      <c r="AA42" s="105" t="s">
        <v>259</v>
      </c>
      <c r="AB42" s="169"/>
      <c r="AC42" s="192"/>
      <c r="AD42" s="253"/>
      <c r="AE42" s="169"/>
      <c r="AF42" s="213"/>
      <c r="AG42" s="253"/>
      <c r="AH42" s="169"/>
    </row>
    <row r="43" spans="1:34" s="33" customFormat="1" ht="15.6" customHeight="1">
      <c r="A43" s="169">
        <v>15</v>
      </c>
      <c r="B43" s="158" t="s">
        <v>80</v>
      </c>
      <c r="C43" s="26" t="s">
        <v>10</v>
      </c>
      <c r="D43" s="169">
        <v>10</v>
      </c>
      <c r="E43" s="158" t="s">
        <v>47</v>
      </c>
      <c r="F43" s="26" t="s">
        <v>88</v>
      </c>
      <c r="G43" s="494"/>
      <c r="H43" s="288" t="s">
        <v>340</v>
      </c>
      <c r="I43" s="328" t="s">
        <v>260</v>
      </c>
      <c r="J43" s="169">
        <v>5</v>
      </c>
      <c r="K43" s="158" t="s">
        <v>76</v>
      </c>
      <c r="L43" s="26" t="s">
        <v>5</v>
      </c>
      <c r="M43" s="169">
        <v>6</v>
      </c>
      <c r="N43" s="158" t="s">
        <v>50</v>
      </c>
      <c r="O43" s="26" t="s">
        <v>88</v>
      </c>
      <c r="P43" s="169">
        <v>5</v>
      </c>
      <c r="Q43" s="158" t="s">
        <v>322</v>
      </c>
      <c r="R43" s="26" t="s">
        <v>10</v>
      </c>
      <c r="S43" s="169"/>
      <c r="T43" s="287">
        <v>43165</v>
      </c>
      <c r="U43" s="327" t="s">
        <v>214</v>
      </c>
      <c r="V43" s="585">
        <v>4</v>
      </c>
      <c r="W43" s="158" t="s">
        <v>322</v>
      </c>
      <c r="X43" s="26" t="s">
        <v>10</v>
      </c>
      <c r="Y43" s="169">
        <v>1</v>
      </c>
      <c r="Z43" s="158" t="s">
        <v>4</v>
      </c>
      <c r="AA43" s="26" t="s">
        <v>5</v>
      </c>
      <c r="AB43" s="169"/>
      <c r="AC43" s="190"/>
      <c r="AD43" s="253"/>
      <c r="AE43" s="169"/>
      <c r="AF43" s="213"/>
      <c r="AG43" s="253"/>
      <c r="AH43" s="169"/>
    </row>
    <row r="44" spans="1:34" s="33" customFormat="1" ht="15.6" customHeight="1">
      <c r="A44" s="169">
        <v>16</v>
      </c>
      <c r="B44" s="158" t="s">
        <v>125</v>
      </c>
      <c r="C44" s="26" t="s">
        <v>5</v>
      </c>
      <c r="D44" s="169">
        <v>11</v>
      </c>
      <c r="E44" s="158" t="s">
        <v>50</v>
      </c>
      <c r="F44" s="26" t="s">
        <v>88</v>
      </c>
      <c r="G44" s="169"/>
      <c r="H44" s="472" t="s">
        <v>254</v>
      </c>
      <c r="I44" s="290">
        <v>18</v>
      </c>
      <c r="J44" s="169">
        <v>6</v>
      </c>
      <c r="K44" s="158" t="s">
        <v>77</v>
      </c>
      <c r="L44" s="26" t="s">
        <v>88</v>
      </c>
      <c r="M44" s="169">
        <v>7</v>
      </c>
      <c r="N44" s="158" t="s">
        <v>264</v>
      </c>
      <c r="O44" s="26" t="s">
        <v>88</v>
      </c>
      <c r="P44" s="33">
        <v>6</v>
      </c>
      <c r="Q44" s="158" t="s">
        <v>55</v>
      </c>
      <c r="R44" s="26" t="s">
        <v>88</v>
      </c>
      <c r="S44" s="169"/>
      <c r="T44" s="288" t="s">
        <v>348</v>
      </c>
      <c r="U44" s="328" t="s">
        <v>260</v>
      </c>
      <c r="V44" s="585">
        <v>5</v>
      </c>
      <c r="W44" s="158" t="s">
        <v>47</v>
      </c>
      <c r="X44" s="26" t="s">
        <v>88</v>
      </c>
      <c r="Y44" s="169">
        <v>2</v>
      </c>
      <c r="Z44" s="158" t="s">
        <v>33</v>
      </c>
      <c r="AA44" s="26" t="s">
        <v>16</v>
      </c>
      <c r="AB44" s="169"/>
      <c r="AC44" s="190"/>
      <c r="AD44" s="253"/>
      <c r="AE44" s="169"/>
      <c r="AG44" s="253"/>
      <c r="AH44" s="169"/>
    </row>
    <row r="45" spans="1:34" s="33" customFormat="1" ht="15.6" customHeight="1">
      <c r="A45" s="169"/>
      <c r="B45" s="190"/>
      <c r="C45" s="253"/>
      <c r="D45" s="169">
        <v>12</v>
      </c>
      <c r="E45" s="158" t="s">
        <v>51</v>
      </c>
      <c r="F45" s="26" t="s">
        <v>10</v>
      </c>
      <c r="G45" s="494"/>
      <c r="H45" s="322" t="s">
        <v>218</v>
      </c>
      <c r="I45" s="105" t="s">
        <v>259</v>
      </c>
      <c r="J45" s="169">
        <v>7</v>
      </c>
      <c r="K45" s="158" t="s">
        <v>86</v>
      </c>
      <c r="L45" s="26" t="s">
        <v>5</v>
      </c>
      <c r="M45" s="169">
        <v>8</v>
      </c>
      <c r="N45" s="158" t="s">
        <v>85</v>
      </c>
      <c r="O45" s="26" t="s">
        <v>5</v>
      </c>
      <c r="P45" s="169">
        <v>7</v>
      </c>
      <c r="Q45" s="158" t="s">
        <v>186</v>
      </c>
      <c r="R45" s="26" t="s">
        <v>88</v>
      </c>
      <c r="T45" s="288" t="s">
        <v>250</v>
      </c>
      <c r="U45" s="290">
        <v>47</v>
      </c>
      <c r="V45" s="585">
        <v>6</v>
      </c>
      <c r="W45" s="158" t="s">
        <v>52</v>
      </c>
      <c r="X45" s="26" t="s">
        <v>5</v>
      </c>
      <c r="Y45" s="169">
        <v>3</v>
      </c>
      <c r="Z45" s="27" t="s">
        <v>61</v>
      </c>
      <c r="AA45" s="586" t="s">
        <v>10</v>
      </c>
      <c r="AB45" s="169"/>
      <c r="AC45" s="190"/>
      <c r="AD45" s="253"/>
      <c r="AE45" s="169"/>
      <c r="AG45" s="253"/>
      <c r="AH45" s="169"/>
    </row>
    <row r="46" spans="1:34" s="33" customFormat="1" ht="15.6" customHeight="1">
      <c r="A46" s="169"/>
      <c r="B46" s="287">
        <v>42996</v>
      </c>
      <c r="C46" s="327" t="s">
        <v>214</v>
      </c>
      <c r="D46" s="169">
        <v>13</v>
      </c>
      <c r="E46" s="158" t="s">
        <v>53</v>
      </c>
      <c r="F46" s="26" t="s">
        <v>10</v>
      </c>
      <c r="G46" s="494">
        <v>1</v>
      </c>
      <c r="H46" s="158" t="s">
        <v>6</v>
      </c>
      <c r="I46" s="26" t="s">
        <v>5</v>
      </c>
      <c r="J46" s="169"/>
      <c r="K46" s="190"/>
      <c r="L46" s="253"/>
      <c r="M46" s="169"/>
      <c r="P46" s="33">
        <v>8</v>
      </c>
      <c r="Q46" s="158" t="s">
        <v>79</v>
      </c>
      <c r="R46" s="26" t="s">
        <v>10</v>
      </c>
      <c r="T46" s="322" t="s">
        <v>218</v>
      </c>
      <c r="U46" s="105" t="s">
        <v>259</v>
      </c>
      <c r="V46" s="585" t="s">
        <v>442</v>
      </c>
      <c r="W46" s="158" t="s">
        <v>59</v>
      </c>
      <c r="X46" s="26" t="s">
        <v>5</v>
      </c>
      <c r="AB46" s="169"/>
      <c r="AC46" s="190"/>
      <c r="AD46" s="253"/>
      <c r="AE46" s="169"/>
      <c r="AG46" s="253"/>
      <c r="AH46" s="169"/>
    </row>
    <row r="47" spans="1:34" s="33" customFormat="1" ht="15.6" customHeight="1">
      <c r="A47" s="169"/>
      <c r="B47" s="288" t="s">
        <v>309</v>
      </c>
      <c r="C47" s="328" t="s">
        <v>260</v>
      </c>
      <c r="D47" s="169">
        <v>14</v>
      </c>
      <c r="E47" s="158" t="s">
        <v>54</v>
      </c>
      <c r="F47" s="26" t="s">
        <v>5</v>
      </c>
      <c r="G47" s="494">
        <v>2</v>
      </c>
      <c r="H47" s="158" t="s">
        <v>18</v>
      </c>
      <c r="I47" s="26" t="s">
        <v>88</v>
      </c>
      <c r="J47" s="169"/>
      <c r="K47" s="287">
        <v>43080</v>
      </c>
      <c r="L47" s="327" t="s">
        <v>214</v>
      </c>
      <c r="M47" s="169"/>
      <c r="N47" s="287">
        <v>43115</v>
      </c>
      <c r="O47" s="327" t="s">
        <v>214</v>
      </c>
      <c r="P47" s="169">
        <v>9</v>
      </c>
      <c r="Q47" s="158" t="s">
        <v>84</v>
      </c>
      <c r="R47" s="26" t="s">
        <v>5</v>
      </c>
      <c r="S47" s="33">
        <v>1</v>
      </c>
      <c r="T47" s="158" t="s">
        <v>59</v>
      </c>
      <c r="U47" s="26" t="s">
        <v>5</v>
      </c>
      <c r="V47" s="585">
        <v>8</v>
      </c>
      <c r="W47" s="158" t="s">
        <v>186</v>
      </c>
      <c r="X47" s="26" t="s">
        <v>88</v>
      </c>
      <c r="Y47" s="169"/>
      <c r="Z47" s="287">
        <v>43235</v>
      </c>
      <c r="AA47" s="327" t="s">
        <v>214</v>
      </c>
      <c r="AB47" s="169"/>
      <c r="AE47" s="169"/>
      <c r="AG47" s="253"/>
      <c r="AH47" s="169"/>
    </row>
    <row r="48" spans="1:34" s="33" customFormat="1" ht="15.6" customHeight="1">
      <c r="A48" s="169"/>
      <c r="B48" s="288" t="s">
        <v>224</v>
      </c>
      <c r="C48" s="290">
        <v>3</v>
      </c>
      <c r="D48" s="169">
        <v>15</v>
      </c>
      <c r="E48" s="158" t="s">
        <v>264</v>
      </c>
      <c r="F48" s="26" t="s">
        <v>88</v>
      </c>
      <c r="G48" s="494">
        <v>3</v>
      </c>
      <c r="H48" s="158" t="s">
        <v>21</v>
      </c>
      <c r="I48" s="26" t="s">
        <v>10</v>
      </c>
      <c r="J48" s="169"/>
      <c r="K48" s="288" t="s">
        <v>309</v>
      </c>
      <c r="L48" s="328" t="s">
        <v>260</v>
      </c>
      <c r="M48" s="169"/>
      <c r="N48" s="288" t="s">
        <v>309</v>
      </c>
      <c r="O48" s="328" t="s">
        <v>260</v>
      </c>
      <c r="V48" s="585" t="s">
        <v>443</v>
      </c>
      <c r="W48" s="158" t="s">
        <v>344</v>
      </c>
      <c r="X48" s="26" t="s">
        <v>16</v>
      </c>
      <c r="Y48" s="169"/>
      <c r="Z48" s="288" t="s">
        <v>310</v>
      </c>
      <c r="AA48" s="328" t="s">
        <v>260</v>
      </c>
      <c r="AB48" s="169"/>
      <c r="AE48" s="169"/>
      <c r="AG48" s="253"/>
      <c r="AH48" s="169"/>
    </row>
    <row r="49" spans="1:34" s="33" customFormat="1" ht="15.6" customHeight="1">
      <c r="A49" s="169"/>
      <c r="B49" s="322" t="s">
        <v>218</v>
      </c>
      <c r="C49" s="105" t="s">
        <v>259</v>
      </c>
      <c r="D49" s="169">
        <v>16</v>
      </c>
      <c r="E49" s="158" t="s">
        <v>187</v>
      </c>
      <c r="F49" s="26" t="s">
        <v>10</v>
      </c>
      <c r="G49" s="169">
        <v>4</v>
      </c>
      <c r="H49" s="158" t="s">
        <v>27</v>
      </c>
      <c r="I49" s="26" t="s">
        <v>5</v>
      </c>
      <c r="J49" s="169"/>
      <c r="K49" s="288" t="s">
        <v>224</v>
      </c>
      <c r="L49" s="290">
        <v>26</v>
      </c>
      <c r="M49" s="169"/>
      <c r="N49" s="288" t="s">
        <v>224</v>
      </c>
      <c r="O49" s="290">
        <v>32</v>
      </c>
      <c r="T49" s="287">
        <v>43171</v>
      </c>
      <c r="U49" s="327" t="s">
        <v>214</v>
      </c>
      <c r="V49" s="585"/>
      <c r="X49" s="253"/>
      <c r="Y49" s="169"/>
      <c r="Z49" s="288" t="s">
        <v>225</v>
      </c>
      <c r="AA49" s="290">
        <v>66</v>
      </c>
      <c r="AB49" s="169"/>
      <c r="AE49" s="169"/>
      <c r="AG49" s="253"/>
      <c r="AH49" s="169"/>
    </row>
    <row r="50" spans="1:34" s="33" customFormat="1" ht="15.6" customHeight="1">
      <c r="A50" s="169">
        <v>1</v>
      </c>
      <c r="B50" s="158" t="s">
        <v>22</v>
      </c>
      <c r="C50" s="26" t="s">
        <v>10</v>
      </c>
      <c r="D50" s="169">
        <v>17</v>
      </c>
      <c r="E50" s="158" t="s">
        <v>72</v>
      </c>
      <c r="F50" s="26" t="s">
        <v>10</v>
      </c>
      <c r="G50" s="169">
        <v>5</v>
      </c>
      <c r="H50" s="158" t="s">
        <v>40</v>
      </c>
      <c r="I50" s="26" t="s">
        <v>10</v>
      </c>
      <c r="J50" s="169"/>
      <c r="K50" s="322" t="s">
        <v>218</v>
      </c>
      <c r="L50" s="105" t="s">
        <v>259</v>
      </c>
      <c r="M50" s="169"/>
      <c r="N50" s="322" t="s">
        <v>218</v>
      </c>
      <c r="O50" s="105" t="s">
        <v>259</v>
      </c>
      <c r="T50" s="288" t="s">
        <v>309</v>
      </c>
      <c r="U50" s="328" t="s">
        <v>260</v>
      </c>
      <c r="V50" s="169"/>
      <c r="W50" s="287">
        <v>43198</v>
      </c>
      <c r="X50" s="327" t="s">
        <v>214</v>
      </c>
      <c r="Y50" s="169"/>
      <c r="Z50" s="322" t="s">
        <v>218</v>
      </c>
      <c r="AA50" s="105" t="s">
        <v>259</v>
      </c>
      <c r="AB50" s="169"/>
      <c r="AE50" s="169"/>
      <c r="AG50" s="253"/>
      <c r="AH50" s="169"/>
    </row>
    <row r="51" spans="1:34" s="33" customFormat="1" ht="15.6" customHeight="1">
      <c r="A51" s="169">
        <v>2</v>
      </c>
      <c r="B51" s="158" t="s">
        <v>35</v>
      </c>
      <c r="C51" s="26" t="s">
        <v>5</v>
      </c>
      <c r="D51" s="169">
        <v>18</v>
      </c>
      <c r="E51" s="158" t="s">
        <v>73</v>
      </c>
      <c r="F51" s="26" t="s">
        <v>88</v>
      </c>
      <c r="G51" s="169">
        <v>6</v>
      </c>
      <c r="H51" s="158" t="s">
        <v>46</v>
      </c>
      <c r="I51" s="26" t="s">
        <v>5</v>
      </c>
      <c r="J51" s="169">
        <v>1</v>
      </c>
      <c r="K51" s="158" t="s">
        <v>4</v>
      </c>
      <c r="L51" s="26" t="s">
        <v>5</v>
      </c>
      <c r="M51" s="169">
        <v>1</v>
      </c>
      <c r="N51" s="158" t="s">
        <v>27</v>
      </c>
      <c r="O51" s="26" t="s">
        <v>5</v>
      </c>
      <c r="T51" s="288" t="s">
        <v>224</v>
      </c>
      <c r="U51" s="290">
        <v>48</v>
      </c>
      <c r="V51" s="169"/>
      <c r="W51" s="288" t="s">
        <v>300</v>
      </c>
      <c r="X51" s="328" t="s">
        <v>260</v>
      </c>
      <c r="Y51" s="169">
        <v>1</v>
      </c>
      <c r="Z51" s="158" t="s">
        <v>305</v>
      </c>
      <c r="AA51" s="26" t="s">
        <v>88</v>
      </c>
      <c r="AB51" s="169"/>
      <c r="AE51" s="169"/>
      <c r="AG51" s="253"/>
      <c r="AH51" s="169"/>
    </row>
    <row r="52" spans="1:34" s="33" customFormat="1" ht="15.6" customHeight="1">
      <c r="A52" s="169">
        <v>3</v>
      </c>
      <c r="B52" s="158" t="s">
        <v>41</v>
      </c>
      <c r="C52" s="26" t="s">
        <v>5</v>
      </c>
      <c r="D52" s="169">
        <v>19</v>
      </c>
      <c r="E52" s="158" t="s">
        <v>77</v>
      </c>
      <c r="F52" s="26" t="s">
        <v>88</v>
      </c>
      <c r="G52" s="169">
        <v>7</v>
      </c>
      <c r="H52" s="158" t="s">
        <v>50</v>
      </c>
      <c r="I52" s="26" t="s">
        <v>88</v>
      </c>
      <c r="J52" s="169">
        <v>2</v>
      </c>
      <c r="K52" s="158" t="s">
        <v>27</v>
      </c>
      <c r="L52" s="26" t="s">
        <v>5</v>
      </c>
      <c r="M52" s="169">
        <v>2</v>
      </c>
      <c r="N52" s="158" t="s">
        <v>75</v>
      </c>
      <c r="O52" s="26" t="s">
        <v>5</v>
      </c>
      <c r="T52" s="322" t="s">
        <v>218</v>
      </c>
      <c r="U52" s="105" t="s">
        <v>259</v>
      </c>
      <c r="V52" s="169"/>
      <c r="W52" s="288" t="s">
        <v>219</v>
      </c>
      <c r="X52" s="290">
        <v>57</v>
      </c>
      <c r="Y52" s="169">
        <v>2</v>
      </c>
      <c r="Z52" s="158" t="s">
        <v>13</v>
      </c>
      <c r="AA52" s="26" t="s">
        <v>5</v>
      </c>
      <c r="AB52" s="169"/>
      <c r="AE52" s="169"/>
      <c r="AG52" s="253"/>
      <c r="AH52" s="169"/>
    </row>
    <row r="53" spans="1:34" s="33" customFormat="1" ht="15.6" customHeight="1">
      <c r="A53" s="169">
        <v>4</v>
      </c>
      <c r="B53" s="158" t="s">
        <v>61</v>
      </c>
      <c r="C53" s="26" t="s">
        <v>10</v>
      </c>
      <c r="D53" s="169">
        <v>20</v>
      </c>
      <c r="E53" s="158" t="s">
        <v>78</v>
      </c>
      <c r="F53" s="26" t="s">
        <v>88</v>
      </c>
      <c r="G53" s="169">
        <v>8</v>
      </c>
      <c r="H53" s="158" t="s">
        <v>186</v>
      </c>
      <c r="I53" s="26" t="s">
        <v>88</v>
      </c>
      <c r="J53" s="169">
        <v>3</v>
      </c>
      <c r="K53" s="158" t="s">
        <v>61</v>
      </c>
      <c r="L53" s="26" t="s">
        <v>10</v>
      </c>
      <c r="M53" s="169"/>
      <c r="N53" s="33" t="s">
        <v>404</v>
      </c>
      <c r="S53" s="33">
        <v>1</v>
      </c>
      <c r="T53" s="158" t="s">
        <v>4</v>
      </c>
      <c r="U53" s="26" t="s">
        <v>5</v>
      </c>
      <c r="V53" s="169"/>
      <c r="W53" s="322" t="s">
        <v>218</v>
      </c>
      <c r="X53" s="105" t="s">
        <v>259</v>
      </c>
      <c r="Y53" s="169">
        <v>3</v>
      </c>
      <c r="Z53" s="158" t="s">
        <v>42</v>
      </c>
      <c r="AA53" s="26" t="s">
        <v>5</v>
      </c>
      <c r="AB53" s="169"/>
      <c r="AE53" s="169"/>
      <c r="AG53" s="253"/>
      <c r="AH53" s="169"/>
    </row>
    <row r="54" spans="1:34" s="33" customFormat="1" ht="15.6" customHeight="1">
      <c r="A54" s="169">
        <v>5</v>
      </c>
      <c r="B54" s="158" t="s">
        <v>76</v>
      </c>
      <c r="C54" s="26" t="s">
        <v>5</v>
      </c>
      <c r="D54" s="169">
        <v>21</v>
      </c>
      <c r="E54" s="158" t="s">
        <v>86</v>
      </c>
      <c r="F54" s="26" t="s">
        <v>5</v>
      </c>
      <c r="G54" s="169">
        <v>9</v>
      </c>
      <c r="H54" s="158" t="s">
        <v>69</v>
      </c>
      <c r="I54" s="26" t="s">
        <v>5</v>
      </c>
      <c r="J54" s="169">
        <v>4</v>
      </c>
      <c r="K54" s="158" t="s">
        <v>77</v>
      </c>
      <c r="L54" s="26" t="s">
        <v>88</v>
      </c>
      <c r="M54" s="169"/>
      <c r="S54" s="33">
        <v>2</v>
      </c>
      <c r="T54" s="158" t="s">
        <v>27</v>
      </c>
      <c r="U54" s="26" t="s">
        <v>5</v>
      </c>
      <c r="V54" s="169">
        <v>1</v>
      </c>
      <c r="W54" s="158" t="s">
        <v>7</v>
      </c>
      <c r="X54" s="26" t="s">
        <v>88</v>
      </c>
      <c r="Y54" s="169">
        <v>4</v>
      </c>
      <c r="Z54" s="158" t="s">
        <v>47</v>
      </c>
      <c r="AA54" s="26" t="s">
        <v>88</v>
      </c>
      <c r="AB54" s="169"/>
      <c r="AE54" s="169"/>
      <c r="AG54" s="253"/>
      <c r="AH54" s="169"/>
    </row>
    <row r="55" spans="1:34" s="33" customFormat="1" ht="15.6" customHeight="1">
      <c r="A55" s="169">
        <v>6</v>
      </c>
      <c r="B55" s="158" t="s">
        <v>125</v>
      </c>
      <c r="C55" s="26" t="s">
        <v>5</v>
      </c>
      <c r="D55" s="169"/>
      <c r="F55" s="253"/>
      <c r="G55" s="169">
        <v>10</v>
      </c>
      <c r="H55" s="158" t="s">
        <v>76</v>
      </c>
      <c r="I55" s="26" t="s">
        <v>5</v>
      </c>
      <c r="J55" s="169"/>
      <c r="K55" s="188"/>
      <c r="L55" s="253"/>
      <c r="M55" s="169"/>
      <c r="N55" s="287">
        <v>43116</v>
      </c>
      <c r="O55" s="327" t="s">
        <v>214</v>
      </c>
      <c r="S55" s="33">
        <v>3</v>
      </c>
      <c r="T55" s="158" t="s">
        <v>41</v>
      </c>
      <c r="U55" s="26" t="s">
        <v>5</v>
      </c>
      <c r="V55" s="169">
        <v>2</v>
      </c>
      <c r="W55" s="158" t="s">
        <v>19</v>
      </c>
      <c r="X55" s="26" t="s">
        <v>10</v>
      </c>
      <c r="Y55" s="169">
        <v>5</v>
      </c>
      <c r="Z55" s="158" t="s">
        <v>49</v>
      </c>
      <c r="AA55" s="26" t="s">
        <v>5</v>
      </c>
      <c r="AB55" s="169"/>
      <c r="AE55" s="169"/>
      <c r="AG55" s="253"/>
      <c r="AH55" s="169"/>
    </row>
    <row r="56" spans="1:34" s="33" customFormat="1" ht="15.6" customHeight="1">
      <c r="A56" s="169"/>
      <c r="B56" s="190"/>
      <c r="C56" s="253"/>
      <c r="D56" s="169"/>
      <c r="E56" s="287">
        <v>43017</v>
      </c>
      <c r="F56" s="327" t="s">
        <v>214</v>
      </c>
      <c r="G56" s="169">
        <v>11</v>
      </c>
      <c r="H56" s="158" t="s">
        <v>79</v>
      </c>
      <c r="I56" s="26" t="s">
        <v>10</v>
      </c>
      <c r="J56" s="169"/>
      <c r="K56" s="287">
        <v>43081</v>
      </c>
      <c r="L56" s="327" t="s">
        <v>214</v>
      </c>
      <c r="M56" s="169"/>
      <c r="N56" s="288" t="s">
        <v>310</v>
      </c>
      <c r="O56" s="328" t="s">
        <v>260</v>
      </c>
      <c r="V56" s="169">
        <v>3</v>
      </c>
      <c r="W56" s="158" t="s">
        <v>37</v>
      </c>
      <c r="X56" s="26" t="s">
        <v>88</v>
      </c>
      <c r="Y56" s="169">
        <v>6</v>
      </c>
      <c r="Z56" s="158" t="s">
        <v>55</v>
      </c>
      <c r="AA56" s="26" t="s">
        <v>88</v>
      </c>
      <c r="AB56" s="169"/>
      <c r="AE56" s="169"/>
      <c r="AG56" s="253"/>
      <c r="AH56" s="169"/>
    </row>
    <row r="57" spans="1:34" s="33" customFormat="1" ht="15.6" customHeight="1">
      <c r="A57" s="169"/>
      <c r="B57" s="287">
        <v>42997</v>
      </c>
      <c r="C57" s="327" t="s">
        <v>214</v>
      </c>
      <c r="D57" s="169"/>
      <c r="E57" s="288" t="s">
        <v>309</v>
      </c>
      <c r="F57" s="328" t="s">
        <v>260</v>
      </c>
      <c r="G57" s="169"/>
      <c r="I57" s="253"/>
      <c r="J57" s="169"/>
      <c r="K57" s="288" t="s">
        <v>310</v>
      </c>
      <c r="L57" s="328" t="s">
        <v>260</v>
      </c>
      <c r="M57" s="169"/>
      <c r="N57" s="288" t="s">
        <v>225</v>
      </c>
      <c r="O57" s="290">
        <v>33</v>
      </c>
      <c r="T57" s="287">
        <v>43172</v>
      </c>
      <c r="U57" s="327" t="s">
        <v>214</v>
      </c>
      <c r="V57" s="169">
        <v>4</v>
      </c>
      <c r="W57" s="158" t="s">
        <v>322</v>
      </c>
      <c r="X57" s="26" t="s">
        <v>10</v>
      </c>
      <c r="Y57" s="169">
        <v>7</v>
      </c>
      <c r="Z57" s="158" t="s">
        <v>57</v>
      </c>
      <c r="AA57" s="286" t="s">
        <v>88</v>
      </c>
      <c r="AB57" s="169"/>
      <c r="AE57" s="169"/>
      <c r="AG57" s="253"/>
      <c r="AH57" s="169"/>
    </row>
    <row r="58" spans="1:34" s="33" customFormat="1" ht="15.6" customHeight="1">
      <c r="A58" s="169"/>
      <c r="B58" s="288" t="s">
        <v>310</v>
      </c>
      <c r="C58" s="328" t="s">
        <v>260</v>
      </c>
      <c r="D58" s="169"/>
      <c r="E58" s="288" t="s">
        <v>224</v>
      </c>
      <c r="F58" s="290">
        <v>10</v>
      </c>
      <c r="G58" s="169"/>
      <c r="H58" s="287">
        <v>43060</v>
      </c>
      <c r="I58" s="327" t="s">
        <v>214</v>
      </c>
      <c r="J58" s="169"/>
      <c r="K58" s="288" t="s">
        <v>225</v>
      </c>
      <c r="L58" s="290">
        <v>27</v>
      </c>
      <c r="M58" s="169"/>
      <c r="N58" s="322" t="s">
        <v>218</v>
      </c>
      <c r="O58" s="105" t="s">
        <v>259</v>
      </c>
      <c r="T58" s="288" t="s">
        <v>310</v>
      </c>
      <c r="U58" s="328" t="s">
        <v>260</v>
      </c>
      <c r="V58" s="169">
        <v>5</v>
      </c>
      <c r="W58" s="158" t="s">
        <v>47</v>
      </c>
      <c r="X58" s="26" t="s">
        <v>88</v>
      </c>
      <c r="Y58" s="169">
        <v>8</v>
      </c>
      <c r="Z58" s="158" t="s">
        <v>63</v>
      </c>
      <c r="AA58" s="26" t="s">
        <v>5</v>
      </c>
      <c r="AB58" s="169"/>
      <c r="AE58" s="169"/>
      <c r="AG58" s="253"/>
      <c r="AH58" s="169"/>
    </row>
    <row r="59" spans="1:34" s="33" customFormat="1" ht="15.6" customHeight="1">
      <c r="A59" s="169"/>
      <c r="B59" s="288" t="s">
        <v>225</v>
      </c>
      <c r="C59" s="290">
        <v>4</v>
      </c>
      <c r="D59" s="169"/>
      <c r="E59" s="322" t="s">
        <v>218</v>
      </c>
      <c r="F59" s="105" t="s">
        <v>259</v>
      </c>
      <c r="G59" s="169"/>
      <c r="H59" s="288" t="s">
        <v>337</v>
      </c>
      <c r="I59" s="328" t="s">
        <v>260</v>
      </c>
      <c r="J59" s="169"/>
      <c r="K59" s="322" t="s">
        <v>218</v>
      </c>
      <c r="L59" s="105" t="s">
        <v>259</v>
      </c>
      <c r="M59" s="169">
        <v>1</v>
      </c>
      <c r="N59" s="158" t="s">
        <v>6</v>
      </c>
      <c r="O59" s="26" t="s">
        <v>5</v>
      </c>
      <c r="T59" s="288" t="s">
        <v>225</v>
      </c>
      <c r="U59" s="290">
        <v>49</v>
      </c>
      <c r="V59" s="169">
        <v>6</v>
      </c>
      <c r="W59" s="158" t="s">
        <v>52</v>
      </c>
      <c r="X59" s="26" t="s">
        <v>5</v>
      </c>
      <c r="Y59" s="169">
        <v>9</v>
      </c>
      <c r="Z59" s="158" t="s">
        <v>64</v>
      </c>
      <c r="AA59" s="26" t="s">
        <v>88</v>
      </c>
      <c r="AB59" s="169"/>
      <c r="AE59" s="169"/>
      <c r="AG59" s="253"/>
      <c r="AH59" s="169"/>
    </row>
    <row r="60" spans="1:34" s="33" customFormat="1" ht="15.6" customHeight="1">
      <c r="A60" s="169"/>
      <c r="B60" s="322" t="s">
        <v>218</v>
      </c>
      <c r="C60" s="105" t="s">
        <v>259</v>
      </c>
      <c r="D60" s="169">
        <v>1</v>
      </c>
      <c r="E60" s="158" t="s">
        <v>18</v>
      </c>
      <c r="F60" s="26" t="s">
        <v>88</v>
      </c>
      <c r="G60" s="169"/>
      <c r="H60" s="288" t="s">
        <v>225</v>
      </c>
      <c r="I60" s="290">
        <v>19</v>
      </c>
      <c r="J60" s="169">
        <v>1</v>
      </c>
      <c r="K60" s="158" t="s">
        <v>17</v>
      </c>
      <c r="L60" s="26" t="s">
        <v>16</v>
      </c>
      <c r="M60" s="169">
        <v>2</v>
      </c>
      <c r="N60" s="158" t="s">
        <v>17</v>
      </c>
      <c r="O60" s="26" t="s">
        <v>16</v>
      </c>
      <c r="T60" s="322" t="s">
        <v>218</v>
      </c>
      <c r="U60" s="105" t="s">
        <v>259</v>
      </c>
      <c r="V60" s="169">
        <v>7</v>
      </c>
      <c r="W60" s="158" t="s">
        <v>59</v>
      </c>
      <c r="X60" s="26" t="s">
        <v>5</v>
      </c>
      <c r="Y60" s="169">
        <v>10</v>
      </c>
      <c r="Z60" s="158" t="s">
        <v>186</v>
      </c>
      <c r="AA60" s="26" t="s">
        <v>88</v>
      </c>
      <c r="AB60" s="169"/>
      <c r="AE60" s="169"/>
      <c r="AG60" s="253"/>
      <c r="AH60" s="169"/>
    </row>
    <row r="61" spans="1:34" s="33" customFormat="1" ht="15.6" customHeight="1">
      <c r="A61" s="169">
        <v>1</v>
      </c>
      <c r="B61" s="158" t="s">
        <v>15</v>
      </c>
      <c r="C61" s="26" t="s">
        <v>16</v>
      </c>
      <c r="D61" s="169">
        <v>2</v>
      </c>
      <c r="E61" s="158" t="s">
        <v>27</v>
      </c>
      <c r="F61" s="26" t="s">
        <v>5</v>
      </c>
      <c r="G61" s="169"/>
      <c r="H61" s="322" t="s">
        <v>218</v>
      </c>
      <c r="I61" s="105" t="s">
        <v>259</v>
      </c>
      <c r="J61" s="169">
        <v>2</v>
      </c>
      <c r="K61" s="158" t="s">
        <v>322</v>
      </c>
      <c r="L61" s="26" t="s">
        <v>10</v>
      </c>
      <c r="M61" s="169">
        <v>3</v>
      </c>
      <c r="N61" s="158" t="s">
        <v>21</v>
      </c>
      <c r="O61" s="26" t="s">
        <v>10</v>
      </c>
      <c r="S61" s="33">
        <v>1</v>
      </c>
      <c r="T61" s="158" t="s">
        <v>265</v>
      </c>
      <c r="U61" s="26" t="s">
        <v>88</v>
      </c>
      <c r="V61" s="169">
        <v>8</v>
      </c>
      <c r="W61" s="158" t="s">
        <v>186</v>
      </c>
      <c r="X61" s="26" t="s">
        <v>88</v>
      </c>
      <c r="Y61" s="169">
        <v>11</v>
      </c>
      <c r="Z61" s="158" t="s">
        <v>69</v>
      </c>
      <c r="AA61" s="26" t="s">
        <v>5</v>
      </c>
      <c r="AB61" s="169"/>
      <c r="AE61" s="169"/>
      <c r="AG61" s="253"/>
      <c r="AH61" s="169"/>
    </row>
    <row r="62" spans="1:34" s="33" customFormat="1" ht="15.6" customHeight="1">
      <c r="A62" s="169">
        <v>2</v>
      </c>
      <c r="B62" s="158" t="s">
        <v>40</v>
      </c>
      <c r="C62" s="26" t="s">
        <v>10</v>
      </c>
      <c r="D62" s="169">
        <v>3</v>
      </c>
      <c r="E62" s="158" t="s">
        <v>31</v>
      </c>
      <c r="F62" s="26" t="s">
        <v>88</v>
      </c>
      <c r="G62" s="169">
        <v>1</v>
      </c>
      <c r="H62" s="158" t="s">
        <v>9</v>
      </c>
      <c r="I62" s="26" t="s">
        <v>10</v>
      </c>
      <c r="J62" s="169">
        <v>3</v>
      </c>
      <c r="K62" s="158" t="s">
        <v>55</v>
      </c>
      <c r="L62" s="26" t="s">
        <v>88</v>
      </c>
      <c r="M62" s="169">
        <v>4</v>
      </c>
      <c r="N62" s="158" t="s">
        <v>32</v>
      </c>
      <c r="O62" s="26" t="s">
        <v>88</v>
      </c>
      <c r="S62" s="33">
        <v>2</v>
      </c>
      <c r="T62" s="158" t="s">
        <v>49</v>
      </c>
      <c r="U62" s="26" t="s">
        <v>5</v>
      </c>
      <c r="V62" s="169">
        <v>9</v>
      </c>
      <c r="W62" s="158" t="s">
        <v>344</v>
      </c>
      <c r="X62" s="26" t="s">
        <v>16</v>
      </c>
      <c r="Y62" s="169">
        <v>12</v>
      </c>
      <c r="Z62" s="158" t="s">
        <v>71</v>
      </c>
      <c r="AA62" s="26" t="s">
        <v>5</v>
      </c>
      <c r="AB62" s="169"/>
      <c r="AE62" s="169"/>
      <c r="AG62" s="253"/>
      <c r="AH62" s="169"/>
    </row>
    <row r="63" spans="1:34" s="33" customFormat="1" ht="15.6" customHeight="1">
      <c r="A63" s="169">
        <v>3</v>
      </c>
      <c r="B63" s="158" t="s">
        <v>46</v>
      </c>
      <c r="C63" s="26" t="s">
        <v>5</v>
      </c>
      <c r="D63" s="169">
        <v>4</v>
      </c>
      <c r="E63" s="158" t="s">
        <v>58</v>
      </c>
      <c r="F63" s="26" t="s">
        <v>88</v>
      </c>
      <c r="G63" s="169">
        <v>2</v>
      </c>
      <c r="H63" s="158" t="s">
        <v>60</v>
      </c>
      <c r="I63" s="26" t="s">
        <v>10</v>
      </c>
      <c r="J63" s="169">
        <v>4</v>
      </c>
      <c r="K63" s="158" t="s">
        <v>62</v>
      </c>
      <c r="L63" s="26" t="s">
        <v>5</v>
      </c>
      <c r="M63" s="169">
        <v>5</v>
      </c>
      <c r="N63" s="158" t="s">
        <v>46</v>
      </c>
      <c r="O63" s="26" t="s">
        <v>5</v>
      </c>
      <c r="S63" s="33">
        <v>3</v>
      </c>
      <c r="T63" s="158" t="s">
        <v>52</v>
      </c>
      <c r="U63" s="26" t="s">
        <v>5</v>
      </c>
      <c r="V63" s="169"/>
      <c r="X63" s="253"/>
      <c r="Y63" s="169">
        <v>13</v>
      </c>
      <c r="Z63" s="158" t="s">
        <v>75</v>
      </c>
      <c r="AA63" s="26" t="s">
        <v>5</v>
      </c>
      <c r="AB63" s="169"/>
      <c r="AE63" s="169"/>
      <c r="AG63" s="253"/>
      <c r="AH63" s="169"/>
    </row>
    <row r="64" spans="1:34" s="33" customFormat="1" ht="15.6" customHeight="1">
      <c r="A64" s="169">
        <v>4</v>
      </c>
      <c r="B64" s="158" t="s">
        <v>47</v>
      </c>
      <c r="C64" s="26" t="s">
        <v>88</v>
      </c>
      <c r="D64" s="169"/>
      <c r="E64" s="448"/>
      <c r="F64" s="449"/>
      <c r="G64" s="169">
        <v>3</v>
      </c>
      <c r="H64" s="158" t="s">
        <v>72</v>
      </c>
      <c r="I64" s="26" t="s">
        <v>10</v>
      </c>
      <c r="J64" s="169">
        <v>5</v>
      </c>
      <c r="K64" s="158" t="s">
        <v>63</v>
      </c>
      <c r="L64" s="26" t="s">
        <v>5</v>
      </c>
      <c r="M64" s="169">
        <v>6</v>
      </c>
      <c r="N64" s="158" t="s">
        <v>49</v>
      </c>
      <c r="O64" s="26" t="s">
        <v>5</v>
      </c>
      <c r="S64" s="33">
        <v>4</v>
      </c>
      <c r="T64" s="158" t="s">
        <v>60</v>
      </c>
      <c r="U64" s="26" t="s">
        <v>10</v>
      </c>
      <c r="V64" s="169"/>
      <c r="W64" s="287">
        <v>43213</v>
      </c>
      <c r="X64" s="327" t="s">
        <v>214</v>
      </c>
      <c r="Y64" s="169">
        <v>14</v>
      </c>
      <c r="Z64" s="158" t="s">
        <v>79</v>
      </c>
      <c r="AA64" s="26" t="s">
        <v>10</v>
      </c>
      <c r="AB64" s="169"/>
      <c r="AE64" s="169"/>
      <c r="AG64" s="253"/>
      <c r="AH64" s="169"/>
    </row>
    <row r="65" spans="1:36" s="33" customFormat="1" ht="15.6" customHeight="1">
      <c r="A65" s="169">
        <v>5</v>
      </c>
      <c r="B65" s="158" t="s">
        <v>59</v>
      </c>
      <c r="C65" s="26" t="s">
        <v>5</v>
      </c>
      <c r="D65" s="169"/>
      <c r="E65" s="287">
        <v>43018</v>
      </c>
      <c r="F65" s="327" t="s">
        <v>214</v>
      </c>
      <c r="G65" s="169">
        <v>4</v>
      </c>
      <c r="H65" s="158" t="s">
        <v>79</v>
      </c>
      <c r="I65" s="26" t="s">
        <v>10</v>
      </c>
      <c r="J65" s="169">
        <v>6</v>
      </c>
      <c r="K65" s="158" t="s">
        <v>64</v>
      </c>
      <c r="L65" s="26" t="s">
        <v>88</v>
      </c>
      <c r="M65" s="169">
        <v>7</v>
      </c>
      <c r="N65" s="158" t="s">
        <v>51</v>
      </c>
      <c r="O65" s="26" t="s">
        <v>10</v>
      </c>
      <c r="S65" s="33">
        <v>5</v>
      </c>
      <c r="T65" s="158" t="s">
        <v>187</v>
      </c>
      <c r="U65" s="26" t="s">
        <v>10</v>
      </c>
      <c r="V65" s="169"/>
      <c r="W65" s="288" t="s">
        <v>309</v>
      </c>
      <c r="X65" s="328" t="s">
        <v>260</v>
      </c>
      <c r="Y65" s="169"/>
      <c r="AB65" s="169"/>
      <c r="AC65" s="282"/>
      <c r="AD65" s="253"/>
      <c r="AE65" s="495"/>
      <c r="AG65" s="253"/>
      <c r="AH65" s="169"/>
    </row>
    <row r="66" spans="1:36" s="33" customFormat="1" ht="15.6" customHeight="1">
      <c r="A66" s="169">
        <v>6</v>
      </c>
      <c r="B66" s="158" t="s">
        <v>64</v>
      </c>
      <c r="C66" s="26" t="s">
        <v>88</v>
      </c>
      <c r="D66" s="169"/>
      <c r="E66" s="288" t="s">
        <v>310</v>
      </c>
      <c r="F66" s="328" t="s">
        <v>260</v>
      </c>
      <c r="G66" s="169"/>
      <c r="I66" s="253"/>
      <c r="J66" s="169">
        <v>7</v>
      </c>
      <c r="K66" s="158" t="s">
        <v>264</v>
      </c>
      <c r="L66" s="26" t="s">
        <v>88</v>
      </c>
      <c r="M66" s="169">
        <v>8</v>
      </c>
      <c r="N66" s="158" t="s">
        <v>187</v>
      </c>
      <c r="O66" s="26" t="s">
        <v>10</v>
      </c>
      <c r="S66" s="33">
        <v>6</v>
      </c>
      <c r="T66" s="158" t="s">
        <v>71</v>
      </c>
      <c r="U66" s="26" t="s">
        <v>5</v>
      </c>
      <c r="V66" s="169"/>
      <c r="W66" s="288" t="s">
        <v>224</v>
      </c>
      <c r="X66" s="290">
        <v>58</v>
      </c>
      <c r="Y66" s="169"/>
      <c r="Z66" s="287">
        <v>43242</v>
      </c>
      <c r="AA66" s="327" t="s">
        <v>214</v>
      </c>
      <c r="AB66" s="169"/>
      <c r="AC66" s="282"/>
      <c r="AD66" s="253"/>
      <c r="AE66" s="169"/>
      <c r="AG66" s="253"/>
      <c r="AH66" s="169"/>
    </row>
    <row r="67" spans="1:36" s="33" customFormat="1" ht="15.6" customHeight="1">
      <c r="A67" s="169">
        <v>7</v>
      </c>
      <c r="B67" s="158" t="s">
        <v>186</v>
      </c>
      <c r="C67" s="26" t="s">
        <v>88</v>
      </c>
      <c r="D67" s="169"/>
      <c r="E67" s="288" t="s">
        <v>225</v>
      </c>
      <c r="F67" s="290">
        <v>11</v>
      </c>
      <c r="G67" s="169"/>
      <c r="H67" s="287">
        <v>43066</v>
      </c>
      <c r="I67" s="327" t="s">
        <v>214</v>
      </c>
      <c r="J67" s="169">
        <v>8</v>
      </c>
      <c r="K67" s="158" t="s">
        <v>187</v>
      </c>
      <c r="L67" s="26" t="s">
        <v>10</v>
      </c>
      <c r="M67" s="169">
        <v>9</v>
      </c>
      <c r="N67" s="158" t="s">
        <v>69</v>
      </c>
      <c r="O67" s="26" t="s">
        <v>5</v>
      </c>
      <c r="V67" s="169"/>
      <c r="W67" s="322" t="s">
        <v>218</v>
      </c>
      <c r="X67" s="105" t="s">
        <v>259</v>
      </c>
      <c r="Y67" s="169"/>
      <c r="Z67" s="288" t="s">
        <v>300</v>
      </c>
      <c r="AA67" s="328" t="s">
        <v>260</v>
      </c>
      <c r="AB67" s="169"/>
      <c r="AC67" s="282"/>
      <c r="AD67" s="253"/>
      <c r="AE67" s="495"/>
      <c r="AG67" s="253"/>
      <c r="AH67" s="169"/>
    </row>
    <row r="68" spans="1:36" s="33" customFormat="1" ht="15.6" customHeight="1">
      <c r="A68" s="169">
        <v>8</v>
      </c>
      <c r="B68" s="158" t="s">
        <v>78</v>
      </c>
      <c r="C68" s="26" t="s">
        <v>88</v>
      </c>
      <c r="D68" s="169"/>
      <c r="E68" s="322" t="s">
        <v>218</v>
      </c>
      <c r="F68" s="105" t="s">
        <v>259</v>
      </c>
      <c r="G68" s="169"/>
      <c r="H68" s="288" t="s">
        <v>309</v>
      </c>
      <c r="I68" s="328" t="s">
        <v>260</v>
      </c>
      <c r="J68" s="169">
        <v>9</v>
      </c>
      <c r="K68" s="158" t="s">
        <v>66</v>
      </c>
      <c r="L68" s="26" t="s">
        <v>16</v>
      </c>
      <c r="M68" s="169">
        <v>10</v>
      </c>
      <c r="N68" s="158" t="s">
        <v>71</v>
      </c>
      <c r="O68" s="26" t="s">
        <v>5</v>
      </c>
      <c r="T68" s="287">
        <v>43179</v>
      </c>
      <c r="U68" s="327" t="s">
        <v>214</v>
      </c>
      <c r="V68" s="169">
        <v>1</v>
      </c>
      <c r="W68" s="158" t="s">
        <v>86</v>
      </c>
      <c r="X68" s="26" t="s">
        <v>5</v>
      </c>
      <c r="Y68" s="169"/>
      <c r="Z68" s="288" t="s">
        <v>225</v>
      </c>
      <c r="AA68" s="290">
        <v>67</v>
      </c>
      <c r="AB68" s="169"/>
      <c r="AD68" s="253"/>
      <c r="AE68" s="169"/>
      <c r="AG68" s="253"/>
      <c r="AH68" s="169"/>
    </row>
    <row r="69" spans="1:36" s="33" customFormat="1" ht="15.6" customHeight="1">
      <c r="A69" s="169">
        <v>9</v>
      </c>
      <c r="B69" s="158" t="s">
        <v>79</v>
      </c>
      <c r="C69" s="26" t="s">
        <v>10</v>
      </c>
      <c r="D69" s="169">
        <v>1</v>
      </c>
      <c r="E69" s="158" t="s">
        <v>8</v>
      </c>
      <c r="F69" s="26" t="s">
        <v>5</v>
      </c>
      <c r="G69" s="169"/>
      <c r="H69" s="288" t="s">
        <v>224</v>
      </c>
      <c r="I69" s="290">
        <v>20</v>
      </c>
      <c r="J69" s="169">
        <v>10</v>
      </c>
      <c r="K69" s="158" t="s">
        <v>67</v>
      </c>
      <c r="L69" s="26" t="s">
        <v>5</v>
      </c>
      <c r="M69" s="169">
        <v>11</v>
      </c>
      <c r="N69" s="419" t="s">
        <v>75</v>
      </c>
      <c r="O69" s="26" t="s">
        <v>5</v>
      </c>
      <c r="S69" s="169"/>
      <c r="T69" s="288" t="s">
        <v>300</v>
      </c>
      <c r="U69" s="328" t="s">
        <v>260</v>
      </c>
      <c r="V69" s="169"/>
      <c r="Y69" s="169"/>
      <c r="Z69" s="322" t="s">
        <v>218</v>
      </c>
      <c r="AA69" s="105" t="s">
        <v>259</v>
      </c>
      <c r="AB69" s="169"/>
      <c r="AD69" s="253"/>
      <c r="AE69" s="169"/>
      <c r="AG69" s="253"/>
      <c r="AH69" s="169"/>
    </row>
    <row r="70" spans="1:36" s="33" customFormat="1" ht="15.6" customHeight="1">
      <c r="A70" s="169">
        <v>10</v>
      </c>
      <c r="B70" s="158" t="s">
        <v>80</v>
      </c>
      <c r="C70" s="26" t="s">
        <v>10</v>
      </c>
      <c r="D70" s="169">
        <v>2</v>
      </c>
      <c r="E70" s="158" t="s">
        <v>15</v>
      </c>
      <c r="F70" s="26" t="s">
        <v>16</v>
      </c>
      <c r="G70" s="169"/>
      <c r="H70" s="322" t="s">
        <v>218</v>
      </c>
      <c r="I70" s="105" t="s">
        <v>259</v>
      </c>
      <c r="J70" s="169"/>
      <c r="M70" s="169">
        <v>12</v>
      </c>
      <c r="N70" s="158" t="s">
        <v>79</v>
      </c>
      <c r="O70" s="26" t="s">
        <v>10</v>
      </c>
      <c r="S70" s="169"/>
      <c r="T70" s="288" t="s">
        <v>225</v>
      </c>
      <c r="U70" s="290">
        <v>50</v>
      </c>
      <c r="V70" s="169"/>
      <c r="W70" s="287">
        <v>43214</v>
      </c>
      <c r="X70" s="327" t="s">
        <v>214</v>
      </c>
      <c r="Y70" s="169">
        <v>1</v>
      </c>
      <c r="Z70" s="158" t="s">
        <v>4</v>
      </c>
      <c r="AA70" s="26" t="s">
        <v>5</v>
      </c>
      <c r="AB70" s="169"/>
      <c r="AD70" s="253"/>
      <c r="AE70" s="169"/>
      <c r="AG70" s="253"/>
      <c r="AH70" s="169"/>
    </row>
    <row r="71" spans="1:36" s="33" customFormat="1" ht="15.6" customHeight="1">
      <c r="A71" s="169"/>
      <c r="C71" s="253"/>
      <c r="D71" s="169">
        <v>3</v>
      </c>
      <c r="E71" s="158" t="s">
        <v>265</v>
      </c>
      <c r="F71" s="26" t="s">
        <v>88</v>
      </c>
      <c r="G71" s="169">
        <v>1</v>
      </c>
      <c r="H71" s="158" t="s">
        <v>9</v>
      </c>
      <c r="I71" s="26" t="s">
        <v>10</v>
      </c>
      <c r="J71" s="169"/>
      <c r="K71" s="523">
        <v>43088</v>
      </c>
      <c r="L71" s="524" t="s">
        <v>214</v>
      </c>
      <c r="N71" s="526" t="s">
        <v>386</v>
      </c>
      <c r="S71" s="169"/>
      <c r="T71" s="322" t="s">
        <v>218</v>
      </c>
      <c r="U71" s="105" t="s">
        <v>259</v>
      </c>
      <c r="V71" s="169"/>
      <c r="W71" s="288" t="s">
        <v>310</v>
      </c>
      <c r="X71" s="328" t="s">
        <v>260</v>
      </c>
      <c r="Y71" s="169">
        <v>2</v>
      </c>
      <c r="Z71" s="158" t="s">
        <v>13</v>
      </c>
      <c r="AA71" s="26" t="s">
        <v>5</v>
      </c>
      <c r="AB71" s="169"/>
      <c r="AD71" s="253"/>
      <c r="AE71" s="169"/>
      <c r="AG71" s="253"/>
      <c r="AH71" s="169"/>
    </row>
    <row r="72" spans="1:36" s="33" customFormat="1" ht="15.6" customHeight="1">
      <c r="A72" s="169"/>
      <c r="B72" s="287">
        <v>43004</v>
      </c>
      <c r="C72" s="327" t="s">
        <v>214</v>
      </c>
      <c r="D72" s="169">
        <v>4</v>
      </c>
      <c r="E72" s="158" t="s">
        <v>40</v>
      </c>
      <c r="F72" s="26" t="s">
        <v>10</v>
      </c>
      <c r="G72" s="67">
        <v>2</v>
      </c>
      <c r="H72" s="158" t="s">
        <v>27</v>
      </c>
      <c r="I72" s="26" t="s">
        <v>5</v>
      </c>
      <c r="J72" s="169"/>
      <c r="K72" s="472" t="s">
        <v>300</v>
      </c>
      <c r="L72" s="524" t="s">
        <v>260</v>
      </c>
      <c r="S72" s="169">
        <v>1</v>
      </c>
      <c r="T72" s="158" t="s">
        <v>7</v>
      </c>
      <c r="U72" s="26" t="s">
        <v>88</v>
      </c>
      <c r="V72" s="169"/>
      <c r="W72" s="288" t="s">
        <v>225</v>
      </c>
      <c r="X72" s="290">
        <v>59</v>
      </c>
      <c r="Y72" s="169">
        <v>3</v>
      </c>
      <c r="Z72" s="158" t="s">
        <v>166</v>
      </c>
      <c r="AA72" s="26" t="s">
        <v>5</v>
      </c>
      <c r="AB72" s="169"/>
      <c r="AD72" s="253"/>
      <c r="AE72" s="169"/>
      <c r="AG72" s="253"/>
      <c r="AH72" s="169"/>
    </row>
    <row r="73" spans="1:36" s="33" customFormat="1" ht="15.6" customHeight="1">
      <c r="A73" s="169"/>
      <c r="B73" s="288" t="s">
        <v>310</v>
      </c>
      <c r="C73" s="328" t="s">
        <v>260</v>
      </c>
      <c r="D73" s="169">
        <v>5</v>
      </c>
      <c r="E73" s="158" t="s">
        <v>187</v>
      </c>
      <c r="F73" s="26" t="s">
        <v>10</v>
      </c>
      <c r="G73" s="67">
        <v>3</v>
      </c>
      <c r="H73" s="158" t="s">
        <v>35</v>
      </c>
      <c r="I73" s="26" t="s">
        <v>5</v>
      </c>
      <c r="J73" s="169"/>
      <c r="K73" s="472" t="s">
        <v>225</v>
      </c>
      <c r="L73" s="525">
        <v>28</v>
      </c>
      <c r="N73" s="287">
        <v>43123</v>
      </c>
      <c r="O73" s="327" t="s">
        <v>214</v>
      </c>
      <c r="S73" s="169">
        <v>2</v>
      </c>
      <c r="T73" s="158" t="s">
        <v>31</v>
      </c>
      <c r="U73" s="26" t="s">
        <v>88</v>
      </c>
      <c r="V73" s="169"/>
      <c r="W73" s="322" t="s">
        <v>218</v>
      </c>
      <c r="X73" s="105" t="s">
        <v>259</v>
      </c>
      <c r="Y73" s="169">
        <v>4</v>
      </c>
      <c r="Z73" s="158" t="s">
        <v>25</v>
      </c>
      <c r="AA73" s="26" t="s">
        <v>5</v>
      </c>
      <c r="AB73" s="169"/>
      <c r="AD73" s="253"/>
      <c r="AE73" s="169"/>
      <c r="AG73" s="253"/>
      <c r="AH73" s="169"/>
    </row>
    <row r="74" spans="1:36" s="33" customFormat="1" ht="15.6" customHeight="1">
      <c r="A74" s="169"/>
      <c r="B74" s="288" t="s">
        <v>225</v>
      </c>
      <c r="C74" s="290">
        <v>6</v>
      </c>
      <c r="D74" s="169">
        <v>6</v>
      </c>
      <c r="E74" s="158" t="s">
        <v>78</v>
      </c>
      <c r="F74" s="26" t="s">
        <v>88</v>
      </c>
      <c r="G74" s="67">
        <v>4</v>
      </c>
      <c r="H74" s="158" t="s">
        <v>61</v>
      </c>
      <c r="I74" s="26" t="s">
        <v>10</v>
      </c>
      <c r="J74" s="169"/>
      <c r="K74" s="322" t="s">
        <v>218</v>
      </c>
      <c r="L74" s="105" t="s">
        <v>259</v>
      </c>
      <c r="N74" s="288" t="s">
        <v>300</v>
      </c>
      <c r="O74" s="328" t="s">
        <v>260</v>
      </c>
      <c r="S74" s="169">
        <v>3</v>
      </c>
      <c r="T74" s="158" t="s">
        <v>51</v>
      </c>
      <c r="U74" s="26" t="s">
        <v>10</v>
      </c>
      <c r="V74" s="169">
        <v>1</v>
      </c>
      <c r="W74" s="158" t="s">
        <v>305</v>
      </c>
      <c r="X74" s="26" t="s">
        <v>88</v>
      </c>
      <c r="Y74" s="169">
        <v>5</v>
      </c>
      <c r="Z74" s="158" t="s">
        <v>26</v>
      </c>
      <c r="AA74" s="26" t="s">
        <v>5</v>
      </c>
      <c r="AB74" s="169"/>
      <c r="AD74" s="253"/>
      <c r="AE74" s="169"/>
      <c r="AG74" s="253"/>
      <c r="AH74" s="169"/>
    </row>
    <row r="75" spans="1:36" s="33" customFormat="1" ht="15.6" customHeight="1">
      <c r="A75" s="169"/>
      <c r="B75" s="322" t="s">
        <v>218</v>
      </c>
      <c r="C75" s="105" t="s">
        <v>259</v>
      </c>
      <c r="D75" s="169">
        <v>7</v>
      </c>
      <c r="E75" s="158" t="s">
        <v>79</v>
      </c>
      <c r="F75" s="26" t="s">
        <v>10</v>
      </c>
      <c r="G75" s="169"/>
      <c r="I75" s="253"/>
      <c r="J75" s="169">
        <v>1</v>
      </c>
      <c r="K75" s="158" t="s">
        <v>305</v>
      </c>
      <c r="L75" s="26" t="s">
        <v>88</v>
      </c>
      <c r="N75" s="288" t="s">
        <v>225</v>
      </c>
      <c r="O75" s="290">
        <v>34</v>
      </c>
      <c r="S75" s="169">
        <v>4</v>
      </c>
      <c r="T75" s="158" t="s">
        <v>61</v>
      </c>
      <c r="U75" s="26" t="s">
        <v>10</v>
      </c>
      <c r="V75" s="169">
        <v>2</v>
      </c>
      <c r="W75" s="158" t="s">
        <v>8</v>
      </c>
      <c r="X75" s="26" t="s">
        <v>5</v>
      </c>
      <c r="Y75" s="169">
        <v>6</v>
      </c>
      <c r="Z75" s="158" t="s">
        <v>28</v>
      </c>
      <c r="AA75" s="26" t="s">
        <v>88</v>
      </c>
      <c r="AB75" s="169"/>
      <c r="AD75" s="253"/>
      <c r="AE75" s="169"/>
      <c r="AG75" s="253"/>
      <c r="AH75" s="169"/>
    </row>
    <row r="76" spans="1:36" s="33" customFormat="1" ht="15.6" customHeight="1">
      <c r="A76" s="169">
        <v>1</v>
      </c>
      <c r="B76" s="158" t="s">
        <v>11</v>
      </c>
      <c r="C76" s="26" t="s">
        <v>88</v>
      </c>
      <c r="D76" s="169"/>
      <c r="F76" s="253"/>
      <c r="G76" s="169"/>
      <c r="H76" s="287">
        <v>43067</v>
      </c>
      <c r="I76" s="327" t="s">
        <v>214</v>
      </c>
      <c r="J76" s="169">
        <v>2</v>
      </c>
      <c r="K76" s="158" t="s">
        <v>9</v>
      </c>
      <c r="L76" s="26" t="s">
        <v>10</v>
      </c>
      <c r="N76" s="322" t="s">
        <v>218</v>
      </c>
      <c r="O76" s="105" t="s">
        <v>259</v>
      </c>
      <c r="S76" s="169">
        <v>5</v>
      </c>
      <c r="T76" s="158" t="s">
        <v>187</v>
      </c>
      <c r="U76" s="26" t="s">
        <v>10</v>
      </c>
      <c r="V76" s="169">
        <v>3</v>
      </c>
      <c r="W76" s="158" t="s">
        <v>23</v>
      </c>
      <c r="X76" s="26" t="s">
        <v>88</v>
      </c>
      <c r="Y76" s="169">
        <v>7</v>
      </c>
      <c r="Z76" s="158" t="s">
        <v>31</v>
      </c>
      <c r="AA76" s="26" t="s">
        <v>88</v>
      </c>
      <c r="AB76" s="169"/>
      <c r="AD76" s="253"/>
      <c r="AE76" s="169"/>
      <c r="AG76" s="253"/>
      <c r="AH76" s="169"/>
    </row>
    <row r="77" spans="1:36" s="33" customFormat="1" ht="15.6" customHeight="1">
      <c r="A77" s="169">
        <v>2</v>
      </c>
      <c r="B77" s="158" t="s">
        <v>40</v>
      </c>
      <c r="C77" s="26" t="s">
        <v>10</v>
      </c>
      <c r="D77" s="169"/>
      <c r="E77" s="287">
        <v>43024</v>
      </c>
      <c r="F77" s="327" t="s">
        <v>214</v>
      </c>
      <c r="G77" s="169"/>
      <c r="H77" s="288" t="s">
        <v>310</v>
      </c>
      <c r="I77" s="328" t="s">
        <v>260</v>
      </c>
      <c r="J77" s="169">
        <v>3</v>
      </c>
      <c r="K77" s="158" t="s">
        <v>17</v>
      </c>
      <c r="L77" s="26" t="s">
        <v>16</v>
      </c>
      <c r="M77" s="33">
        <v>1</v>
      </c>
      <c r="N77" s="158" t="s">
        <v>4</v>
      </c>
      <c r="O77" s="26" t="s">
        <v>5</v>
      </c>
      <c r="S77" s="169">
        <v>6</v>
      </c>
      <c r="T77" s="158" t="s">
        <v>84</v>
      </c>
      <c r="U77" s="26" t="s">
        <v>5</v>
      </c>
      <c r="V77" s="169">
        <v>4</v>
      </c>
      <c r="W77" s="158" t="s">
        <v>24</v>
      </c>
      <c r="X77" s="26" t="s">
        <v>16</v>
      </c>
      <c r="Y77" s="169">
        <v>8</v>
      </c>
      <c r="Z77" s="158" t="s">
        <v>51</v>
      </c>
      <c r="AA77" s="26" t="s">
        <v>10</v>
      </c>
      <c r="AB77" s="169"/>
      <c r="AD77" s="253"/>
      <c r="AE77" s="169"/>
      <c r="AG77" s="253"/>
      <c r="AH77" s="169"/>
    </row>
    <row r="78" spans="1:36" s="33" customFormat="1" ht="15.6" customHeight="1">
      <c r="A78" s="169">
        <v>3</v>
      </c>
      <c r="B78" s="158" t="s">
        <v>50</v>
      </c>
      <c r="C78" s="26" t="s">
        <v>88</v>
      </c>
      <c r="D78" s="169"/>
      <c r="E78" s="288" t="s">
        <v>309</v>
      </c>
      <c r="F78" s="328" t="s">
        <v>260</v>
      </c>
      <c r="G78" s="169"/>
      <c r="H78" s="288" t="s">
        <v>225</v>
      </c>
      <c r="I78" s="290">
        <v>21</v>
      </c>
      <c r="J78" s="169">
        <v>4</v>
      </c>
      <c r="K78" s="158" t="s">
        <v>18</v>
      </c>
      <c r="L78" s="26" t="s">
        <v>88</v>
      </c>
      <c r="M78" s="33">
        <v>2</v>
      </c>
      <c r="N78" s="158" t="s">
        <v>17</v>
      </c>
      <c r="O78" s="26" t="s">
        <v>16</v>
      </c>
      <c r="V78" s="169">
        <v>5</v>
      </c>
      <c r="W78" s="158" t="s">
        <v>55</v>
      </c>
      <c r="X78" s="26" t="s">
        <v>88</v>
      </c>
      <c r="Y78" s="169">
        <v>9</v>
      </c>
      <c r="Z78" s="158" t="s">
        <v>55</v>
      </c>
      <c r="AA78" s="26" t="s">
        <v>88</v>
      </c>
      <c r="AB78" s="169"/>
      <c r="AD78" s="253"/>
      <c r="AE78" s="169"/>
      <c r="AG78" s="253"/>
      <c r="AH78" s="169"/>
    </row>
    <row r="79" spans="1:36" s="33" customFormat="1" ht="15.6" customHeight="1">
      <c r="A79" s="169">
        <v>4</v>
      </c>
      <c r="B79" s="158" t="s">
        <v>186</v>
      </c>
      <c r="C79" s="26" t="s">
        <v>88</v>
      </c>
      <c r="D79" s="169"/>
      <c r="E79" s="288" t="s">
        <v>224</v>
      </c>
      <c r="F79" s="290">
        <v>12</v>
      </c>
      <c r="G79" s="169"/>
      <c r="H79" s="322" t="s">
        <v>218</v>
      </c>
      <c r="I79" s="105" t="s">
        <v>259</v>
      </c>
      <c r="J79" s="169">
        <v>5</v>
      </c>
      <c r="K79" s="158" t="s">
        <v>27</v>
      </c>
      <c r="L79" s="26" t="s">
        <v>5</v>
      </c>
      <c r="M79" s="169">
        <v>3</v>
      </c>
      <c r="N79" s="158" t="s">
        <v>21</v>
      </c>
      <c r="O79" s="26" t="s">
        <v>10</v>
      </c>
      <c r="S79" s="169"/>
      <c r="T79" s="287">
        <v>43185</v>
      </c>
      <c r="U79" s="327" t="s">
        <v>214</v>
      </c>
      <c r="V79" s="169">
        <v>6</v>
      </c>
      <c r="W79" s="158" t="s">
        <v>264</v>
      </c>
      <c r="X79" s="26" t="s">
        <v>88</v>
      </c>
      <c r="Y79" s="169">
        <v>10</v>
      </c>
      <c r="Z79" s="158" t="s">
        <v>63</v>
      </c>
      <c r="AA79" s="26" t="s">
        <v>5</v>
      </c>
      <c r="AB79" s="169"/>
      <c r="AD79" s="253"/>
      <c r="AE79" s="169"/>
      <c r="AG79" s="253"/>
      <c r="AH79" s="169"/>
    </row>
    <row r="80" spans="1:36" s="33" customFormat="1" ht="15.6" customHeight="1">
      <c r="A80" s="169">
        <v>5</v>
      </c>
      <c r="B80" s="158" t="s">
        <v>187</v>
      </c>
      <c r="C80" s="26" t="s">
        <v>10</v>
      </c>
      <c r="D80" s="169"/>
      <c r="E80" s="322" t="s">
        <v>218</v>
      </c>
      <c r="F80" s="105" t="s">
        <v>259</v>
      </c>
      <c r="G80" s="169">
        <v>1</v>
      </c>
      <c r="H80" s="158" t="s">
        <v>322</v>
      </c>
      <c r="I80" s="26" t="s">
        <v>10</v>
      </c>
      <c r="J80" s="169">
        <v>6</v>
      </c>
      <c r="K80" s="158" t="s">
        <v>28</v>
      </c>
      <c r="L80" s="26" t="s">
        <v>88</v>
      </c>
      <c r="M80" s="169">
        <v>4</v>
      </c>
      <c r="N80" s="158" t="s">
        <v>27</v>
      </c>
      <c r="O80" s="26" t="s">
        <v>5</v>
      </c>
      <c r="S80" s="169"/>
      <c r="T80" s="288" t="s">
        <v>309</v>
      </c>
      <c r="U80" s="328" t="s">
        <v>260</v>
      </c>
      <c r="V80" s="169">
        <v>7</v>
      </c>
      <c r="W80" s="158" t="s">
        <v>186</v>
      </c>
      <c r="X80" s="26" t="s">
        <v>88</v>
      </c>
      <c r="Y80" s="169">
        <v>11</v>
      </c>
      <c r="Z80" s="158" t="s">
        <v>186</v>
      </c>
      <c r="AA80" s="26" t="s">
        <v>88</v>
      </c>
      <c r="AB80" s="169"/>
      <c r="AC80" s="277"/>
      <c r="AD80" s="253"/>
      <c r="AE80" s="169"/>
      <c r="AF80" s="277"/>
      <c r="AG80" s="253"/>
      <c r="AH80" s="169"/>
      <c r="AI80" s="277"/>
      <c r="AJ80" s="278"/>
    </row>
    <row r="81" spans="1:36" s="33" customFormat="1" ht="15.6" customHeight="1">
      <c r="A81" s="169">
        <v>6</v>
      </c>
      <c r="B81" s="158" t="s">
        <v>75</v>
      </c>
      <c r="C81" s="26" t="s">
        <v>5</v>
      </c>
      <c r="D81" s="169">
        <v>1</v>
      </c>
      <c r="E81" s="158" t="s">
        <v>18</v>
      </c>
      <c r="F81" s="26" t="s">
        <v>88</v>
      </c>
      <c r="G81" s="169">
        <v>2</v>
      </c>
      <c r="H81" s="158" t="s">
        <v>57</v>
      </c>
      <c r="I81" s="286" t="s">
        <v>88</v>
      </c>
      <c r="J81" s="169">
        <v>7</v>
      </c>
      <c r="K81" s="512" t="s">
        <v>30</v>
      </c>
      <c r="L81" s="26" t="s">
        <v>5</v>
      </c>
      <c r="M81" s="169">
        <v>5</v>
      </c>
      <c r="N81" s="158" t="s">
        <v>41</v>
      </c>
      <c r="O81" s="26" t="s">
        <v>5</v>
      </c>
      <c r="S81" s="169"/>
      <c r="T81" s="288" t="s">
        <v>224</v>
      </c>
      <c r="U81" s="290">
        <v>51</v>
      </c>
      <c r="V81" s="169">
        <v>8</v>
      </c>
      <c r="W81" s="158" t="s">
        <v>79</v>
      </c>
      <c r="X81" s="26" t="s">
        <v>10</v>
      </c>
      <c r="Y81" s="169">
        <v>12</v>
      </c>
      <c r="Z81" s="158" t="s">
        <v>85</v>
      </c>
      <c r="AA81" s="26" t="s">
        <v>5</v>
      </c>
      <c r="AB81" s="169"/>
      <c r="AC81" s="279"/>
      <c r="AD81" s="253"/>
      <c r="AE81" s="169"/>
      <c r="AF81" s="279"/>
      <c r="AG81" s="253"/>
      <c r="AH81" s="169"/>
      <c r="AI81" s="279"/>
      <c r="AJ81" s="278"/>
    </row>
    <row r="82" spans="1:36" s="33" customFormat="1" ht="15.6" customHeight="1">
      <c r="A82" s="169">
        <v>7</v>
      </c>
      <c r="B82" s="158" t="s">
        <v>78</v>
      </c>
      <c r="C82" s="26" t="s">
        <v>88</v>
      </c>
      <c r="D82" s="169">
        <v>2</v>
      </c>
      <c r="E82" s="158" t="s">
        <v>27</v>
      </c>
      <c r="F82" s="26" t="s">
        <v>5</v>
      </c>
      <c r="G82" s="169">
        <v>3</v>
      </c>
      <c r="H82" s="158" t="s">
        <v>186</v>
      </c>
      <c r="I82" s="26" t="s">
        <v>88</v>
      </c>
      <c r="J82" s="169">
        <v>8</v>
      </c>
      <c r="K82" s="158" t="s">
        <v>31</v>
      </c>
      <c r="L82" s="26" t="s">
        <v>88</v>
      </c>
      <c r="M82" s="169">
        <v>6</v>
      </c>
      <c r="N82" s="158" t="s">
        <v>49</v>
      </c>
      <c r="O82" s="26" t="s">
        <v>5</v>
      </c>
      <c r="S82" s="169"/>
      <c r="T82" s="322" t="s">
        <v>218</v>
      </c>
      <c r="U82" s="105" t="s">
        <v>259</v>
      </c>
      <c r="V82" s="169"/>
      <c r="W82" s="280"/>
      <c r="X82" s="253"/>
      <c r="Y82" s="169">
        <v>13</v>
      </c>
      <c r="Z82" s="158" t="s">
        <v>86</v>
      </c>
      <c r="AA82" s="26" t="s">
        <v>5</v>
      </c>
      <c r="AB82" s="169"/>
      <c r="AC82" s="280"/>
      <c r="AD82" s="253"/>
      <c r="AE82" s="169"/>
      <c r="AF82" s="280"/>
      <c r="AG82" s="253"/>
      <c r="AH82" s="169"/>
      <c r="AI82" s="280"/>
      <c r="AJ82" s="281"/>
    </row>
    <row r="83" spans="1:36" s="33" customFormat="1" ht="15.6" customHeight="1">
      <c r="A83" s="169"/>
      <c r="C83" s="253"/>
      <c r="D83" s="169"/>
      <c r="E83" s="190"/>
      <c r="F83" s="253"/>
      <c r="G83" s="169"/>
      <c r="H83" s="280"/>
      <c r="I83" s="253"/>
      <c r="J83" s="169">
        <v>9</v>
      </c>
      <c r="K83" s="512" t="s">
        <v>37</v>
      </c>
      <c r="L83" s="26" t="s">
        <v>88</v>
      </c>
      <c r="M83" s="169">
        <v>7</v>
      </c>
      <c r="N83" s="158" t="s">
        <v>57</v>
      </c>
      <c r="O83" s="286" t="s">
        <v>88</v>
      </c>
      <c r="S83" s="169">
        <v>1</v>
      </c>
      <c r="T83" s="158" t="s">
        <v>31</v>
      </c>
      <c r="U83" s="26" t="s">
        <v>88</v>
      </c>
      <c r="V83" s="169"/>
      <c r="W83" s="287">
        <v>43221</v>
      </c>
      <c r="X83" s="327" t="s">
        <v>214</v>
      </c>
      <c r="Y83" s="169"/>
      <c r="Z83" s="188"/>
      <c r="AA83" s="253"/>
      <c r="AB83" s="169"/>
      <c r="AC83" s="188"/>
      <c r="AD83" s="253"/>
      <c r="AE83" s="169"/>
      <c r="AF83" s="188"/>
      <c r="AG83" s="253"/>
      <c r="AH83" s="169"/>
      <c r="AI83" s="188"/>
      <c r="AJ83" s="189"/>
    </row>
    <row r="84" spans="1:36" s="33" customFormat="1" ht="15.6" customHeight="1">
      <c r="A84" s="169"/>
      <c r="B84" s="287">
        <v>43008</v>
      </c>
      <c r="C84" s="327" t="s">
        <v>214</v>
      </c>
      <c r="D84" s="169"/>
      <c r="E84" s="287">
        <v>43025</v>
      </c>
      <c r="F84" s="327" t="s">
        <v>214</v>
      </c>
      <c r="G84" s="169"/>
      <c r="J84" s="169">
        <v>10</v>
      </c>
      <c r="K84" s="158" t="s">
        <v>38</v>
      </c>
      <c r="L84" s="26" t="s">
        <v>5</v>
      </c>
      <c r="M84" s="169">
        <v>8</v>
      </c>
      <c r="N84" s="158" t="s">
        <v>60</v>
      </c>
      <c r="O84" s="26" t="s">
        <v>10</v>
      </c>
      <c r="S84" s="169">
        <v>2</v>
      </c>
      <c r="T84" s="158" t="s">
        <v>61</v>
      </c>
      <c r="U84" s="26" t="s">
        <v>10</v>
      </c>
      <c r="V84" s="169"/>
      <c r="W84" s="288" t="s">
        <v>348</v>
      </c>
      <c r="X84" s="328" t="s">
        <v>260</v>
      </c>
      <c r="Y84" s="169"/>
      <c r="Z84" s="287">
        <v>43243</v>
      </c>
      <c r="AA84" s="327" t="s">
        <v>214</v>
      </c>
      <c r="AB84" s="169"/>
      <c r="AC84" s="279"/>
      <c r="AD84" s="253"/>
      <c r="AE84" s="169"/>
      <c r="AF84" s="279"/>
      <c r="AG84" s="253"/>
      <c r="AH84" s="169"/>
      <c r="AI84" s="279"/>
      <c r="AJ84" s="278"/>
    </row>
    <row r="85" spans="1:36" s="33" customFormat="1" ht="15.6" customHeight="1">
      <c r="A85" s="169"/>
      <c r="B85" s="288" t="s">
        <v>300</v>
      </c>
      <c r="C85" s="328" t="s">
        <v>260</v>
      </c>
      <c r="D85" s="169"/>
      <c r="E85" s="288" t="s">
        <v>310</v>
      </c>
      <c r="F85" s="328" t="s">
        <v>260</v>
      </c>
      <c r="G85" s="169"/>
      <c r="J85" s="169">
        <v>11</v>
      </c>
      <c r="K85" s="158" t="s">
        <v>51</v>
      </c>
      <c r="L85" s="26" t="s">
        <v>10</v>
      </c>
      <c r="M85" s="169">
        <v>9</v>
      </c>
      <c r="N85" s="158" t="s">
        <v>71</v>
      </c>
      <c r="O85" s="26" t="s">
        <v>5</v>
      </c>
      <c r="S85" s="169">
        <v>3</v>
      </c>
      <c r="T85" s="158" t="s">
        <v>76</v>
      </c>
      <c r="U85" s="26" t="s">
        <v>5</v>
      </c>
      <c r="V85" s="169"/>
      <c r="W85" s="288" t="s">
        <v>224</v>
      </c>
      <c r="X85" s="290">
        <v>60</v>
      </c>
      <c r="Y85" s="169"/>
      <c r="Z85" s="288" t="s">
        <v>300</v>
      </c>
      <c r="AA85" s="328" t="s">
        <v>260</v>
      </c>
      <c r="AB85" s="169"/>
      <c r="AC85" s="280"/>
      <c r="AD85" s="253"/>
      <c r="AE85" s="169"/>
      <c r="AF85" s="280"/>
      <c r="AG85" s="253"/>
      <c r="AH85" s="169"/>
      <c r="AI85" s="280"/>
      <c r="AJ85" s="281"/>
    </row>
    <row r="86" spans="1:36" s="33" customFormat="1" ht="15.6" customHeight="1">
      <c r="A86" s="169"/>
      <c r="B86" s="288" t="s">
        <v>224</v>
      </c>
      <c r="C86" s="290">
        <v>7</v>
      </c>
      <c r="D86" s="169"/>
      <c r="E86" s="288" t="s">
        <v>225</v>
      </c>
      <c r="F86" s="290">
        <v>13</v>
      </c>
      <c r="G86" s="169"/>
      <c r="J86" s="169">
        <v>12</v>
      </c>
      <c r="K86" s="512" t="s">
        <v>55</v>
      </c>
      <c r="L86" s="26" t="s">
        <v>88</v>
      </c>
      <c r="M86" s="169"/>
      <c r="N86" s="521"/>
      <c r="O86" s="323"/>
      <c r="S86" s="169"/>
      <c r="T86" s="213"/>
      <c r="U86" s="191"/>
      <c r="V86" s="169"/>
      <c r="W86" s="322" t="s">
        <v>218</v>
      </c>
      <c r="X86" s="105" t="s">
        <v>259</v>
      </c>
      <c r="Y86" s="169"/>
      <c r="Z86" s="288" t="s">
        <v>225</v>
      </c>
      <c r="AA86" s="290">
        <v>68</v>
      </c>
      <c r="AB86" s="169"/>
      <c r="AC86" s="188"/>
      <c r="AD86" s="253"/>
      <c r="AE86" s="169"/>
      <c r="AF86" s="188"/>
      <c r="AG86" s="253"/>
      <c r="AH86" s="169"/>
      <c r="AI86" s="188"/>
      <c r="AJ86" s="189"/>
    </row>
    <row r="87" spans="1:36" s="33" customFormat="1" ht="15.6" customHeight="1">
      <c r="A87" s="169"/>
      <c r="B87" s="322" t="s">
        <v>218</v>
      </c>
      <c r="C87" s="105" t="s">
        <v>259</v>
      </c>
      <c r="D87" s="169">
        <v>1</v>
      </c>
      <c r="E87" s="322" t="s">
        <v>218</v>
      </c>
      <c r="F87" s="105" t="s">
        <v>259</v>
      </c>
      <c r="G87" s="169"/>
      <c r="J87" s="169">
        <v>13</v>
      </c>
      <c r="K87" s="158" t="s">
        <v>60</v>
      </c>
      <c r="L87" s="26" t="s">
        <v>10</v>
      </c>
      <c r="N87" s="287">
        <v>43126</v>
      </c>
      <c r="O87" s="327" t="s">
        <v>214</v>
      </c>
      <c r="S87" s="169"/>
      <c r="T87" s="287">
        <v>43186</v>
      </c>
      <c r="U87" s="327" t="s">
        <v>214</v>
      </c>
      <c r="V87" s="169">
        <v>1</v>
      </c>
      <c r="W87" s="158" t="s">
        <v>15</v>
      </c>
      <c r="X87" s="26" t="s">
        <v>16</v>
      </c>
      <c r="Y87" s="169"/>
      <c r="Z87" s="322" t="s">
        <v>218</v>
      </c>
      <c r="AA87" s="105" t="s">
        <v>259</v>
      </c>
      <c r="AB87" s="169"/>
      <c r="AC87" s="190"/>
      <c r="AD87" s="253"/>
      <c r="AE87" s="169"/>
      <c r="AF87" s="190"/>
      <c r="AG87" s="253"/>
      <c r="AH87" s="169"/>
      <c r="AI87" s="190"/>
      <c r="AJ87" s="191"/>
    </row>
    <row r="88" spans="1:36" s="33" customFormat="1" ht="15.6" customHeight="1">
      <c r="A88" s="169">
        <v>1</v>
      </c>
      <c r="B88" s="158" t="s">
        <v>8</v>
      </c>
      <c r="C88" s="26" t="s">
        <v>5</v>
      </c>
      <c r="D88" s="169">
        <v>2</v>
      </c>
      <c r="E88" s="158" t="s">
        <v>305</v>
      </c>
      <c r="F88" s="26" t="s">
        <v>88</v>
      </c>
      <c r="G88" s="169"/>
      <c r="J88" s="169">
        <v>14</v>
      </c>
      <c r="K88" s="512" t="s">
        <v>61</v>
      </c>
      <c r="L88" s="26" t="s">
        <v>10</v>
      </c>
      <c r="N88" s="288" t="s">
        <v>300</v>
      </c>
      <c r="O88" s="328" t="s">
        <v>260</v>
      </c>
      <c r="S88" s="169"/>
      <c r="T88" s="288" t="s">
        <v>310</v>
      </c>
      <c r="U88" s="328" t="s">
        <v>260</v>
      </c>
      <c r="V88" s="169">
        <v>2</v>
      </c>
      <c r="W88" s="158" t="s">
        <v>40</v>
      </c>
      <c r="X88" s="26" t="s">
        <v>10</v>
      </c>
      <c r="Y88" s="169">
        <v>1</v>
      </c>
      <c r="Z88" s="158" t="s">
        <v>7</v>
      </c>
      <c r="AA88" s="26" t="s">
        <v>88</v>
      </c>
      <c r="AB88" s="169"/>
      <c r="AC88" s="190"/>
      <c r="AD88" s="253"/>
      <c r="AE88" s="169"/>
      <c r="AF88" s="190"/>
      <c r="AG88" s="253"/>
      <c r="AH88" s="169"/>
      <c r="AI88" s="190"/>
      <c r="AJ88" s="191"/>
    </row>
    <row r="89" spans="1:36" s="33" customFormat="1" ht="15.6" customHeight="1">
      <c r="A89" s="169">
        <v>2</v>
      </c>
      <c r="B89" s="158" t="s">
        <v>15</v>
      </c>
      <c r="C89" s="26" t="s">
        <v>16</v>
      </c>
      <c r="D89" s="169">
        <v>3</v>
      </c>
      <c r="E89" s="158" t="s">
        <v>40</v>
      </c>
      <c r="F89" s="26" t="s">
        <v>10</v>
      </c>
      <c r="G89" s="169"/>
      <c r="J89" s="169">
        <v>15</v>
      </c>
      <c r="K89" s="158" t="s">
        <v>186</v>
      </c>
      <c r="L89" s="26" t="s">
        <v>88</v>
      </c>
      <c r="N89" s="288" t="s">
        <v>255</v>
      </c>
      <c r="O89" s="290">
        <v>35</v>
      </c>
      <c r="S89" s="169"/>
      <c r="T89" s="288" t="s">
        <v>225</v>
      </c>
      <c r="U89" s="290">
        <v>52</v>
      </c>
      <c r="V89" s="169">
        <v>3</v>
      </c>
      <c r="W89" s="158" t="s">
        <v>60</v>
      </c>
      <c r="X89" s="26" t="s">
        <v>10</v>
      </c>
      <c r="Y89" s="169">
        <v>2</v>
      </c>
      <c r="Z89" s="158" t="s">
        <v>25</v>
      </c>
      <c r="AA89" s="26" t="s">
        <v>5</v>
      </c>
      <c r="AB89" s="169"/>
      <c r="AC89" s="192"/>
      <c r="AD89" s="253"/>
      <c r="AE89" s="169"/>
      <c r="AF89" s="192"/>
      <c r="AG89" s="253"/>
      <c r="AH89" s="169"/>
      <c r="AI89" s="192"/>
      <c r="AJ89" s="191"/>
    </row>
    <row r="90" spans="1:36" s="33" customFormat="1" ht="15.6" customHeight="1">
      <c r="A90" s="169">
        <v>3</v>
      </c>
      <c r="B90" s="158" t="s">
        <v>18</v>
      </c>
      <c r="C90" s="26" t="s">
        <v>88</v>
      </c>
      <c r="D90" s="169">
        <v>4</v>
      </c>
      <c r="E90" s="158" t="s">
        <v>49</v>
      </c>
      <c r="F90" s="26" t="s">
        <v>5</v>
      </c>
      <c r="G90" s="169"/>
      <c r="J90" s="169">
        <v>16</v>
      </c>
      <c r="K90" s="158" t="s">
        <v>66</v>
      </c>
      <c r="L90" s="26" t="s">
        <v>16</v>
      </c>
      <c r="N90" s="322" t="s">
        <v>218</v>
      </c>
      <c r="O90" s="105" t="s">
        <v>259</v>
      </c>
      <c r="S90" s="169"/>
      <c r="T90" s="322" t="s">
        <v>218</v>
      </c>
      <c r="U90" s="105" t="s">
        <v>259</v>
      </c>
      <c r="V90" s="169">
        <v>4</v>
      </c>
      <c r="W90" s="158" t="s">
        <v>72</v>
      </c>
      <c r="X90" s="26" t="s">
        <v>10</v>
      </c>
      <c r="Y90" s="169">
        <v>3</v>
      </c>
      <c r="Z90" s="158" t="s">
        <v>26</v>
      </c>
      <c r="AA90" s="26" t="s">
        <v>5</v>
      </c>
      <c r="AB90" s="169"/>
      <c r="AC90" s="192"/>
      <c r="AD90" s="253"/>
      <c r="AE90" s="169"/>
      <c r="AF90" s="192"/>
      <c r="AG90" s="253"/>
      <c r="AH90" s="169"/>
      <c r="AI90" s="192"/>
      <c r="AJ90" s="191"/>
    </row>
    <row r="91" spans="1:36" s="33" customFormat="1" ht="15.6" customHeight="1">
      <c r="A91" s="169">
        <v>4</v>
      </c>
      <c r="B91" s="158" t="s">
        <v>20</v>
      </c>
      <c r="C91" s="26" t="s">
        <v>5</v>
      </c>
      <c r="D91" s="169">
        <v>5</v>
      </c>
      <c r="E91" s="158" t="s">
        <v>51</v>
      </c>
      <c r="F91" s="26" t="s">
        <v>10</v>
      </c>
      <c r="G91" s="169"/>
      <c r="J91" s="169">
        <v>17</v>
      </c>
      <c r="K91" s="158" t="s">
        <v>67</v>
      </c>
      <c r="L91" s="26" t="s">
        <v>5</v>
      </c>
      <c r="M91" s="33">
        <v>1</v>
      </c>
      <c r="N91" s="158" t="s">
        <v>6</v>
      </c>
      <c r="O91" s="26" t="s">
        <v>5</v>
      </c>
      <c r="S91" s="169">
        <v>1</v>
      </c>
      <c r="T91" s="158" t="s">
        <v>19</v>
      </c>
      <c r="U91" s="26" t="s">
        <v>10</v>
      </c>
      <c r="V91" s="169">
        <v>5</v>
      </c>
      <c r="W91" s="158" t="s">
        <v>75</v>
      </c>
      <c r="X91" s="26" t="s">
        <v>5</v>
      </c>
      <c r="Y91" s="169">
        <v>4</v>
      </c>
      <c r="Z91" s="158" t="s">
        <v>50</v>
      </c>
      <c r="AA91" s="26" t="s">
        <v>88</v>
      </c>
      <c r="AB91" s="169"/>
      <c r="AC91" s="190"/>
      <c r="AD91" s="253"/>
      <c r="AE91" s="169"/>
      <c r="AF91" s="190"/>
      <c r="AG91" s="253"/>
      <c r="AH91" s="169"/>
      <c r="AI91" s="190"/>
      <c r="AJ91" s="191"/>
    </row>
    <row r="92" spans="1:36" s="33" customFormat="1" ht="15.6" customHeight="1">
      <c r="A92" s="169">
        <v>5</v>
      </c>
      <c r="B92" s="158" t="s">
        <v>23</v>
      </c>
      <c r="C92" s="26" t="s">
        <v>88</v>
      </c>
      <c r="D92" s="169">
        <v>6</v>
      </c>
      <c r="E92" s="158" t="s">
        <v>58</v>
      </c>
      <c r="F92" s="26" t="s">
        <v>88</v>
      </c>
      <c r="G92" s="169"/>
      <c r="J92" s="169">
        <v>18</v>
      </c>
      <c r="K92" s="512" t="s">
        <v>74</v>
      </c>
      <c r="L92" s="26" t="s">
        <v>88</v>
      </c>
      <c r="M92" s="33">
        <v>2</v>
      </c>
      <c r="N92" s="158" t="s">
        <v>21</v>
      </c>
      <c r="O92" s="26" t="s">
        <v>10</v>
      </c>
      <c r="S92" s="169">
        <v>2</v>
      </c>
      <c r="T92" s="158" t="s">
        <v>56</v>
      </c>
      <c r="U92" s="26" t="s">
        <v>5</v>
      </c>
      <c r="V92" s="169">
        <v>6</v>
      </c>
      <c r="W92" s="158" t="s">
        <v>79</v>
      </c>
      <c r="X92" s="26" t="s">
        <v>10</v>
      </c>
      <c r="Y92" s="169">
        <v>5</v>
      </c>
      <c r="Z92" s="158" t="s">
        <v>63</v>
      </c>
      <c r="AA92" s="26" t="s">
        <v>5</v>
      </c>
      <c r="AB92" s="169"/>
      <c r="AC92" s="280"/>
      <c r="AD92" s="253"/>
      <c r="AE92" s="169"/>
      <c r="AF92" s="280"/>
      <c r="AG92" s="253"/>
      <c r="AH92" s="169"/>
      <c r="AI92" s="280"/>
      <c r="AJ92" s="281"/>
    </row>
    <row r="93" spans="1:36" s="33" customFormat="1" ht="15.6" customHeight="1">
      <c r="A93" s="169">
        <v>6</v>
      </c>
      <c r="B93" s="158" t="s">
        <v>24</v>
      </c>
      <c r="C93" s="26" t="s">
        <v>16</v>
      </c>
      <c r="D93" s="169">
        <v>7</v>
      </c>
      <c r="E93" s="158" t="s">
        <v>71</v>
      </c>
      <c r="F93" s="26" t="s">
        <v>5</v>
      </c>
      <c r="G93" s="169"/>
      <c r="J93" s="169">
        <v>19</v>
      </c>
      <c r="K93" s="158" t="s">
        <v>77</v>
      </c>
      <c r="L93" s="26" t="s">
        <v>88</v>
      </c>
      <c r="M93" s="33">
        <v>3</v>
      </c>
      <c r="N93" s="158" t="s">
        <v>27</v>
      </c>
      <c r="O93" s="26" t="s">
        <v>5</v>
      </c>
      <c r="S93" s="169">
        <v>3</v>
      </c>
      <c r="T93" s="158" t="s">
        <v>75</v>
      </c>
      <c r="U93" s="26" t="s">
        <v>5</v>
      </c>
      <c r="V93" s="169"/>
      <c r="W93" s="213"/>
      <c r="X93" s="191"/>
      <c r="Y93" s="169">
        <v>6</v>
      </c>
      <c r="Z93" s="158" t="s">
        <v>186</v>
      </c>
      <c r="AA93" s="26" t="s">
        <v>88</v>
      </c>
      <c r="AB93" s="169"/>
      <c r="AC93" s="188"/>
      <c r="AD93" s="253"/>
      <c r="AE93" s="169"/>
      <c r="AF93" s="188"/>
      <c r="AG93" s="253"/>
      <c r="AH93" s="169"/>
      <c r="AI93" s="188"/>
      <c r="AJ93" s="189"/>
    </row>
    <row r="94" spans="1:36" s="33" customFormat="1" ht="15.6" customHeight="1">
      <c r="A94" s="169">
        <v>7</v>
      </c>
      <c r="B94" s="158" t="s">
        <v>27</v>
      </c>
      <c r="C94" s="26" t="s">
        <v>5</v>
      </c>
      <c r="D94" s="169">
        <v>8</v>
      </c>
      <c r="E94" s="158" t="s">
        <v>79</v>
      </c>
      <c r="F94" s="26" t="s">
        <v>10</v>
      </c>
      <c r="G94" s="169"/>
      <c r="J94" s="169">
        <v>20</v>
      </c>
      <c r="K94" s="512" t="s">
        <v>86</v>
      </c>
      <c r="L94" s="26" t="s">
        <v>5</v>
      </c>
      <c r="M94" s="33">
        <v>4</v>
      </c>
      <c r="N94" s="158" t="s">
        <v>34</v>
      </c>
      <c r="O94" s="26" t="s">
        <v>10</v>
      </c>
      <c r="S94" s="169"/>
      <c r="U94" s="253"/>
      <c r="V94" s="169"/>
      <c r="W94" s="190"/>
      <c r="X94" s="253"/>
      <c r="Y94" s="169">
        <v>7</v>
      </c>
      <c r="Z94" s="158" t="s">
        <v>76</v>
      </c>
      <c r="AA94" s="26" t="s">
        <v>5</v>
      </c>
      <c r="AB94" s="169"/>
      <c r="AC94" s="190"/>
      <c r="AD94" s="253"/>
      <c r="AE94" s="169"/>
      <c r="AF94" s="190"/>
      <c r="AG94" s="253"/>
      <c r="AH94" s="169"/>
      <c r="AI94" s="190"/>
      <c r="AJ94" s="191"/>
    </row>
    <row r="95" spans="1:36" s="33" customFormat="1" ht="15.6" customHeight="1">
      <c r="A95" s="169">
        <v>8</v>
      </c>
      <c r="B95" s="158" t="s">
        <v>32</v>
      </c>
      <c r="C95" s="26" t="s">
        <v>88</v>
      </c>
      <c r="D95" s="169">
        <v>9</v>
      </c>
      <c r="E95" s="158" t="s">
        <v>85</v>
      </c>
      <c r="F95" s="26" t="s">
        <v>5</v>
      </c>
      <c r="G95" s="169"/>
      <c r="J95" s="169"/>
      <c r="M95" s="33">
        <v>5</v>
      </c>
      <c r="N95" s="158" t="s">
        <v>39</v>
      </c>
      <c r="O95" s="26" t="s">
        <v>10</v>
      </c>
      <c r="S95" s="169"/>
      <c r="U95" s="253"/>
      <c r="V95" s="169"/>
      <c r="W95" s="190"/>
      <c r="X95" s="253"/>
      <c r="Y95" s="169"/>
      <c r="Z95" s="190"/>
      <c r="AA95" s="253"/>
      <c r="AB95" s="169"/>
      <c r="AC95" s="190"/>
      <c r="AD95" s="253"/>
      <c r="AE95" s="169"/>
      <c r="AF95" s="190"/>
      <c r="AG95" s="253"/>
      <c r="AH95" s="169"/>
      <c r="AI95" s="190"/>
      <c r="AJ95" s="191"/>
    </row>
    <row r="96" spans="1:36" s="33" customFormat="1" ht="15.6" customHeight="1">
      <c r="A96" s="169">
        <v>9</v>
      </c>
      <c r="B96" s="158" t="s">
        <v>35</v>
      </c>
      <c r="C96" s="26" t="s">
        <v>5</v>
      </c>
      <c r="D96" s="169"/>
      <c r="G96" s="169"/>
      <c r="J96" s="169"/>
      <c r="M96" s="33">
        <v>6</v>
      </c>
      <c r="N96" s="158" t="s">
        <v>42</v>
      </c>
      <c r="O96" s="26" t="s">
        <v>5</v>
      </c>
      <c r="S96" s="169"/>
      <c r="T96" s="277"/>
      <c r="U96" s="253"/>
      <c r="V96" s="169"/>
      <c r="W96" s="190"/>
      <c r="X96" s="253"/>
      <c r="Y96" s="169"/>
      <c r="Z96" s="287">
        <v>43244</v>
      </c>
      <c r="AA96" s="327" t="s">
        <v>214</v>
      </c>
      <c r="AB96" s="169"/>
      <c r="AC96" s="190"/>
      <c r="AD96" s="253"/>
      <c r="AE96" s="169"/>
      <c r="AF96" s="190"/>
      <c r="AG96" s="253"/>
      <c r="AH96" s="169"/>
      <c r="AI96" s="190"/>
      <c r="AJ96" s="191"/>
    </row>
    <row r="97" spans="1:34" s="33" customFormat="1" ht="15.6" customHeight="1">
      <c r="A97" s="169">
        <v>10</v>
      </c>
      <c r="B97" s="158" t="s">
        <v>265</v>
      </c>
      <c r="C97" s="26" t="s">
        <v>88</v>
      </c>
      <c r="D97" s="169"/>
      <c r="G97" s="169"/>
      <c r="J97" s="169"/>
      <c r="M97" s="33">
        <v>7</v>
      </c>
      <c r="N97" s="158" t="s">
        <v>46</v>
      </c>
      <c r="O97" s="26" t="s">
        <v>5</v>
      </c>
      <c r="S97" s="169"/>
      <c r="T97" s="279"/>
      <c r="U97" s="253"/>
      <c r="V97" s="169"/>
      <c r="X97" s="253"/>
      <c r="Y97" s="169"/>
      <c r="Z97" s="288" t="s">
        <v>300</v>
      </c>
      <c r="AA97" s="328" t="s">
        <v>260</v>
      </c>
      <c r="AB97" s="169"/>
      <c r="AD97" s="253"/>
      <c r="AE97" s="169"/>
      <c r="AG97" s="253"/>
      <c r="AH97" s="169"/>
    </row>
    <row r="98" spans="1:34" s="33" customFormat="1" ht="15.6" customHeight="1">
      <c r="A98" s="169">
        <v>11</v>
      </c>
      <c r="B98" s="158" t="s">
        <v>40</v>
      </c>
      <c r="C98" s="26" t="s">
        <v>10</v>
      </c>
      <c r="D98" s="169"/>
      <c r="G98" s="169"/>
      <c r="J98" s="169"/>
      <c r="M98" s="33">
        <v>8</v>
      </c>
      <c r="N98" s="158" t="s">
        <v>69</v>
      </c>
      <c r="O98" s="26" t="s">
        <v>5</v>
      </c>
      <c r="S98" s="169"/>
      <c r="T98" s="280"/>
      <c r="U98" s="253"/>
      <c r="V98" s="169"/>
      <c r="X98" s="253"/>
      <c r="Y98" s="169"/>
      <c r="Z98" s="288" t="s">
        <v>446</v>
      </c>
      <c r="AA98" s="290">
        <v>69</v>
      </c>
      <c r="AB98" s="169"/>
      <c r="AD98" s="253"/>
      <c r="AE98" s="169"/>
      <c r="AG98" s="253"/>
      <c r="AH98" s="169"/>
    </row>
    <row r="99" spans="1:34" s="33" customFormat="1" ht="15.6" customHeight="1">
      <c r="A99" s="169">
        <v>12</v>
      </c>
      <c r="B99" s="158" t="s">
        <v>322</v>
      </c>
      <c r="C99" s="26" t="s">
        <v>10</v>
      </c>
      <c r="D99" s="169"/>
      <c r="G99" s="169"/>
      <c r="J99" s="169"/>
      <c r="M99" s="33">
        <v>9</v>
      </c>
      <c r="N99" s="158" t="s">
        <v>125</v>
      </c>
      <c r="O99" s="26" t="s">
        <v>5</v>
      </c>
      <c r="S99" s="169"/>
      <c r="T99" s="188"/>
      <c r="U99" s="253"/>
      <c r="V99" s="169"/>
      <c r="X99" s="253"/>
      <c r="Y99" s="169"/>
      <c r="Z99" s="322" t="s">
        <v>218</v>
      </c>
      <c r="AA99" s="105" t="s">
        <v>259</v>
      </c>
      <c r="AB99" s="169"/>
      <c r="AD99" s="253"/>
      <c r="AE99" s="169"/>
      <c r="AG99" s="253"/>
      <c r="AH99" s="169"/>
    </row>
    <row r="100" spans="1:34" s="33" customFormat="1" ht="15.6" customHeight="1">
      <c r="A100" s="169">
        <v>13</v>
      </c>
      <c r="B100" s="158" t="s">
        <v>47</v>
      </c>
      <c r="C100" s="26" t="s">
        <v>88</v>
      </c>
      <c r="D100" s="169"/>
      <c r="G100" s="169"/>
      <c r="J100" s="169"/>
      <c r="M100" s="33">
        <v>10</v>
      </c>
      <c r="N100" s="158" t="s">
        <v>301</v>
      </c>
      <c r="O100" s="26" t="s">
        <v>10</v>
      </c>
      <c r="S100" s="169"/>
      <c r="T100" s="190"/>
      <c r="U100" s="253"/>
      <c r="V100" s="169"/>
      <c r="X100" s="253"/>
      <c r="Y100" s="169">
        <v>1</v>
      </c>
      <c r="Z100" s="158" t="s">
        <v>25</v>
      </c>
      <c r="AA100" s="26" t="s">
        <v>5</v>
      </c>
      <c r="AB100" s="169"/>
      <c r="AD100" s="253"/>
      <c r="AE100" s="169"/>
      <c r="AG100" s="253"/>
      <c r="AH100" s="169"/>
    </row>
    <row r="101" spans="1:34" s="33" customFormat="1" ht="15.6" customHeight="1">
      <c r="A101" s="169">
        <v>14</v>
      </c>
      <c r="B101" s="158" t="s">
        <v>49</v>
      </c>
      <c r="C101" s="26" t="s">
        <v>5</v>
      </c>
      <c r="D101" s="169"/>
      <c r="G101" s="169"/>
      <c r="J101" s="169"/>
      <c r="N101" s="158" t="s">
        <v>389</v>
      </c>
      <c r="O101" s="441"/>
      <c r="S101" s="169"/>
      <c r="T101" s="190"/>
      <c r="U101" s="253"/>
      <c r="V101" s="169"/>
      <c r="X101" s="253"/>
      <c r="Y101" s="169">
        <v>2</v>
      </c>
      <c r="Z101" s="158" t="s">
        <v>26</v>
      </c>
      <c r="AA101" s="26" t="s">
        <v>5</v>
      </c>
      <c r="AB101" s="169"/>
      <c r="AD101" s="253"/>
      <c r="AE101" s="169"/>
      <c r="AG101" s="253"/>
      <c r="AH101" s="169"/>
    </row>
    <row r="102" spans="1:34" s="33" customFormat="1" ht="15.6" customHeight="1">
      <c r="A102" s="169">
        <v>15</v>
      </c>
      <c r="B102" s="158" t="s">
        <v>50</v>
      </c>
      <c r="C102" s="26" t="s">
        <v>88</v>
      </c>
      <c r="D102" s="169"/>
      <c r="G102" s="169"/>
      <c r="J102" s="169"/>
      <c r="M102" s="169"/>
      <c r="S102" s="169"/>
      <c r="T102" s="190"/>
      <c r="U102" s="253"/>
      <c r="V102" s="169"/>
      <c r="X102" s="253"/>
      <c r="Y102" s="169">
        <v>3</v>
      </c>
      <c r="Z102" s="158" t="s">
        <v>63</v>
      </c>
      <c r="AA102" s="26" t="s">
        <v>5</v>
      </c>
      <c r="AB102" s="169"/>
      <c r="AD102" s="253"/>
      <c r="AE102" s="169"/>
      <c r="AG102" s="253"/>
      <c r="AH102" s="169"/>
    </row>
    <row r="103" spans="1:34" s="33" customFormat="1" ht="15.6" customHeight="1">
      <c r="A103" s="169">
        <v>16</v>
      </c>
      <c r="B103" s="158" t="s">
        <v>53</v>
      </c>
      <c r="C103" s="26" t="s">
        <v>10</v>
      </c>
      <c r="D103" s="169"/>
      <c r="G103" s="169"/>
      <c r="J103" s="169"/>
      <c r="M103" s="169"/>
      <c r="N103" s="287">
        <v>43127</v>
      </c>
      <c r="O103" s="327" t="s">
        <v>214</v>
      </c>
      <c r="S103" s="169"/>
      <c r="T103" s="213"/>
      <c r="U103" s="253"/>
      <c r="V103" s="169"/>
      <c r="X103" s="253"/>
      <c r="Y103" s="169">
        <v>4</v>
      </c>
      <c r="Z103" s="158" t="s">
        <v>264</v>
      </c>
      <c r="AA103" s="26" t="s">
        <v>88</v>
      </c>
      <c r="AB103" s="169"/>
      <c r="AD103" s="253"/>
      <c r="AE103" s="169"/>
      <c r="AG103" s="253"/>
      <c r="AH103" s="169"/>
    </row>
    <row r="104" spans="1:34" s="33" customFormat="1" ht="15.6" customHeight="1">
      <c r="A104" s="169">
        <v>17</v>
      </c>
      <c r="B104" s="158" t="s">
        <v>54</v>
      </c>
      <c r="C104" s="26" t="s">
        <v>5</v>
      </c>
      <c r="D104" s="169"/>
      <c r="G104" s="169"/>
      <c r="J104" s="169"/>
      <c r="M104" s="169"/>
      <c r="N104" s="288" t="s">
        <v>348</v>
      </c>
      <c r="O104" s="328" t="s">
        <v>260</v>
      </c>
      <c r="S104" s="169"/>
      <c r="U104" s="253"/>
      <c r="V104" s="169"/>
      <c r="X104" s="253"/>
      <c r="Y104" s="169">
        <v>5</v>
      </c>
      <c r="Z104" s="158" t="s">
        <v>186</v>
      </c>
      <c r="AA104" s="26" t="s">
        <v>88</v>
      </c>
      <c r="AB104" s="169"/>
      <c r="AD104" s="253"/>
      <c r="AE104" s="169"/>
      <c r="AG104" s="253"/>
      <c r="AH104" s="169"/>
    </row>
    <row r="105" spans="1:34" s="33" customFormat="1" ht="15.6" customHeight="1">
      <c r="A105" s="169">
        <v>18</v>
      </c>
      <c r="B105" s="158" t="s">
        <v>64</v>
      </c>
      <c r="C105" s="26" t="s">
        <v>88</v>
      </c>
      <c r="D105" s="169"/>
      <c r="G105" s="169"/>
      <c r="J105" s="169"/>
      <c r="M105" s="169"/>
      <c r="N105" s="288" t="s">
        <v>247</v>
      </c>
      <c r="O105" s="290">
        <v>36</v>
      </c>
      <c r="S105" s="169"/>
      <c r="U105" s="253"/>
      <c r="V105" s="169"/>
      <c r="X105" s="253"/>
      <c r="Y105" s="169">
        <v>6</v>
      </c>
      <c r="Z105" s="158" t="s">
        <v>344</v>
      </c>
      <c r="AA105" s="26" t="s">
        <v>16</v>
      </c>
      <c r="AB105" s="169"/>
      <c r="AD105" s="253"/>
      <c r="AE105" s="169"/>
      <c r="AG105" s="253"/>
      <c r="AH105" s="169"/>
    </row>
    <row r="106" spans="1:34" s="33" customFormat="1" ht="15.6" customHeight="1">
      <c r="A106" s="169">
        <v>19</v>
      </c>
      <c r="B106" s="158" t="s">
        <v>187</v>
      </c>
      <c r="C106" s="26" t="s">
        <v>10</v>
      </c>
      <c r="D106" s="169"/>
      <c r="G106" s="169"/>
      <c r="J106" s="169"/>
      <c r="N106" s="322" t="s">
        <v>218</v>
      </c>
      <c r="O106" s="105" t="s">
        <v>259</v>
      </c>
      <c r="S106" s="169"/>
      <c r="U106" s="253"/>
      <c r="V106" s="169"/>
      <c r="X106" s="253"/>
      <c r="Y106" s="169"/>
      <c r="AA106" s="253"/>
      <c r="AB106" s="169"/>
      <c r="AD106" s="253"/>
      <c r="AE106" s="169"/>
      <c r="AG106" s="253"/>
      <c r="AH106" s="169"/>
    </row>
    <row r="107" spans="1:34" s="33" customFormat="1" ht="15.6" customHeight="1">
      <c r="A107" s="169">
        <v>20</v>
      </c>
      <c r="B107" s="158" t="s">
        <v>71</v>
      </c>
      <c r="C107" s="26" t="s">
        <v>5</v>
      </c>
      <c r="D107" s="169"/>
      <c r="G107" s="169"/>
      <c r="J107" s="169"/>
      <c r="M107" s="169">
        <v>1</v>
      </c>
      <c r="N107" s="528" t="s">
        <v>19</v>
      </c>
      <c r="O107" s="26" t="s">
        <v>10</v>
      </c>
      <c r="S107" s="169"/>
      <c r="U107" s="253"/>
      <c r="V107" s="169"/>
      <c r="Y107" s="169"/>
      <c r="Z107" s="287">
        <v>43245</v>
      </c>
      <c r="AA107" s="327" t="s">
        <v>214</v>
      </c>
      <c r="AB107" s="169"/>
      <c r="AD107" s="253"/>
      <c r="AE107" s="169"/>
      <c r="AG107" s="253"/>
      <c r="AH107" s="169"/>
    </row>
    <row r="108" spans="1:34" s="33" customFormat="1" ht="15.6" customHeight="1">
      <c r="A108" s="169">
        <v>21</v>
      </c>
      <c r="B108" s="158" t="s">
        <v>77</v>
      </c>
      <c r="C108" s="26" t="s">
        <v>88</v>
      </c>
      <c r="D108" s="169"/>
      <c r="G108" s="169"/>
      <c r="J108" s="169"/>
      <c r="M108" s="169">
        <v>2</v>
      </c>
      <c r="N108" s="528" t="s">
        <v>21</v>
      </c>
      <c r="O108" s="26" t="s">
        <v>10</v>
      </c>
      <c r="S108" s="169"/>
      <c r="U108" s="253"/>
      <c r="V108" s="169"/>
      <c r="Y108" s="169"/>
      <c r="Z108" s="288" t="s">
        <v>300</v>
      </c>
      <c r="AA108" s="328" t="s">
        <v>260</v>
      </c>
      <c r="AB108" s="169"/>
      <c r="AD108" s="253"/>
      <c r="AE108" s="169"/>
      <c r="AG108" s="253"/>
      <c r="AH108" s="169"/>
    </row>
    <row r="109" spans="1:34" s="33" customFormat="1" ht="15.6" customHeight="1">
      <c r="A109" s="169">
        <v>22</v>
      </c>
      <c r="B109" s="158" t="s">
        <v>78</v>
      </c>
      <c r="C109" s="26" t="s">
        <v>88</v>
      </c>
      <c r="D109" s="169"/>
      <c r="G109" s="169"/>
      <c r="J109" s="169"/>
      <c r="M109" s="169">
        <v>3</v>
      </c>
      <c r="N109" s="528" t="s">
        <v>166</v>
      </c>
      <c r="O109" s="26" t="s">
        <v>5</v>
      </c>
      <c r="S109" s="169"/>
      <c r="U109" s="253"/>
      <c r="V109" s="169"/>
      <c r="Y109" s="169"/>
      <c r="Z109" s="288" t="s">
        <v>448</v>
      </c>
      <c r="AA109" s="290">
        <v>70</v>
      </c>
      <c r="AB109" s="169"/>
      <c r="AD109" s="253"/>
      <c r="AE109" s="169"/>
      <c r="AG109" s="253"/>
      <c r="AH109" s="169"/>
    </row>
    <row r="110" spans="1:34" s="33" customFormat="1" ht="15.6" customHeight="1">
      <c r="A110" s="169">
        <v>23</v>
      </c>
      <c r="B110" s="158" t="s">
        <v>86</v>
      </c>
      <c r="C110" s="26" t="s">
        <v>5</v>
      </c>
      <c r="D110" s="169"/>
      <c r="G110" s="169"/>
      <c r="J110" s="169"/>
      <c r="M110" s="169">
        <v>4</v>
      </c>
      <c r="N110" s="528" t="s">
        <v>27</v>
      </c>
      <c r="O110" s="26" t="s">
        <v>5</v>
      </c>
      <c r="S110" s="169"/>
      <c r="U110" s="253"/>
      <c r="V110" s="169"/>
      <c r="Y110" s="169"/>
      <c r="Z110" s="322" t="s">
        <v>218</v>
      </c>
      <c r="AA110" s="105" t="s">
        <v>259</v>
      </c>
      <c r="AB110" s="169"/>
      <c r="AD110" s="253"/>
      <c r="AE110" s="169"/>
      <c r="AG110" s="253"/>
      <c r="AH110" s="169"/>
    </row>
    <row r="111" spans="1:34" s="33" customFormat="1" ht="15.6" customHeight="1">
      <c r="A111" s="169"/>
      <c r="D111" s="169"/>
      <c r="G111" s="169"/>
      <c r="J111" s="169"/>
      <c r="M111" s="169">
        <v>5</v>
      </c>
      <c r="N111" s="528" t="s">
        <v>69</v>
      </c>
      <c r="O111" s="26" t="s">
        <v>5</v>
      </c>
      <c r="S111" s="169"/>
      <c r="U111" s="253"/>
      <c r="V111" s="169"/>
      <c r="Y111" s="169">
        <v>1</v>
      </c>
      <c r="Z111" s="419" t="s">
        <v>7</v>
      </c>
      <c r="AA111" s="587" t="s">
        <v>88</v>
      </c>
      <c r="AB111" s="588" t="s">
        <v>447</v>
      </c>
      <c r="AC111" s="589"/>
      <c r="AD111" s="253"/>
      <c r="AE111" s="169"/>
      <c r="AG111" s="253"/>
      <c r="AH111" s="169"/>
    </row>
    <row r="112" spans="1:34" s="33" customFormat="1" ht="15.6" customHeight="1">
      <c r="A112" s="169"/>
      <c r="D112" s="169"/>
      <c r="G112" s="169"/>
      <c r="J112" s="169"/>
      <c r="M112" s="169">
        <v>6</v>
      </c>
      <c r="N112" s="528" t="s">
        <v>125</v>
      </c>
      <c r="O112" s="26" t="s">
        <v>5</v>
      </c>
      <c r="S112" s="169"/>
      <c r="U112" s="253"/>
      <c r="V112" s="169"/>
      <c r="Y112" s="169">
        <v>2</v>
      </c>
      <c r="Z112" s="158" t="s">
        <v>25</v>
      </c>
      <c r="AA112" s="26" t="s">
        <v>5</v>
      </c>
      <c r="AB112" s="169"/>
      <c r="AD112" s="253"/>
      <c r="AE112" s="169"/>
      <c r="AG112" s="253"/>
      <c r="AH112" s="169"/>
    </row>
    <row r="113" spans="1:34" s="33" customFormat="1" ht="15.6" customHeight="1">
      <c r="A113" s="169"/>
      <c r="D113" s="169"/>
      <c r="G113" s="169"/>
      <c r="J113" s="169"/>
      <c r="M113" s="770" t="s">
        <v>390</v>
      </c>
      <c r="N113" s="770"/>
      <c r="O113" s="770"/>
      <c r="S113" s="169"/>
      <c r="U113" s="253"/>
      <c r="V113" s="169"/>
      <c r="Y113" s="169">
        <v>3</v>
      </c>
      <c r="Z113" s="158" t="s">
        <v>26</v>
      </c>
      <c r="AA113" s="26" t="s">
        <v>5</v>
      </c>
      <c r="AB113" s="169"/>
      <c r="AD113" s="253"/>
      <c r="AE113" s="169"/>
      <c r="AG113" s="253"/>
      <c r="AH113" s="169"/>
    </row>
    <row r="114" spans="1:34" s="33" customFormat="1" ht="15.6" customHeight="1">
      <c r="A114" s="169"/>
      <c r="D114" s="169"/>
      <c r="G114" s="169"/>
      <c r="J114" s="169"/>
      <c r="S114" s="169"/>
      <c r="U114" s="253"/>
      <c r="V114" s="169"/>
      <c r="Y114" s="169">
        <v>4</v>
      </c>
      <c r="Z114" s="158" t="s">
        <v>35</v>
      </c>
      <c r="AA114" s="26" t="s">
        <v>5</v>
      </c>
      <c r="AB114" s="169"/>
      <c r="AD114" s="253"/>
      <c r="AE114" s="169"/>
      <c r="AG114" s="253"/>
      <c r="AH114" s="169"/>
    </row>
    <row r="115" spans="1:34" s="33" customFormat="1" ht="15.6" customHeight="1">
      <c r="A115" s="169"/>
      <c r="D115" s="169"/>
      <c r="G115" s="169"/>
      <c r="J115" s="169"/>
      <c r="M115" s="169"/>
      <c r="N115" s="287">
        <v>43127</v>
      </c>
      <c r="O115" s="327" t="s">
        <v>214</v>
      </c>
      <c r="S115" s="169"/>
      <c r="U115" s="253"/>
      <c r="V115" s="169"/>
      <c r="Y115" s="169">
        <v>5</v>
      </c>
      <c r="Z115" s="419" t="s">
        <v>50</v>
      </c>
      <c r="AA115" s="587" t="s">
        <v>88</v>
      </c>
      <c r="AB115" s="588" t="s">
        <v>447</v>
      </c>
      <c r="AC115" s="589"/>
      <c r="AD115" s="253"/>
      <c r="AE115" s="169"/>
      <c r="AG115" s="253"/>
      <c r="AH115" s="169"/>
    </row>
    <row r="116" spans="1:34" s="33" customFormat="1" ht="15.6" customHeight="1">
      <c r="A116" s="169"/>
      <c r="D116" s="169"/>
      <c r="G116" s="169"/>
      <c r="J116" s="169"/>
      <c r="M116" s="169"/>
      <c r="N116" s="288" t="s">
        <v>300</v>
      </c>
      <c r="O116" s="328" t="s">
        <v>260</v>
      </c>
      <c r="S116" s="169"/>
      <c r="U116" s="253"/>
      <c r="V116" s="169"/>
      <c r="Y116" s="169">
        <v>6</v>
      </c>
      <c r="Z116" s="158" t="s">
        <v>63</v>
      </c>
      <c r="AA116" s="26" t="s">
        <v>5</v>
      </c>
      <c r="AB116" s="169"/>
      <c r="AD116" s="253"/>
      <c r="AE116" s="169"/>
      <c r="AG116" s="253"/>
      <c r="AH116" s="169"/>
    </row>
    <row r="117" spans="1:34" s="33" customFormat="1" ht="15.6" customHeight="1">
      <c r="A117" s="169"/>
      <c r="D117" s="169"/>
      <c r="G117" s="169"/>
      <c r="J117" s="169"/>
      <c r="M117" s="169"/>
      <c r="N117" s="288" t="s">
        <v>224</v>
      </c>
      <c r="O117" s="290">
        <v>37</v>
      </c>
      <c r="S117" s="169"/>
      <c r="U117" s="253"/>
      <c r="V117" s="169"/>
      <c r="Y117" s="169">
        <v>7</v>
      </c>
      <c r="Z117" s="158" t="s">
        <v>186</v>
      </c>
      <c r="AA117" s="26" t="s">
        <v>88</v>
      </c>
      <c r="AB117" s="169"/>
      <c r="AD117" s="253"/>
      <c r="AE117" s="169"/>
      <c r="AG117" s="253"/>
      <c r="AH117" s="169"/>
    </row>
    <row r="118" spans="1:34" s="33" customFormat="1" ht="15.6" customHeight="1">
      <c r="A118" s="169"/>
      <c r="D118" s="169"/>
      <c r="G118" s="169"/>
      <c r="J118" s="169"/>
      <c r="M118" s="169"/>
      <c r="N118" s="322" t="s">
        <v>218</v>
      </c>
      <c r="O118" s="105" t="s">
        <v>259</v>
      </c>
      <c r="S118" s="169"/>
      <c r="U118" s="253"/>
      <c r="V118" s="169"/>
      <c r="X118" s="253"/>
      <c r="Y118" s="169"/>
      <c r="AA118" s="253"/>
      <c r="AB118" s="169"/>
      <c r="AD118" s="253"/>
      <c r="AE118" s="169"/>
      <c r="AG118" s="253"/>
      <c r="AH118" s="169"/>
    </row>
    <row r="119" spans="1:34" s="33" customFormat="1" ht="15.6" customHeight="1">
      <c r="A119" s="169"/>
      <c r="D119" s="169"/>
      <c r="G119" s="169"/>
      <c r="J119" s="169"/>
      <c r="M119" s="169">
        <v>1</v>
      </c>
      <c r="N119" s="158" t="s">
        <v>305</v>
      </c>
      <c r="O119" s="26" t="s">
        <v>88</v>
      </c>
      <c r="P119" s="169"/>
      <c r="S119" s="169"/>
      <c r="U119" s="253"/>
      <c r="V119" s="169"/>
      <c r="W119" s="570"/>
      <c r="X119" s="571"/>
      <c r="Y119" s="169"/>
      <c r="Z119" s="287">
        <v>43249</v>
      </c>
      <c r="AA119" s="327" t="s">
        <v>214</v>
      </c>
      <c r="AB119" s="169"/>
      <c r="AC119" s="570"/>
      <c r="AD119" s="571"/>
      <c r="AE119" s="169"/>
      <c r="AG119" s="253"/>
      <c r="AH119" s="169"/>
    </row>
    <row r="120" spans="1:34" s="33" customFormat="1" ht="15.6" customHeight="1">
      <c r="A120" s="169"/>
      <c r="D120" s="169"/>
      <c r="G120" s="169"/>
      <c r="J120" s="169"/>
      <c r="M120" s="169">
        <v>2</v>
      </c>
      <c r="N120" s="158" t="s">
        <v>19</v>
      </c>
      <c r="O120" s="26" t="s">
        <v>10</v>
      </c>
      <c r="P120" s="169"/>
      <c r="S120" s="169"/>
      <c r="U120" s="253"/>
      <c r="V120" s="169"/>
      <c r="W120" s="521"/>
      <c r="X120" s="571"/>
      <c r="Y120" s="169"/>
      <c r="Z120" s="288" t="s">
        <v>449</v>
      </c>
      <c r="AA120" s="328" t="s">
        <v>260</v>
      </c>
      <c r="AB120" s="169"/>
      <c r="AC120" s="521"/>
      <c r="AD120" s="571"/>
      <c r="AE120" s="169"/>
      <c r="AG120" s="253"/>
      <c r="AH120" s="169"/>
    </row>
    <row r="121" spans="1:34" s="33" customFormat="1" ht="15.6" customHeight="1">
      <c r="A121" s="169"/>
      <c r="D121" s="169"/>
      <c r="G121" s="169"/>
      <c r="J121" s="169"/>
      <c r="M121" s="169">
        <v>3</v>
      </c>
      <c r="N121" s="158" t="s">
        <v>21</v>
      </c>
      <c r="O121" s="26" t="s">
        <v>10</v>
      </c>
      <c r="P121" s="169"/>
      <c r="S121" s="169"/>
      <c r="U121" s="253"/>
      <c r="V121" s="169"/>
      <c r="W121" s="521"/>
      <c r="X121" s="323"/>
      <c r="Y121" s="169"/>
      <c r="Z121" s="288" t="s">
        <v>224</v>
      </c>
      <c r="AA121" s="290">
        <v>71</v>
      </c>
      <c r="AB121" s="169"/>
      <c r="AC121" s="521"/>
      <c r="AD121" s="323"/>
      <c r="AE121" s="169"/>
      <c r="AG121" s="253"/>
      <c r="AH121" s="169"/>
    </row>
    <row r="122" spans="1:34" s="33" customFormat="1" ht="15.6" customHeight="1">
      <c r="A122" s="169"/>
      <c r="D122" s="169"/>
      <c r="G122" s="169"/>
      <c r="J122" s="169"/>
      <c r="M122" s="169">
        <v>4</v>
      </c>
      <c r="N122" s="158" t="s">
        <v>166</v>
      </c>
      <c r="O122" s="26" t="s">
        <v>5</v>
      </c>
      <c r="P122" s="169"/>
      <c r="S122" s="169"/>
      <c r="U122" s="253"/>
      <c r="V122" s="169"/>
      <c r="W122" s="324"/>
      <c r="X122" s="441"/>
      <c r="Y122" s="169"/>
      <c r="Z122" s="322" t="s">
        <v>218</v>
      </c>
      <c r="AA122" s="105" t="s">
        <v>259</v>
      </c>
      <c r="AB122" s="169"/>
      <c r="AC122" s="324"/>
      <c r="AD122" s="441"/>
      <c r="AE122" s="169"/>
      <c r="AG122" s="253"/>
      <c r="AH122" s="169"/>
    </row>
    <row r="123" spans="1:34" s="33" customFormat="1" ht="15.6" customHeight="1">
      <c r="A123" s="169"/>
      <c r="D123" s="169"/>
      <c r="G123" s="169"/>
      <c r="J123" s="169"/>
      <c r="M123" s="169">
        <v>5</v>
      </c>
      <c r="N123" s="158" t="s">
        <v>27</v>
      </c>
      <c r="O123" s="26" t="s">
        <v>5</v>
      </c>
      <c r="P123" s="169"/>
      <c r="S123" s="169"/>
      <c r="U123" s="253"/>
      <c r="V123" s="169"/>
      <c r="Y123" s="169">
        <v>1</v>
      </c>
      <c r="Z123" s="158" t="s">
        <v>15</v>
      </c>
      <c r="AA123" s="26" t="s">
        <v>16</v>
      </c>
      <c r="AB123" s="169"/>
      <c r="AC123" s="213"/>
      <c r="AD123" s="191"/>
      <c r="AE123" s="169"/>
      <c r="AG123" s="253"/>
      <c r="AH123" s="169"/>
    </row>
    <row r="124" spans="1:34" s="33" customFormat="1" ht="15.6" customHeight="1">
      <c r="A124" s="169"/>
      <c r="D124" s="169"/>
      <c r="G124" s="169"/>
      <c r="J124" s="169"/>
      <c r="M124" s="169">
        <v>6</v>
      </c>
      <c r="N124" s="529" t="s">
        <v>48</v>
      </c>
      <c r="O124" s="530" t="s">
        <v>10</v>
      </c>
      <c r="P124" s="169"/>
      <c r="S124" s="169"/>
      <c r="U124" s="253"/>
      <c r="V124" s="169"/>
      <c r="Y124" s="169">
        <v>2</v>
      </c>
      <c r="Z124" s="158" t="s">
        <v>17</v>
      </c>
      <c r="AA124" s="26" t="s">
        <v>16</v>
      </c>
      <c r="AB124" s="169"/>
      <c r="AC124" s="213"/>
      <c r="AD124" s="191"/>
      <c r="AE124" s="169"/>
      <c r="AG124" s="253"/>
      <c r="AH124" s="169"/>
    </row>
    <row r="125" spans="1:34" s="33" customFormat="1" ht="15.6" customHeight="1">
      <c r="A125" s="169"/>
      <c r="D125" s="169"/>
      <c r="G125" s="169"/>
      <c r="J125" s="169"/>
      <c r="M125" s="169">
        <v>7</v>
      </c>
      <c r="N125" s="158" t="s">
        <v>69</v>
      </c>
      <c r="O125" s="26" t="s">
        <v>5</v>
      </c>
      <c r="P125" s="169"/>
      <c r="S125" s="169"/>
      <c r="U125" s="253"/>
      <c r="V125" s="169"/>
      <c r="Y125" s="169">
        <v>3</v>
      </c>
      <c r="Z125" s="158" t="s">
        <v>18</v>
      </c>
      <c r="AA125" s="26" t="s">
        <v>88</v>
      </c>
      <c r="AB125" s="169"/>
      <c r="AC125" s="213"/>
      <c r="AD125" s="191"/>
      <c r="AE125" s="169"/>
      <c r="AG125" s="253"/>
      <c r="AH125" s="169"/>
    </row>
    <row r="126" spans="1:34" s="33" customFormat="1" ht="15.6" customHeight="1">
      <c r="A126" s="169"/>
      <c r="D126" s="169"/>
      <c r="G126" s="169"/>
      <c r="J126" s="169"/>
      <c r="M126" s="169">
        <v>8</v>
      </c>
      <c r="N126" s="529" t="s">
        <v>76</v>
      </c>
      <c r="O126" s="530" t="s">
        <v>5</v>
      </c>
      <c r="P126" s="169"/>
      <c r="Q126" s="190"/>
      <c r="R126" s="253"/>
      <c r="S126" s="169"/>
      <c r="U126" s="253"/>
      <c r="V126" s="169"/>
      <c r="Y126" s="169">
        <v>4</v>
      </c>
      <c r="Z126" s="158" t="s">
        <v>33</v>
      </c>
      <c r="AA126" s="26" t="s">
        <v>16</v>
      </c>
      <c r="AB126" s="169"/>
      <c r="AC126" s="213"/>
      <c r="AD126" s="191"/>
      <c r="AE126" s="169"/>
      <c r="AG126" s="253"/>
      <c r="AH126" s="169"/>
    </row>
    <row r="127" spans="1:34" s="33" customFormat="1" ht="15.6" customHeight="1">
      <c r="A127" s="169"/>
      <c r="D127" s="169"/>
      <c r="G127" s="169"/>
      <c r="I127" s="253"/>
      <c r="J127" s="169"/>
      <c r="M127" s="169">
        <v>9</v>
      </c>
      <c r="N127" s="158" t="s">
        <v>125</v>
      </c>
      <c r="O127" s="26" t="s">
        <v>5</v>
      </c>
      <c r="P127" s="169"/>
      <c r="Q127" s="213"/>
      <c r="R127" s="253"/>
      <c r="S127" s="169"/>
      <c r="U127" s="253"/>
      <c r="V127" s="169"/>
      <c r="Y127" s="169">
        <v>5</v>
      </c>
      <c r="Z127" s="158" t="s">
        <v>41</v>
      </c>
      <c r="AA127" s="26" t="s">
        <v>5</v>
      </c>
      <c r="AB127" s="169"/>
      <c r="AC127" s="213"/>
      <c r="AD127" s="191"/>
      <c r="AE127" s="169"/>
      <c r="AG127" s="253"/>
      <c r="AH127" s="169"/>
    </row>
    <row r="128" spans="1:34" s="33" customFormat="1" ht="15.6" customHeight="1">
      <c r="A128" s="169"/>
      <c r="D128" s="169"/>
      <c r="G128" s="169"/>
      <c r="I128" s="253"/>
      <c r="J128" s="169"/>
      <c r="M128" s="169">
        <v>10</v>
      </c>
      <c r="N128" s="158" t="s">
        <v>86</v>
      </c>
      <c r="O128" s="26" t="s">
        <v>5</v>
      </c>
      <c r="P128" s="169"/>
      <c r="Q128" s="213"/>
      <c r="R128" s="253"/>
      <c r="S128" s="169"/>
      <c r="U128" s="253"/>
      <c r="V128" s="169"/>
      <c r="Y128" s="169">
        <v>6</v>
      </c>
      <c r="Z128" s="158" t="s">
        <v>71</v>
      </c>
      <c r="AA128" s="26" t="s">
        <v>5</v>
      </c>
      <c r="AB128" s="169"/>
      <c r="AC128" s="213"/>
      <c r="AD128" s="191"/>
      <c r="AE128" s="169"/>
      <c r="AG128" s="253"/>
      <c r="AH128" s="169"/>
    </row>
    <row r="129" spans="1:34" s="33" customFormat="1" ht="15.6" customHeight="1">
      <c r="A129" s="169"/>
      <c r="D129" s="169"/>
      <c r="G129" s="169"/>
      <c r="I129" s="253"/>
      <c r="J129" s="169"/>
      <c r="P129" s="169"/>
      <c r="Q129" s="190"/>
      <c r="R129" s="253"/>
      <c r="S129" s="169"/>
      <c r="U129" s="253"/>
      <c r="V129" s="169"/>
      <c r="Y129" s="169">
        <v>7</v>
      </c>
      <c r="Z129" s="158" t="s">
        <v>72</v>
      </c>
      <c r="AA129" s="26" t="s">
        <v>10</v>
      </c>
      <c r="AB129" s="169"/>
      <c r="AC129" s="213"/>
      <c r="AD129" s="191"/>
      <c r="AE129" s="169"/>
      <c r="AG129" s="253"/>
      <c r="AH129" s="169"/>
    </row>
    <row r="130" spans="1:34" s="33" customFormat="1" ht="15.6" customHeight="1">
      <c r="A130" s="169"/>
      <c r="D130" s="169"/>
      <c r="G130" s="169"/>
      <c r="I130" s="253"/>
      <c r="J130" s="169"/>
      <c r="M130" s="169"/>
      <c r="N130" s="287">
        <v>43128</v>
      </c>
      <c r="O130" s="327" t="s">
        <v>214</v>
      </c>
      <c r="P130" s="169"/>
      <c r="R130" s="253"/>
      <c r="S130" s="169"/>
      <c r="U130" s="253"/>
      <c r="V130" s="169"/>
      <c r="Y130" s="169"/>
      <c r="Z130" s="213"/>
      <c r="AA130" s="191"/>
      <c r="AB130" s="169"/>
      <c r="AD130" s="253"/>
      <c r="AE130" s="169"/>
      <c r="AG130" s="253"/>
      <c r="AH130" s="169"/>
    </row>
    <row r="131" spans="1:34" s="33" customFormat="1" ht="15.6" customHeight="1">
      <c r="A131" s="169"/>
      <c r="D131" s="169"/>
      <c r="G131" s="169"/>
      <c r="I131" s="253"/>
      <c r="J131" s="169"/>
      <c r="M131" s="169"/>
      <c r="N131" s="288" t="s">
        <v>300</v>
      </c>
      <c r="O131" s="328" t="s">
        <v>260</v>
      </c>
      <c r="P131" s="169"/>
      <c r="Q131" s="277"/>
      <c r="R131" s="253"/>
      <c r="S131" s="169"/>
      <c r="U131" s="253"/>
      <c r="V131" s="169"/>
      <c r="Y131" s="169"/>
      <c r="Z131" s="213"/>
      <c r="AA131" s="191"/>
      <c r="AB131" s="169"/>
      <c r="AD131" s="253"/>
      <c r="AE131" s="169"/>
      <c r="AG131" s="253"/>
      <c r="AH131" s="169"/>
    </row>
    <row r="132" spans="1:34" s="33" customFormat="1" ht="15.6" customHeight="1">
      <c r="A132" s="169"/>
      <c r="D132" s="169"/>
      <c r="G132" s="169"/>
      <c r="I132" s="253"/>
      <c r="J132" s="169"/>
      <c r="M132" s="169"/>
      <c r="N132" s="288" t="s">
        <v>254</v>
      </c>
      <c r="O132" s="290">
        <v>38</v>
      </c>
      <c r="P132" s="169"/>
      <c r="Q132" s="279"/>
      <c r="R132" s="253"/>
      <c r="S132" s="169"/>
      <c r="U132" s="253"/>
      <c r="V132" s="169"/>
      <c r="Y132" s="169"/>
      <c r="Z132" s="213"/>
      <c r="AA132" s="191"/>
      <c r="AB132" s="169"/>
      <c r="AD132" s="253"/>
      <c r="AE132" s="169"/>
      <c r="AG132" s="253"/>
      <c r="AH132" s="169"/>
    </row>
    <row r="133" spans="1:34" s="33" customFormat="1" ht="15.6" customHeight="1">
      <c r="A133" s="169"/>
      <c r="D133" s="169"/>
      <c r="G133" s="169"/>
      <c r="I133" s="253"/>
      <c r="J133" s="169"/>
      <c r="M133" s="169"/>
      <c r="N133" s="322" t="s">
        <v>218</v>
      </c>
      <c r="O133" s="105" t="s">
        <v>259</v>
      </c>
      <c r="P133" s="169"/>
      <c r="Q133" s="280"/>
      <c r="R133" s="253"/>
      <c r="S133" s="169"/>
      <c r="U133" s="253"/>
      <c r="V133" s="169"/>
      <c r="Y133" s="169"/>
      <c r="Z133" s="213"/>
      <c r="AA133" s="191"/>
      <c r="AB133" s="169"/>
      <c r="AD133" s="253"/>
      <c r="AE133" s="169"/>
      <c r="AG133" s="253"/>
      <c r="AH133" s="169"/>
    </row>
    <row r="134" spans="1:34" s="33" customFormat="1" ht="15.6" customHeight="1">
      <c r="A134" s="169"/>
      <c r="D134" s="169"/>
      <c r="G134" s="169"/>
      <c r="I134" s="253"/>
      <c r="J134" s="169"/>
      <c r="M134" s="33">
        <v>1</v>
      </c>
      <c r="N134" s="27" t="s">
        <v>6</v>
      </c>
      <c r="O134" s="527" t="s">
        <v>5</v>
      </c>
      <c r="P134" s="169"/>
      <c r="Q134" s="188"/>
      <c r="R134" s="253"/>
      <c r="S134" s="169"/>
      <c r="U134" s="253"/>
      <c r="V134" s="169"/>
      <c r="Y134" s="169"/>
      <c r="Z134" s="213"/>
      <c r="AA134" s="191"/>
      <c r="AB134" s="169"/>
      <c r="AD134" s="253"/>
      <c r="AE134" s="169"/>
      <c r="AG134" s="253"/>
      <c r="AH134" s="169"/>
    </row>
    <row r="135" spans="1:34" s="33" customFormat="1" ht="15.6" customHeight="1">
      <c r="A135" s="169"/>
      <c r="D135" s="169"/>
      <c r="G135" s="169"/>
      <c r="I135" s="253"/>
      <c r="J135" s="169"/>
      <c r="M135" s="169">
        <v>2</v>
      </c>
      <c r="N135" s="158" t="s">
        <v>21</v>
      </c>
      <c r="O135" s="26" t="s">
        <v>10</v>
      </c>
      <c r="P135" s="169"/>
      <c r="Q135" s="190"/>
      <c r="R135" s="253"/>
      <c r="S135" s="169"/>
      <c r="U135" s="253"/>
      <c r="V135" s="169"/>
      <c r="Y135" s="169"/>
      <c r="Z135" s="213"/>
      <c r="AA135" s="191"/>
      <c r="AB135" s="169"/>
      <c r="AD135" s="253"/>
      <c r="AE135" s="169"/>
      <c r="AG135" s="253"/>
      <c r="AH135" s="169"/>
    </row>
    <row r="136" spans="1:34" s="33" customFormat="1" ht="15.6" customHeight="1">
      <c r="A136" s="169"/>
      <c r="D136" s="169"/>
      <c r="G136" s="169"/>
      <c r="I136" s="253"/>
      <c r="J136" s="169"/>
      <c r="M136" s="169">
        <v>3</v>
      </c>
      <c r="N136" s="158" t="s">
        <v>166</v>
      </c>
      <c r="O136" s="26" t="s">
        <v>5</v>
      </c>
      <c r="P136" s="169"/>
      <c r="Q136" s="192"/>
      <c r="R136" s="253"/>
      <c r="S136" s="169"/>
      <c r="U136" s="253"/>
      <c r="V136" s="169"/>
      <c r="X136" s="253"/>
      <c r="Y136" s="169"/>
      <c r="AA136" s="253"/>
      <c r="AB136" s="169"/>
      <c r="AD136" s="253"/>
      <c r="AE136" s="169"/>
      <c r="AG136" s="253"/>
      <c r="AH136" s="169"/>
    </row>
    <row r="137" spans="1:34" s="33" customFormat="1" ht="15.6" customHeight="1">
      <c r="A137" s="169"/>
      <c r="D137" s="169"/>
      <c r="G137" s="169"/>
      <c r="I137" s="253"/>
      <c r="J137" s="169"/>
      <c r="M137" s="169">
        <v>4</v>
      </c>
      <c r="N137" s="158" t="s">
        <v>27</v>
      </c>
      <c r="O137" s="26" t="s">
        <v>5</v>
      </c>
      <c r="P137" s="169"/>
      <c r="Q137" s="190"/>
      <c r="R137" s="253"/>
      <c r="S137" s="169"/>
      <c r="U137" s="253"/>
      <c r="V137" s="169"/>
      <c r="X137" s="253"/>
      <c r="Y137" s="169"/>
      <c r="AA137" s="253"/>
      <c r="AB137" s="169"/>
      <c r="AD137" s="253"/>
      <c r="AE137" s="169"/>
      <c r="AG137" s="253"/>
      <c r="AH137" s="169"/>
    </row>
    <row r="138" spans="1:34" s="33" customFormat="1" ht="15.6" customHeight="1">
      <c r="A138" s="169"/>
      <c r="D138" s="169"/>
      <c r="G138" s="169"/>
      <c r="I138" s="253"/>
      <c r="J138" s="169"/>
      <c r="M138" s="169">
        <v>5</v>
      </c>
      <c r="N138" s="158" t="s">
        <v>46</v>
      </c>
      <c r="O138" s="26" t="s">
        <v>5</v>
      </c>
      <c r="P138" s="169"/>
      <c r="Q138" s="213"/>
      <c r="R138" s="253"/>
      <c r="S138" s="169"/>
      <c r="U138" s="253"/>
      <c r="V138" s="169"/>
      <c r="X138" s="253"/>
      <c r="Y138" s="169"/>
      <c r="AA138" s="253"/>
      <c r="AB138" s="169"/>
      <c r="AD138" s="253"/>
      <c r="AE138" s="169"/>
      <c r="AG138" s="253"/>
      <c r="AH138" s="169"/>
    </row>
    <row r="139" spans="1:34" s="33" customFormat="1" ht="15.6" customHeight="1">
      <c r="A139" s="169"/>
      <c r="D139" s="169"/>
      <c r="G139" s="169"/>
      <c r="I139" s="253"/>
      <c r="J139" s="169"/>
      <c r="M139" s="169">
        <v>6</v>
      </c>
      <c r="N139" s="158" t="s">
        <v>48</v>
      </c>
      <c r="O139" s="26" t="s">
        <v>10</v>
      </c>
      <c r="P139" s="169"/>
      <c r="Q139" s="190"/>
      <c r="R139" s="253"/>
      <c r="S139" s="169"/>
      <c r="U139" s="253"/>
      <c r="V139" s="169"/>
      <c r="X139" s="253"/>
      <c r="Y139" s="169"/>
      <c r="AA139" s="253"/>
      <c r="AB139" s="169"/>
      <c r="AD139" s="253"/>
      <c r="AE139" s="169"/>
      <c r="AG139" s="253"/>
      <c r="AH139" s="169"/>
    </row>
    <row r="140" spans="1:34" s="33" customFormat="1" ht="15.6" customHeight="1">
      <c r="A140" s="169"/>
      <c r="C140" s="253"/>
      <c r="D140" s="169"/>
      <c r="G140" s="169"/>
      <c r="I140" s="253"/>
      <c r="J140" s="169"/>
      <c r="M140" s="169">
        <v>7</v>
      </c>
      <c r="N140" s="158" t="s">
        <v>76</v>
      </c>
      <c r="O140" s="26" t="s">
        <v>5</v>
      </c>
      <c r="P140" s="169"/>
      <c r="Q140" s="190"/>
      <c r="R140" s="253"/>
      <c r="S140" s="169"/>
      <c r="U140" s="253"/>
      <c r="V140" s="169"/>
      <c r="X140" s="253"/>
      <c r="Y140" s="169"/>
      <c r="AA140" s="253"/>
      <c r="AB140" s="169"/>
      <c r="AD140" s="253"/>
      <c r="AE140" s="169"/>
      <c r="AG140" s="253"/>
      <c r="AH140" s="169"/>
    </row>
    <row r="141" spans="1:34" s="33" customFormat="1" ht="15.6" customHeight="1">
      <c r="A141" s="169"/>
      <c r="C141" s="253"/>
      <c r="D141" s="169"/>
      <c r="G141" s="169"/>
      <c r="I141" s="253"/>
      <c r="J141" s="169"/>
      <c r="M141" s="169">
        <v>8</v>
      </c>
      <c r="N141" s="158" t="s">
        <v>125</v>
      </c>
      <c r="O141" s="26" t="s">
        <v>5</v>
      </c>
      <c r="P141" s="169"/>
      <c r="Q141" s="190"/>
      <c r="R141" s="253"/>
      <c r="S141" s="169"/>
      <c r="U141" s="253"/>
      <c r="V141" s="169"/>
      <c r="X141" s="253"/>
      <c r="Y141" s="169"/>
      <c r="AA141" s="253"/>
      <c r="AB141" s="169"/>
      <c r="AD141" s="253"/>
      <c r="AE141" s="169"/>
      <c r="AG141" s="253"/>
      <c r="AH141" s="169"/>
    </row>
    <row r="142" spans="1:34" s="33" customFormat="1" ht="15.6" customHeight="1">
      <c r="A142" s="169"/>
      <c r="C142" s="253"/>
      <c r="D142" s="169"/>
      <c r="G142" s="169"/>
      <c r="I142" s="253"/>
      <c r="J142" s="169"/>
      <c r="M142" s="169">
        <v>9</v>
      </c>
      <c r="N142" s="158" t="s">
        <v>301</v>
      </c>
      <c r="O142" s="26" t="s">
        <v>10</v>
      </c>
      <c r="P142" s="169"/>
      <c r="Q142" s="190"/>
      <c r="R142" s="253"/>
      <c r="S142" s="169"/>
      <c r="U142" s="253"/>
      <c r="V142" s="169"/>
      <c r="X142" s="253"/>
      <c r="Y142" s="169"/>
      <c r="AA142" s="253"/>
      <c r="AB142" s="169"/>
      <c r="AD142" s="253"/>
      <c r="AE142" s="169"/>
      <c r="AG142" s="253"/>
      <c r="AH142" s="169"/>
    </row>
    <row r="143" spans="1:34" s="33" customFormat="1" ht="15.6" customHeight="1">
      <c r="A143" s="169"/>
      <c r="C143" s="253"/>
      <c r="D143" s="169"/>
      <c r="G143" s="169"/>
      <c r="I143" s="253"/>
      <c r="J143" s="169"/>
      <c r="M143" s="169">
        <v>10</v>
      </c>
      <c r="N143" s="158" t="s">
        <v>69</v>
      </c>
      <c r="O143" s="26" t="s">
        <v>5</v>
      </c>
      <c r="P143" s="169"/>
      <c r="Q143" s="190"/>
      <c r="R143" s="253"/>
      <c r="S143" s="169"/>
      <c r="U143" s="253"/>
      <c r="V143" s="169"/>
      <c r="X143" s="253"/>
      <c r="Y143" s="169"/>
      <c r="AA143" s="253"/>
      <c r="AB143" s="169"/>
      <c r="AD143" s="253"/>
      <c r="AE143" s="169"/>
      <c r="AG143" s="253"/>
      <c r="AH143" s="169"/>
    </row>
    <row r="144" spans="1:34" s="33" customFormat="1" ht="15.6" customHeight="1">
      <c r="A144" s="169"/>
      <c r="C144" s="253"/>
      <c r="D144" s="169"/>
      <c r="G144" s="169"/>
      <c r="I144" s="253"/>
      <c r="J144" s="169"/>
      <c r="M144" s="169"/>
      <c r="O144" s="253"/>
      <c r="P144" s="169"/>
      <c r="Q144" s="190"/>
      <c r="R144" s="253"/>
      <c r="S144" s="169"/>
      <c r="U144" s="253"/>
      <c r="V144" s="169"/>
      <c r="X144" s="253"/>
      <c r="Y144" s="169"/>
      <c r="AA144" s="253"/>
      <c r="AB144" s="169"/>
      <c r="AD144" s="253"/>
      <c r="AE144" s="169"/>
      <c r="AG144" s="253"/>
      <c r="AH144" s="169"/>
    </row>
    <row r="145" spans="1:34" s="33" customFormat="1" ht="15.6" customHeight="1">
      <c r="A145" s="169"/>
      <c r="C145" s="253"/>
      <c r="D145" s="169"/>
      <c r="G145" s="169"/>
      <c r="I145" s="253"/>
      <c r="J145" s="169"/>
      <c r="M145" s="169"/>
      <c r="O145" s="253"/>
      <c r="P145" s="169"/>
      <c r="Q145" s="213"/>
      <c r="R145" s="253"/>
      <c r="S145" s="169"/>
      <c r="U145" s="253"/>
      <c r="V145" s="169"/>
      <c r="X145" s="253"/>
      <c r="Y145" s="169"/>
      <c r="AA145" s="253"/>
      <c r="AB145" s="169"/>
      <c r="AD145" s="253"/>
      <c r="AE145" s="169"/>
      <c r="AG145" s="253"/>
      <c r="AH145" s="169"/>
    </row>
    <row r="146" spans="1:34" s="33" customFormat="1" ht="15.6" customHeight="1">
      <c r="A146" s="169"/>
      <c r="C146" s="253"/>
      <c r="D146" s="169"/>
      <c r="G146" s="169"/>
      <c r="I146" s="253"/>
      <c r="J146" s="169"/>
      <c r="M146" s="169"/>
      <c r="O146" s="253"/>
      <c r="P146" s="169"/>
      <c r="Q146" s="213"/>
      <c r="R146" s="253"/>
      <c r="S146" s="169"/>
      <c r="U146" s="253"/>
      <c r="V146" s="169"/>
      <c r="X146" s="253"/>
      <c r="Y146" s="169"/>
      <c r="AA146" s="253"/>
      <c r="AB146" s="169"/>
      <c r="AD146" s="253"/>
      <c r="AE146" s="169"/>
      <c r="AG146" s="253"/>
      <c r="AH146" s="169"/>
    </row>
    <row r="147" spans="1:34" s="33" customFormat="1" ht="15.6" customHeight="1">
      <c r="A147" s="169"/>
      <c r="C147" s="253"/>
      <c r="D147" s="169"/>
      <c r="G147" s="169"/>
      <c r="I147" s="253"/>
      <c r="J147" s="169"/>
      <c r="M147" s="169"/>
      <c r="O147" s="253"/>
      <c r="P147" s="169"/>
      <c r="Q147" s="190"/>
      <c r="R147" s="253"/>
      <c r="S147" s="169"/>
      <c r="U147" s="253"/>
      <c r="V147" s="169"/>
      <c r="X147" s="253"/>
      <c r="Y147" s="169"/>
      <c r="AA147" s="253"/>
      <c r="AB147" s="169"/>
      <c r="AD147" s="253"/>
      <c r="AE147" s="169"/>
      <c r="AG147" s="253"/>
      <c r="AH147" s="169"/>
    </row>
    <row r="148" spans="1:34" s="33" customFormat="1" ht="15.6" customHeight="1">
      <c r="A148" s="169"/>
      <c r="C148" s="253"/>
      <c r="D148" s="169"/>
      <c r="G148" s="169"/>
      <c r="I148" s="253"/>
      <c r="J148" s="169"/>
      <c r="M148" s="169"/>
      <c r="O148" s="253"/>
      <c r="P148" s="169"/>
      <c r="R148" s="253"/>
      <c r="S148" s="169"/>
      <c r="U148" s="253"/>
      <c r="V148" s="169"/>
      <c r="X148" s="253"/>
      <c r="Y148" s="169"/>
      <c r="AA148" s="253"/>
      <c r="AB148" s="169"/>
      <c r="AD148" s="253"/>
      <c r="AE148" s="169"/>
      <c r="AG148" s="253"/>
      <c r="AH148" s="169"/>
    </row>
    <row r="149" spans="1:34" s="33" customFormat="1" ht="15.6" customHeight="1">
      <c r="A149" s="169"/>
      <c r="C149" s="253"/>
      <c r="D149" s="169"/>
      <c r="G149" s="169"/>
      <c r="I149" s="253"/>
      <c r="J149" s="169"/>
      <c r="M149" s="169"/>
      <c r="O149" s="253"/>
      <c r="P149" s="169"/>
      <c r="R149" s="253"/>
      <c r="S149" s="169"/>
      <c r="U149" s="253"/>
      <c r="V149" s="169"/>
      <c r="X149" s="253"/>
      <c r="Y149" s="169"/>
      <c r="AA149" s="253"/>
      <c r="AB149" s="169"/>
      <c r="AD149" s="253"/>
      <c r="AE149" s="169"/>
      <c r="AG149" s="253"/>
      <c r="AH149" s="169"/>
    </row>
    <row r="150" spans="1:34" s="33" customFormat="1" ht="15.6" customHeight="1">
      <c r="A150" s="169"/>
      <c r="C150" s="253"/>
      <c r="D150" s="169"/>
      <c r="G150" s="169"/>
      <c r="I150" s="253"/>
      <c r="J150" s="169"/>
      <c r="M150" s="169"/>
      <c r="O150" s="253"/>
      <c r="P150" s="169"/>
      <c r="R150" s="253"/>
      <c r="S150" s="169"/>
      <c r="U150" s="253"/>
      <c r="V150" s="169"/>
      <c r="X150" s="253"/>
      <c r="Y150" s="169"/>
      <c r="AA150" s="253"/>
      <c r="AB150" s="169"/>
      <c r="AD150" s="253"/>
      <c r="AE150" s="169"/>
      <c r="AG150" s="253"/>
      <c r="AH150" s="169"/>
    </row>
    <row r="151" spans="1:34" s="33" customFormat="1" ht="15.6" customHeight="1">
      <c r="A151" s="169"/>
      <c r="C151" s="253"/>
      <c r="D151" s="169"/>
      <c r="G151" s="169"/>
      <c r="I151" s="253"/>
      <c r="J151" s="169"/>
      <c r="M151" s="169"/>
      <c r="O151" s="253"/>
      <c r="P151" s="169"/>
      <c r="R151" s="253"/>
      <c r="S151" s="169"/>
      <c r="U151" s="253"/>
      <c r="V151" s="169"/>
      <c r="X151" s="253"/>
      <c r="Y151" s="169"/>
      <c r="AA151" s="253"/>
      <c r="AB151" s="169"/>
      <c r="AD151" s="253"/>
      <c r="AE151" s="169"/>
      <c r="AG151" s="253"/>
      <c r="AH151" s="169"/>
    </row>
    <row r="152" spans="1:34" s="33" customFormat="1" ht="15.6" customHeight="1">
      <c r="A152" s="169"/>
      <c r="C152" s="253"/>
      <c r="D152" s="169"/>
      <c r="G152" s="169"/>
      <c r="I152" s="253"/>
      <c r="J152" s="169"/>
      <c r="M152" s="169"/>
      <c r="O152" s="253"/>
      <c r="P152" s="169"/>
      <c r="R152" s="253"/>
      <c r="S152" s="169"/>
      <c r="U152" s="253"/>
      <c r="V152" s="169"/>
      <c r="X152" s="253"/>
      <c r="Y152" s="169"/>
      <c r="AA152" s="253"/>
      <c r="AB152" s="169"/>
      <c r="AD152" s="253"/>
      <c r="AE152" s="169"/>
      <c r="AG152" s="253"/>
      <c r="AH152" s="169"/>
    </row>
    <row r="153" spans="1:34" s="33" customFormat="1" ht="15.6" customHeight="1">
      <c r="A153" s="169"/>
      <c r="C153" s="253"/>
      <c r="D153" s="169"/>
      <c r="G153" s="169"/>
      <c r="I153" s="253"/>
      <c r="J153" s="169"/>
      <c r="M153" s="169"/>
      <c r="O153" s="253"/>
      <c r="P153" s="169"/>
      <c r="R153" s="253"/>
      <c r="S153" s="169"/>
      <c r="U153" s="253"/>
      <c r="V153" s="169"/>
      <c r="X153" s="253"/>
      <c r="Y153" s="169"/>
      <c r="AA153" s="253"/>
      <c r="AB153" s="169"/>
      <c r="AD153" s="253"/>
      <c r="AE153" s="169"/>
      <c r="AG153" s="253"/>
      <c r="AH153" s="169"/>
    </row>
    <row r="154" spans="1:34" s="33" customFormat="1" ht="15.6" customHeight="1">
      <c r="A154" s="169"/>
      <c r="C154" s="253"/>
      <c r="D154" s="169"/>
      <c r="G154" s="169"/>
      <c r="I154" s="253"/>
      <c r="J154" s="169"/>
      <c r="L154" s="253"/>
      <c r="M154" s="169"/>
      <c r="O154" s="253"/>
      <c r="P154" s="169"/>
      <c r="R154" s="253"/>
      <c r="S154" s="169"/>
      <c r="U154" s="253"/>
      <c r="V154" s="169"/>
      <c r="X154" s="253"/>
      <c r="Y154" s="169"/>
      <c r="AA154" s="253"/>
      <c r="AB154" s="169"/>
      <c r="AD154" s="253"/>
      <c r="AE154" s="169"/>
      <c r="AG154" s="253"/>
      <c r="AH154" s="169"/>
    </row>
    <row r="155" spans="1:34" s="33" customFormat="1" ht="15.6" customHeight="1">
      <c r="A155" s="169"/>
      <c r="C155" s="253"/>
      <c r="D155" s="169"/>
      <c r="G155" s="169"/>
      <c r="I155" s="253"/>
      <c r="J155" s="169"/>
      <c r="L155" s="253"/>
      <c r="M155" s="169"/>
      <c r="O155" s="253"/>
      <c r="P155" s="169"/>
      <c r="R155" s="253"/>
      <c r="S155" s="169"/>
      <c r="U155" s="253"/>
      <c r="V155" s="169"/>
      <c r="X155" s="253"/>
      <c r="Y155" s="169"/>
      <c r="AA155" s="253"/>
      <c r="AB155" s="169"/>
      <c r="AD155" s="253"/>
      <c r="AE155" s="169"/>
      <c r="AG155" s="253"/>
      <c r="AH155" s="169"/>
    </row>
    <row r="156" spans="1:34" s="33" customFormat="1" ht="15.6" customHeight="1">
      <c r="A156" s="169"/>
      <c r="C156" s="253"/>
      <c r="D156" s="169"/>
      <c r="G156" s="169"/>
      <c r="I156" s="253"/>
      <c r="J156" s="169"/>
      <c r="L156" s="253"/>
      <c r="M156" s="169"/>
      <c r="O156" s="253"/>
      <c r="P156" s="169"/>
      <c r="R156" s="253"/>
      <c r="S156" s="169"/>
      <c r="U156" s="253"/>
      <c r="V156" s="169"/>
      <c r="X156" s="253"/>
      <c r="Y156" s="169"/>
      <c r="AA156" s="253"/>
      <c r="AB156" s="169"/>
      <c r="AD156" s="253"/>
      <c r="AE156" s="169"/>
      <c r="AG156" s="253"/>
      <c r="AH156" s="169"/>
    </row>
    <row r="157" spans="1:34" s="33" customFormat="1" ht="15.6" customHeight="1">
      <c r="A157" s="169"/>
      <c r="C157" s="253"/>
      <c r="D157" s="169"/>
      <c r="G157" s="169"/>
      <c r="I157" s="253"/>
      <c r="J157" s="169"/>
      <c r="L157" s="253"/>
      <c r="M157" s="169"/>
      <c r="O157" s="253"/>
      <c r="P157" s="169"/>
      <c r="R157" s="253"/>
      <c r="S157" s="169"/>
      <c r="U157" s="253"/>
      <c r="V157" s="169"/>
      <c r="X157" s="253"/>
      <c r="Y157" s="169"/>
      <c r="AA157" s="253"/>
      <c r="AB157" s="169"/>
      <c r="AD157" s="253"/>
      <c r="AE157" s="169"/>
      <c r="AG157" s="253"/>
      <c r="AH157" s="169"/>
    </row>
    <row r="158" spans="1:34" s="33" customFormat="1" ht="15.6" customHeight="1">
      <c r="A158" s="169"/>
      <c r="C158" s="253"/>
      <c r="D158" s="169"/>
      <c r="G158" s="169"/>
      <c r="I158" s="253"/>
      <c r="J158" s="169"/>
      <c r="L158" s="253"/>
      <c r="M158" s="169"/>
      <c r="O158" s="253"/>
      <c r="P158" s="169"/>
      <c r="R158" s="253"/>
      <c r="S158" s="169"/>
      <c r="U158" s="253"/>
      <c r="V158" s="169"/>
      <c r="X158" s="253"/>
      <c r="Y158" s="169"/>
      <c r="AA158" s="253"/>
      <c r="AB158" s="169"/>
      <c r="AD158" s="253"/>
      <c r="AE158" s="169"/>
      <c r="AG158" s="253"/>
      <c r="AH158" s="169"/>
    </row>
    <row r="159" spans="1:34" s="33" customFormat="1" ht="15.6" customHeight="1">
      <c r="A159" s="169"/>
      <c r="C159" s="253"/>
      <c r="D159" s="169"/>
      <c r="G159" s="169"/>
      <c r="I159" s="253"/>
      <c r="J159" s="169"/>
      <c r="L159" s="253"/>
      <c r="M159" s="169"/>
      <c r="O159" s="253"/>
      <c r="P159" s="169"/>
      <c r="R159" s="253"/>
      <c r="S159" s="169"/>
      <c r="U159" s="253"/>
      <c r="V159" s="169"/>
      <c r="X159" s="253"/>
      <c r="Y159" s="169"/>
      <c r="AA159" s="253"/>
      <c r="AB159" s="169"/>
      <c r="AD159" s="253"/>
      <c r="AE159" s="169"/>
      <c r="AG159" s="253"/>
      <c r="AH159" s="169"/>
    </row>
    <row r="160" spans="1:34" ht="15.6" customHeight="1"/>
    <row r="161" ht="15.6" customHeight="1"/>
    <row r="162" ht="15.6" customHeight="1"/>
    <row r="163" ht="15.6" customHeight="1"/>
    <row r="164" ht="15.6" customHeight="1"/>
    <row r="165" ht="15.6" customHeight="1"/>
    <row r="166" ht="15.6" customHeight="1"/>
    <row r="167" ht="15.6" customHeight="1"/>
    <row r="168" ht="15.6" customHeight="1"/>
    <row r="169" ht="15.6" customHeight="1"/>
    <row r="170" ht="15.6" customHeight="1"/>
    <row r="171" ht="15.6" customHeight="1"/>
    <row r="172" ht="15.6" customHeight="1"/>
    <row r="173" ht="15.6" customHeight="1"/>
    <row r="174" ht="15.6" customHeight="1"/>
  </sheetData>
  <mergeCells count="11">
    <mergeCell ref="M113:O113"/>
    <mergeCell ref="AF2:AG2"/>
    <mergeCell ref="AG4:AG5"/>
    <mergeCell ref="B2:C2"/>
    <mergeCell ref="E2:F2"/>
    <mergeCell ref="H2:I2"/>
    <mergeCell ref="K2:L2"/>
    <mergeCell ref="N2:O2"/>
    <mergeCell ref="W2:X2"/>
    <mergeCell ref="Z2:AA2"/>
    <mergeCell ref="AC2:AD2"/>
  </mergeCells>
  <printOptions horizontalCentered="1"/>
  <pageMargins left="0.70866141732283472" right="0.70866141732283472" top="0.74803149606299213" bottom="0.74803149606299213" header="0.31496062992125984" footer="0.31496062992125984"/>
  <pageSetup paperSize="9" orientation="portrait" r:id="rId1"/>
  <headerFooter>
    <oddFooter>&amp;CFichier : Guy Chanrond - &amp;F - Page &amp;P/&amp;N - Edité le &amp;D à &amp;T</oddFooter>
  </headerFooter>
  <drawing r:id="rId2"/>
</worksheet>
</file>

<file path=xl/worksheets/sheet15.xml><?xml version="1.0" encoding="utf-8"?>
<worksheet xmlns="http://schemas.openxmlformats.org/spreadsheetml/2006/main" xmlns:r="http://schemas.openxmlformats.org/officeDocument/2006/relationships">
  <dimension ref="B2:AJ121"/>
  <sheetViews>
    <sheetView showZeros="0" workbookViewId="0">
      <selection activeCell="B43" sqref="B43"/>
    </sheetView>
  </sheetViews>
  <sheetFormatPr baseColWidth="10" defaultRowHeight="14.4"/>
  <cols>
    <col min="1" max="1" width="1.88671875" customWidth="1"/>
    <col min="2" max="2" width="21.109375" customWidth="1"/>
    <col min="3" max="3" width="5" style="3" bestFit="1" customWidth="1"/>
    <col min="4" max="4" width="4.44140625" customWidth="1"/>
    <col min="5" max="5" width="20.33203125" bestFit="1" customWidth="1"/>
    <col min="6" max="6" width="5" style="3" customWidth="1"/>
    <col min="7" max="7" width="4.44140625" customWidth="1"/>
    <col min="8" max="8" width="20.44140625" customWidth="1"/>
    <col min="9" max="9" width="5" style="3" customWidth="1"/>
    <col min="10" max="10" width="4.44140625" customWidth="1"/>
    <col min="11" max="11" width="20.33203125" bestFit="1" customWidth="1"/>
    <col min="12" max="12" width="5" style="3" customWidth="1"/>
    <col min="13" max="13" width="4.44140625" customWidth="1"/>
    <col min="14" max="14" width="20.33203125" bestFit="1" customWidth="1"/>
    <col min="15" max="15" width="5" style="3" customWidth="1"/>
    <col min="16" max="16" width="4.44140625" customWidth="1"/>
    <col min="17" max="17" width="18.33203125" bestFit="1" customWidth="1"/>
    <col min="18" max="18" width="5" style="3" customWidth="1"/>
    <col min="19" max="19" width="4.44140625" customWidth="1"/>
    <col min="20" max="20" width="18.33203125" bestFit="1" customWidth="1"/>
    <col min="21" max="21" width="5" style="3" customWidth="1"/>
    <col min="22" max="22" width="4.44140625" customWidth="1"/>
    <col min="23" max="23" width="18.33203125" bestFit="1" customWidth="1"/>
    <col min="24" max="24" width="5" style="3" customWidth="1"/>
    <col min="25" max="25" width="4.44140625" customWidth="1"/>
    <col min="26" max="26" width="18.33203125" bestFit="1" customWidth="1"/>
    <col min="27" max="27" width="5" style="3" customWidth="1"/>
    <col min="28" max="28" width="4.44140625" customWidth="1"/>
    <col min="29" max="29" width="18.33203125" bestFit="1" customWidth="1"/>
    <col min="30" max="30" width="5" style="3" customWidth="1"/>
    <col min="31" max="31" width="4.44140625" customWidth="1"/>
    <col min="32" max="32" width="18.33203125" bestFit="1" customWidth="1"/>
    <col min="33" max="33" width="5" style="3" customWidth="1"/>
    <col min="34" max="34" width="4.44140625" customWidth="1"/>
    <col min="35" max="35" width="18.33203125" bestFit="1" customWidth="1"/>
    <col min="36" max="36" width="3" bestFit="1" customWidth="1"/>
  </cols>
  <sheetData>
    <row r="2" spans="2:34" ht="18">
      <c r="B2" s="771" t="s">
        <v>216</v>
      </c>
      <c r="C2" s="772"/>
      <c r="E2" s="771" t="s">
        <v>217</v>
      </c>
      <c r="F2" s="772"/>
      <c r="H2" s="771" t="s">
        <v>185</v>
      </c>
      <c r="I2" s="772"/>
      <c r="K2" s="771" t="s">
        <v>181</v>
      </c>
      <c r="L2" s="772"/>
      <c r="N2" s="771" t="s">
        <v>182</v>
      </c>
      <c r="O2" s="772"/>
      <c r="Q2" s="771" t="s">
        <v>183</v>
      </c>
      <c r="R2" s="772"/>
      <c r="T2" s="771" t="s">
        <v>184</v>
      </c>
      <c r="U2" s="772"/>
      <c r="W2" s="771" t="s">
        <v>199</v>
      </c>
      <c r="X2" s="772"/>
      <c r="Z2" s="771" t="s">
        <v>1</v>
      </c>
      <c r="AA2" s="772"/>
      <c r="AC2" s="771" t="s">
        <v>2</v>
      </c>
      <c r="AD2" s="772"/>
      <c r="AF2" s="771" t="s">
        <v>200</v>
      </c>
      <c r="AG2" s="772"/>
      <c r="AH2" s="224"/>
    </row>
    <row r="3" spans="2:34" ht="5.4" customHeight="1"/>
    <row r="4" spans="2:34" s="33" customFormat="1" ht="15.6" customHeight="1">
      <c r="B4" s="190"/>
      <c r="C4" s="253"/>
      <c r="E4" s="192"/>
      <c r="F4" s="253"/>
      <c r="H4" s="190"/>
      <c r="I4" s="253"/>
      <c r="K4" s="192"/>
      <c r="L4" s="253"/>
      <c r="N4" s="280"/>
      <c r="O4" s="253"/>
      <c r="Q4" s="190"/>
      <c r="R4" s="253"/>
      <c r="T4" s="213"/>
      <c r="U4" s="253"/>
      <c r="X4" s="253"/>
      <c r="AA4" s="253"/>
      <c r="AC4" s="192"/>
      <c r="AD4" s="253"/>
      <c r="AG4" s="253"/>
    </row>
    <row r="5" spans="2:34" s="33" customFormat="1" ht="15.6" customHeight="1">
      <c r="B5" s="287">
        <v>42988</v>
      </c>
      <c r="C5" s="327" t="s">
        <v>214</v>
      </c>
      <c r="E5" s="190"/>
      <c r="F5" s="253"/>
      <c r="H5" s="190"/>
      <c r="I5" s="253"/>
      <c r="K5" s="192"/>
      <c r="L5" s="253"/>
      <c r="N5" s="188"/>
      <c r="O5" s="253"/>
      <c r="Q5" s="190"/>
      <c r="R5" s="253"/>
      <c r="T5" s="190"/>
      <c r="U5" s="253"/>
      <c r="X5" s="253"/>
      <c r="AA5" s="253"/>
      <c r="AC5" s="213"/>
      <c r="AD5" s="253"/>
      <c r="AG5" s="253"/>
    </row>
    <row r="6" spans="2:34" s="33" customFormat="1" ht="15.6" customHeight="1">
      <c r="B6" s="288" t="s">
        <v>300</v>
      </c>
      <c r="C6" s="328" t="s">
        <v>260</v>
      </c>
      <c r="E6" s="190"/>
      <c r="F6" s="253"/>
      <c r="I6" s="253"/>
      <c r="K6" s="192"/>
      <c r="L6" s="253"/>
      <c r="N6" s="190"/>
      <c r="O6" s="253"/>
      <c r="Q6" s="192"/>
      <c r="R6" s="253"/>
      <c r="T6" s="213"/>
      <c r="U6" s="253"/>
      <c r="X6" s="253"/>
      <c r="AA6" s="253"/>
      <c r="AC6" s="213"/>
      <c r="AD6" s="253"/>
      <c r="AG6" s="253"/>
    </row>
    <row r="7" spans="2:34" s="33" customFormat="1" ht="15.6" customHeight="1">
      <c r="B7" s="288" t="s">
        <v>221</v>
      </c>
      <c r="C7" s="290">
        <v>1</v>
      </c>
      <c r="E7" s="192"/>
      <c r="F7" s="253"/>
      <c r="H7" s="277"/>
      <c r="I7" s="253"/>
      <c r="L7" s="253"/>
      <c r="N7" s="190"/>
      <c r="O7" s="253"/>
      <c r="Q7" s="192"/>
      <c r="R7" s="253"/>
      <c r="T7" s="213"/>
      <c r="U7" s="253"/>
      <c r="X7" s="253"/>
      <c r="AA7" s="253"/>
      <c r="AC7" s="192"/>
      <c r="AD7" s="253"/>
      <c r="AG7" s="253"/>
    </row>
    <row r="8" spans="2:34" s="33" customFormat="1" ht="15.6" customHeight="1">
      <c r="B8" s="322" t="s">
        <v>304</v>
      </c>
      <c r="C8" s="105" t="s">
        <v>259</v>
      </c>
      <c r="F8" s="253"/>
      <c r="H8" s="279"/>
      <c r="I8" s="253"/>
      <c r="K8" s="277"/>
      <c r="L8" s="253"/>
      <c r="N8" s="213"/>
      <c r="O8" s="253"/>
      <c r="Q8" s="192"/>
      <c r="R8" s="253"/>
      <c r="T8" s="213"/>
      <c r="U8" s="253"/>
      <c r="X8" s="253"/>
      <c r="AA8" s="253"/>
      <c r="AC8" s="213"/>
      <c r="AD8" s="253"/>
      <c r="AG8" s="253"/>
    </row>
    <row r="9" spans="2:34" s="33" customFormat="1" ht="15.6" customHeight="1">
      <c r="B9" s="158" t="s">
        <v>24</v>
      </c>
      <c r="C9" s="26" t="s">
        <v>16</v>
      </c>
      <c r="E9" s="279"/>
      <c r="F9" s="253"/>
      <c r="H9" s="190"/>
      <c r="I9" s="253"/>
      <c r="K9" s="280"/>
      <c r="L9" s="253"/>
      <c r="N9" s="213"/>
      <c r="O9" s="253"/>
      <c r="Q9" s="190"/>
      <c r="R9" s="253"/>
      <c r="T9" s="277"/>
      <c r="U9" s="253"/>
      <c r="V9" s="102"/>
      <c r="X9" s="253"/>
      <c r="AA9" s="253"/>
      <c r="AC9" s="192"/>
      <c r="AD9" s="253"/>
      <c r="AG9" s="253"/>
    </row>
    <row r="10" spans="2:34" s="33" customFormat="1" ht="15.6" customHeight="1">
      <c r="B10" s="419" t="s">
        <v>27</v>
      </c>
      <c r="C10" s="26" t="s">
        <v>5</v>
      </c>
      <c r="E10" s="280"/>
      <c r="F10" s="253"/>
      <c r="H10" s="192"/>
      <c r="I10" s="253"/>
      <c r="K10" s="188"/>
      <c r="L10" s="253"/>
      <c r="O10" s="253"/>
      <c r="Q10" s="190"/>
      <c r="R10" s="253"/>
      <c r="T10" s="279"/>
      <c r="U10" s="253"/>
      <c r="X10" s="253"/>
      <c r="AA10" s="253"/>
      <c r="AC10" s="282"/>
      <c r="AD10" s="253"/>
      <c r="AG10" s="253"/>
    </row>
    <row r="11" spans="2:34" s="33" customFormat="1" ht="15.6" customHeight="1">
      <c r="B11" s="419" t="s">
        <v>44</v>
      </c>
      <c r="C11" s="26" t="s">
        <v>10</v>
      </c>
      <c r="E11" s="188"/>
      <c r="F11" s="253"/>
      <c r="H11" s="190"/>
      <c r="I11" s="253"/>
      <c r="K11" s="190"/>
      <c r="L11" s="253"/>
      <c r="N11" s="277"/>
      <c r="O11" s="253"/>
      <c r="Q11" s="213"/>
      <c r="R11" s="253"/>
      <c r="T11" s="280"/>
      <c r="U11" s="253"/>
      <c r="X11" s="253"/>
      <c r="AA11" s="253"/>
      <c r="AC11" s="282"/>
      <c r="AD11" s="253"/>
      <c r="AG11" s="253"/>
    </row>
    <row r="12" spans="2:34" s="33" customFormat="1" ht="15.6" customHeight="1">
      <c r="B12" s="419" t="s">
        <v>83</v>
      </c>
      <c r="C12" s="26" t="s">
        <v>10</v>
      </c>
      <c r="E12" s="192"/>
      <c r="F12" s="253"/>
      <c r="H12" s="192"/>
      <c r="I12" s="253"/>
      <c r="K12" s="190"/>
      <c r="L12" s="253"/>
      <c r="N12" s="279"/>
      <c r="O12" s="253"/>
      <c r="Q12" s="213"/>
      <c r="R12" s="253"/>
      <c r="T12" s="188"/>
      <c r="U12" s="253"/>
      <c r="X12" s="253"/>
      <c r="AA12" s="253"/>
      <c r="AC12" s="282"/>
      <c r="AD12" s="253"/>
      <c r="AE12" s="283"/>
      <c r="AG12" s="253"/>
    </row>
    <row r="13" spans="2:34" s="33" customFormat="1" ht="15.6" customHeight="1">
      <c r="B13" s="330" t="s">
        <v>286</v>
      </c>
      <c r="C13" s="26">
        <v>0</v>
      </c>
      <c r="E13" s="192"/>
      <c r="F13" s="253"/>
      <c r="H13" s="192"/>
      <c r="I13" s="253"/>
      <c r="K13" s="190"/>
      <c r="L13" s="253"/>
      <c r="N13" s="280"/>
      <c r="O13" s="253"/>
      <c r="Q13" s="192"/>
      <c r="R13" s="253"/>
      <c r="T13" s="190"/>
      <c r="U13" s="253"/>
      <c r="X13" s="253"/>
      <c r="AA13" s="253"/>
      <c r="AC13" s="282"/>
      <c r="AD13" s="253"/>
      <c r="AG13" s="253"/>
    </row>
    <row r="14" spans="2:34" s="33" customFormat="1" ht="15.6" customHeight="1">
      <c r="B14" s="158" t="s">
        <v>261</v>
      </c>
      <c r="C14" s="26" t="s">
        <v>10</v>
      </c>
      <c r="E14" s="192"/>
      <c r="F14" s="253"/>
      <c r="H14" s="190"/>
      <c r="I14" s="253"/>
      <c r="K14" s="213"/>
      <c r="L14" s="253"/>
      <c r="N14" s="188"/>
      <c r="O14" s="253"/>
      <c r="Q14" s="213"/>
      <c r="R14" s="253"/>
      <c r="T14" s="190"/>
      <c r="U14" s="253"/>
      <c r="X14" s="253"/>
      <c r="AA14" s="253"/>
      <c r="AC14" s="282"/>
      <c r="AD14" s="253"/>
      <c r="AE14" s="283"/>
      <c r="AG14" s="253"/>
    </row>
    <row r="15" spans="2:34" s="33" customFormat="1" ht="15.6" customHeight="1">
      <c r="B15" s="158" t="s">
        <v>263</v>
      </c>
      <c r="C15" s="26" t="s">
        <v>88</v>
      </c>
      <c r="E15" s="192"/>
      <c r="F15" s="253"/>
      <c r="H15" s="192"/>
      <c r="I15" s="253"/>
      <c r="K15" s="213"/>
      <c r="L15" s="253"/>
      <c r="N15" s="190"/>
      <c r="O15" s="253"/>
      <c r="R15" s="253"/>
      <c r="T15" s="190"/>
      <c r="U15" s="253"/>
      <c r="X15" s="253"/>
      <c r="AA15" s="253"/>
      <c r="AD15" s="253"/>
      <c r="AG15" s="253"/>
    </row>
    <row r="16" spans="2:34" s="33" customFormat="1" ht="15.6" customHeight="1">
      <c r="C16" s="253"/>
      <c r="F16" s="253"/>
      <c r="H16" s="190"/>
      <c r="I16" s="253"/>
      <c r="K16" s="190"/>
      <c r="L16" s="253"/>
      <c r="N16" s="192"/>
      <c r="O16" s="253"/>
      <c r="Q16" s="277"/>
      <c r="R16" s="253"/>
      <c r="T16" s="192"/>
      <c r="U16" s="253"/>
      <c r="X16" s="253"/>
      <c r="AA16" s="253"/>
      <c r="AD16" s="253"/>
      <c r="AG16" s="253"/>
    </row>
    <row r="17" spans="2:36" s="33" customFormat="1" ht="15.6" customHeight="1">
      <c r="B17" s="287">
        <v>42988</v>
      </c>
      <c r="C17" s="327" t="s">
        <v>214</v>
      </c>
      <c r="F17" s="253"/>
      <c r="H17" s="192"/>
      <c r="I17" s="253"/>
      <c r="K17" s="190"/>
      <c r="L17" s="253"/>
      <c r="N17" s="190"/>
      <c r="O17" s="253"/>
      <c r="Q17" s="279"/>
      <c r="R17" s="253"/>
      <c r="T17" s="190"/>
      <c r="U17" s="253"/>
      <c r="X17" s="253"/>
      <c r="AA17" s="253"/>
      <c r="AD17" s="253"/>
      <c r="AG17" s="253"/>
    </row>
    <row r="18" spans="2:36" s="33" customFormat="1" ht="15.6" customHeight="1">
      <c r="B18" s="288" t="s">
        <v>300</v>
      </c>
      <c r="C18" s="328" t="s">
        <v>260</v>
      </c>
      <c r="E18" s="277"/>
      <c r="F18" s="253"/>
      <c r="H18" s="190"/>
      <c r="I18" s="253"/>
      <c r="K18" s="213"/>
      <c r="L18" s="253"/>
      <c r="N18" s="213"/>
      <c r="O18" s="253"/>
      <c r="Q18" s="280"/>
      <c r="R18" s="253"/>
      <c r="T18" s="213"/>
      <c r="U18" s="253"/>
      <c r="X18" s="253"/>
      <c r="AA18" s="253"/>
      <c r="AD18" s="253"/>
      <c r="AG18" s="253"/>
    </row>
    <row r="19" spans="2:36" s="33" customFormat="1" ht="15.6" customHeight="1">
      <c r="B19" s="288" t="s">
        <v>219</v>
      </c>
      <c r="C19" s="290">
        <v>2</v>
      </c>
      <c r="E19" s="279"/>
      <c r="F19" s="253"/>
      <c r="H19" s="190"/>
      <c r="I19" s="253"/>
      <c r="K19" s="190"/>
      <c r="L19" s="253"/>
      <c r="O19" s="253"/>
      <c r="Q19" s="188"/>
      <c r="R19" s="253"/>
      <c r="T19" s="213"/>
      <c r="U19" s="253"/>
      <c r="X19" s="253"/>
      <c r="AA19" s="253"/>
      <c r="AD19" s="253"/>
      <c r="AG19" s="253"/>
    </row>
    <row r="20" spans="2:36" s="33" customFormat="1" ht="15.6" customHeight="1">
      <c r="B20" s="322" t="s">
        <v>304</v>
      </c>
      <c r="C20" s="105" t="s">
        <v>259</v>
      </c>
      <c r="E20" s="280"/>
      <c r="F20" s="253"/>
      <c r="H20" s="190"/>
      <c r="I20" s="253"/>
      <c r="K20" s="190"/>
      <c r="L20" s="253"/>
      <c r="N20" s="277"/>
      <c r="O20" s="253"/>
      <c r="Q20" s="192"/>
      <c r="R20" s="253"/>
      <c r="T20" s="213"/>
      <c r="U20" s="253"/>
      <c r="X20" s="253"/>
      <c r="AA20" s="253"/>
      <c r="AD20" s="253"/>
      <c r="AG20" s="253"/>
    </row>
    <row r="21" spans="2:36" s="33" customFormat="1" ht="15.6" customHeight="1">
      <c r="B21" s="158" t="s">
        <v>7</v>
      </c>
      <c r="C21" s="26" t="s">
        <v>88</v>
      </c>
      <c r="E21" s="190"/>
      <c r="F21" s="253"/>
      <c r="I21" s="253"/>
      <c r="K21" s="277"/>
      <c r="L21" s="253"/>
      <c r="N21" s="280"/>
      <c r="O21" s="253"/>
      <c r="Q21" s="277"/>
      <c r="R21" s="253"/>
      <c r="T21" s="192"/>
      <c r="U21" s="253"/>
      <c r="X21" s="253"/>
      <c r="AA21" s="253"/>
      <c r="AD21" s="253"/>
      <c r="AG21" s="253"/>
    </row>
    <row r="22" spans="2:36" s="33" customFormat="1" ht="15.6" customHeight="1">
      <c r="B22" s="419" t="s">
        <v>27</v>
      </c>
      <c r="C22" s="26" t="s">
        <v>5</v>
      </c>
      <c r="E22" s="190"/>
      <c r="F22" s="253"/>
      <c r="H22" s="277"/>
      <c r="I22" s="253"/>
      <c r="K22" s="279"/>
      <c r="L22" s="253"/>
      <c r="N22" s="188"/>
      <c r="O22" s="253"/>
      <c r="Q22" s="279"/>
      <c r="R22" s="253"/>
      <c r="T22" s="213"/>
      <c r="U22" s="253"/>
      <c r="X22" s="253"/>
      <c r="AA22" s="253"/>
      <c r="AD22" s="253"/>
      <c r="AG22" s="253"/>
    </row>
    <row r="23" spans="2:36" s="33" customFormat="1" ht="15.6" customHeight="1">
      <c r="B23" s="158" t="s">
        <v>30</v>
      </c>
      <c r="C23" s="26" t="s">
        <v>5</v>
      </c>
      <c r="E23" s="190"/>
      <c r="F23" s="253"/>
      <c r="H23" s="279"/>
      <c r="I23" s="253"/>
      <c r="K23" s="280"/>
      <c r="L23" s="253"/>
      <c r="N23" s="190"/>
      <c r="O23" s="253"/>
      <c r="Q23" s="280"/>
      <c r="R23" s="253"/>
      <c r="U23" s="253"/>
      <c r="X23" s="253"/>
      <c r="AA23" s="253"/>
      <c r="AD23" s="253"/>
      <c r="AG23" s="253"/>
    </row>
    <row r="24" spans="2:36" s="33" customFormat="1" ht="15.6" customHeight="1">
      <c r="B24" s="419" t="s">
        <v>44</v>
      </c>
      <c r="C24" s="26" t="s">
        <v>10</v>
      </c>
      <c r="E24" s="190"/>
      <c r="F24" s="253"/>
      <c r="H24" s="280"/>
      <c r="I24" s="253"/>
      <c r="K24" s="188"/>
      <c r="L24" s="253"/>
      <c r="O24" s="253"/>
      <c r="Q24" s="188"/>
      <c r="R24" s="253"/>
      <c r="U24" s="253"/>
      <c r="X24" s="253"/>
      <c r="AA24" s="253"/>
      <c r="AD24" s="253"/>
      <c r="AG24" s="253"/>
    </row>
    <row r="25" spans="2:36" s="33" customFormat="1" ht="15.6" customHeight="1">
      <c r="B25" s="419" t="s">
        <v>83</v>
      </c>
      <c r="C25" s="26" t="s">
        <v>10</v>
      </c>
      <c r="E25" s="190"/>
      <c r="F25" s="253"/>
      <c r="H25" s="190"/>
      <c r="I25" s="253"/>
      <c r="K25" s="190"/>
      <c r="L25" s="253"/>
      <c r="N25" s="277"/>
      <c r="O25" s="253"/>
      <c r="Q25" s="190"/>
      <c r="R25" s="253"/>
      <c r="U25" s="253"/>
      <c r="X25" s="253"/>
      <c r="AA25" s="253"/>
      <c r="AD25" s="253"/>
      <c r="AG25" s="253"/>
    </row>
    <row r="26" spans="2:36" s="33" customFormat="1" ht="15.6" customHeight="1">
      <c r="B26" s="158" t="s">
        <v>85</v>
      </c>
      <c r="C26" s="26" t="s">
        <v>5</v>
      </c>
      <c r="E26" s="190"/>
      <c r="F26" s="253"/>
      <c r="I26" s="253"/>
      <c r="K26" s="213"/>
      <c r="L26" s="253"/>
      <c r="N26" s="279"/>
      <c r="O26" s="253"/>
      <c r="Q26" s="213"/>
      <c r="R26" s="253"/>
      <c r="U26" s="253"/>
      <c r="W26" s="277"/>
      <c r="X26" s="253"/>
      <c r="Z26" s="277"/>
      <c r="AA26" s="253"/>
      <c r="AC26" s="277"/>
      <c r="AD26" s="253"/>
      <c r="AF26" s="277"/>
      <c r="AG26" s="253"/>
      <c r="AI26" s="277"/>
      <c r="AJ26" s="278"/>
    </row>
    <row r="27" spans="2:36" s="33" customFormat="1" ht="15.6" customHeight="1">
      <c r="C27" s="253"/>
      <c r="E27" s="190"/>
      <c r="F27" s="253"/>
      <c r="H27" s="277"/>
      <c r="I27" s="253"/>
      <c r="K27" s="213"/>
      <c r="L27" s="253"/>
      <c r="N27" s="280"/>
      <c r="O27" s="253"/>
      <c r="Q27" s="190"/>
      <c r="R27" s="253"/>
      <c r="U27" s="253"/>
      <c r="W27" s="279"/>
      <c r="X27" s="253"/>
      <c r="Z27" s="279"/>
      <c r="AA27" s="253"/>
      <c r="AC27" s="279"/>
      <c r="AD27" s="253"/>
      <c r="AF27" s="279"/>
      <c r="AG27" s="253"/>
      <c r="AI27" s="279"/>
      <c r="AJ27" s="278"/>
    </row>
    <row r="28" spans="2:36" s="33" customFormat="1" ht="15.6" customHeight="1">
      <c r="B28" s="287">
        <v>42996</v>
      </c>
      <c r="C28" s="327" t="s">
        <v>214</v>
      </c>
      <c r="E28" s="190"/>
      <c r="F28" s="253"/>
      <c r="H28" s="279"/>
      <c r="I28" s="253"/>
      <c r="K28" s="190"/>
      <c r="L28" s="253"/>
      <c r="N28" s="188"/>
      <c r="O28" s="253"/>
      <c r="Q28" s="190"/>
      <c r="R28" s="253"/>
      <c r="U28" s="253"/>
      <c r="W28" s="280"/>
      <c r="X28" s="253"/>
      <c r="Z28" s="280"/>
      <c r="AA28" s="253"/>
      <c r="AC28" s="280"/>
      <c r="AD28" s="253"/>
      <c r="AF28" s="280"/>
      <c r="AG28" s="253"/>
      <c r="AI28" s="280"/>
      <c r="AJ28" s="281"/>
    </row>
    <row r="29" spans="2:36" s="33" customFormat="1" ht="15.6" customHeight="1">
      <c r="B29" s="288" t="s">
        <v>309</v>
      </c>
      <c r="C29" s="328" t="s">
        <v>260</v>
      </c>
      <c r="E29" s="190"/>
      <c r="F29" s="253"/>
      <c r="H29" s="280"/>
      <c r="I29" s="253"/>
      <c r="K29" s="190"/>
      <c r="L29" s="253"/>
      <c r="N29" s="190"/>
      <c r="O29" s="253"/>
      <c r="Q29" s="190"/>
      <c r="R29" s="253"/>
      <c r="U29" s="253"/>
      <c r="W29" s="188"/>
      <c r="X29" s="253"/>
      <c r="Z29" s="188"/>
      <c r="AA29" s="253"/>
      <c r="AC29" s="188"/>
      <c r="AD29" s="253"/>
      <c r="AF29" s="188"/>
      <c r="AG29" s="253"/>
      <c r="AI29" s="188"/>
      <c r="AJ29" s="189"/>
    </row>
    <row r="30" spans="2:36" s="33" customFormat="1" ht="15.6" customHeight="1">
      <c r="B30" s="288" t="s">
        <v>224</v>
      </c>
      <c r="C30" s="290">
        <v>3</v>
      </c>
      <c r="F30" s="253"/>
      <c r="H30" s="190"/>
      <c r="I30" s="253"/>
      <c r="K30" s="190"/>
      <c r="L30" s="253"/>
      <c r="O30" s="253"/>
      <c r="Q30" s="213"/>
      <c r="R30" s="253"/>
      <c r="U30" s="253"/>
      <c r="W30" s="279"/>
      <c r="X30" s="253"/>
      <c r="Z30" s="279"/>
      <c r="AA30" s="253"/>
      <c r="AC30" s="279"/>
      <c r="AD30" s="253"/>
      <c r="AF30" s="279"/>
      <c r="AG30" s="253"/>
      <c r="AI30" s="279"/>
      <c r="AJ30" s="278"/>
    </row>
    <row r="31" spans="2:36" s="33" customFormat="1" ht="15.6" customHeight="1">
      <c r="B31" s="322" t="s">
        <v>304</v>
      </c>
      <c r="C31" s="105" t="s">
        <v>259</v>
      </c>
      <c r="F31" s="253"/>
      <c r="H31" s="190"/>
      <c r="I31" s="253"/>
      <c r="L31" s="253"/>
      <c r="N31" s="277"/>
      <c r="O31" s="253"/>
      <c r="Q31" s="213"/>
      <c r="R31" s="253"/>
      <c r="U31" s="253"/>
      <c r="W31" s="280"/>
      <c r="X31" s="253"/>
      <c r="Z31" s="280"/>
      <c r="AA31" s="253"/>
      <c r="AC31" s="280"/>
      <c r="AD31" s="253"/>
      <c r="AF31" s="280"/>
      <c r="AG31" s="253"/>
      <c r="AI31" s="280"/>
      <c r="AJ31" s="281"/>
    </row>
    <row r="32" spans="2:36" s="33" customFormat="1" ht="15.6" customHeight="1">
      <c r="B32" s="419" t="s">
        <v>27</v>
      </c>
      <c r="C32" s="26" t="s">
        <v>5</v>
      </c>
      <c r="F32" s="253"/>
      <c r="H32" s="190"/>
      <c r="I32" s="253"/>
      <c r="K32" s="277"/>
      <c r="L32" s="253"/>
      <c r="N32" s="279"/>
      <c r="O32" s="253"/>
      <c r="Q32" s="190"/>
      <c r="R32" s="253"/>
      <c r="U32" s="253"/>
      <c r="W32" s="188"/>
      <c r="X32" s="253"/>
      <c r="Z32" s="188"/>
      <c r="AA32" s="253"/>
      <c r="AC32" s="188"/>
      <c r="AD32" s="253"/>
      <c r="AF32" s="188"/>
      <c r="AG32" s="253"/>
      <c r="AI32" s="188"/>
      <c r="AJ32" s="189"/>
    </row>
    <row r="33" spans="2:36" s="33" customFormat="1" ht="15.6" customHeight="1">
      <c r="C33" s="253"/>
      <c r="F33" s="253"/>
      <c r="H33" s="190"/>
      <c r="I33" s="253"/>
      <c r="K33" s="280"/>
      <c r="L33" s="253"/>
      <c r="N33" s="188"/>
      <c r="O33" s="253"/>
      <c r="Q33" s="279"/>
      <c r="R33" s="253"/>
      <c r="T33" s="190"/>
      <c r="U33" s="253"/>
      <c r="W33" s="190"/>
      <c r="X33" s="253"/>
      <c r="Z33" s="190"/>
      <c r="AA33" s="253"/>
      <c r="AC33" s="190"/>
      <c r="AD33" s="253"/>
      <c r="AF33" s="190"/>
      <c r="AG33" s="253"/>
      <c r="AI33" s="190"/>
      <c r="AJ33" s="191"/>
    </row>
    <row r="34" spans="2:36" s="33" customFormat="1" ht="15.6" customHeight="1">
      <c r="B34" s="287">
        <v>42997</v>
      </c>
      <c r="C34" s="327" t="s">
        <v>214</v>
      </c>
      <c r="F34" s="253"/>
      <c r="H34" s="192"/>
      <c r="I34" s="253"/>
      <c r="K34" s="188"/>
      <c r="L34" s="253"/>
      <c r="N34" s="190"/>
      <c r="O34" s="253"/>
      <c r="Q34" s="280"/>
      <c r="R34" s="253"/>
      <c r="T34" s="192"/>
      <c r="U34" s="253"/>
      <c r="W34" s="192"/>
      <c r="X34" s="253"/>
      <c r="Z34" s="192"/>
      <c r="AA34" s="253"/>
      <c r="AC34" s="192"/>
      <c r="AD34" s="253"/>
      <c r="AF34" s="192"/>
      <c r="AG34" s="253"/>
      <c r="AI34" s="192"/>
      <c r="AJ34" s="191"/>
    </row>
    <row r="35" spans="2:36" s="33" customFormat="1" ht="15.6" customHeight="1">
      <c r="B35" s="288" t="s">
        <v>310</v>
      </c>
      <c r="C35" s="328" t="s">
        <v>260</v>
      </c>
      <c r="F35" s="253"/>
      <c r="H35" s="190"/>
      <c r="I35" s="253"/>
      <c r="K35" s="190"/>
      <c r="L35" s="253"/>
      <c r="N35" s="190"/>
      <c r="O35" s="253"/>
      <c r="Q35" s="188"/>
      <c r="R35" s="253"/>
      <c r="T35" s="190"/>
      <c r="U35" s="253"/>
      <c r="W35" s="190"/>
      <c r="X35" s="253"/>
      <c r="Z35" s="190"/>
      <c r="AA35" s="253"/>
      <c r="AC35" s="190"/>
      <c r="AD35" s="253"/>
      <c r="AF35" s="190"/>
      <c r="AG35" s="253"/>
      <c r="AI35" s="190"/>
      <c r="AJ35" s="191"/>
    </row>
    <row r="36" spans="2:36" s="33" customFormat="1" ht="15.6" customHeight="1">
      <c r="B36" s="288" t="s">
        <v>225</v>
      </c>
      <c r="C36" s="290">
        <v>4</v>
      </c>
      <c r="F36" s="253"/>
      <c r="H36" s="190"/>
      <c r="I36" s="253"/>
      <c r="K36" s="213"/>
      <c r="L36" s="253"/>
      <c r="N36" s="190"/>
      <c r="O36" s="253"/>
      <c r="Q36" s="190"/>
      <c r="R36" s="253"/>
      <c r="U36" s="253"/>
      <c r="W36" s="280"/>
      <c r="X36" s="253"/>
      <c r="Z36" s="280"/>
      <c r="AA36" s="253"/>
      <c r="AC36" s="280"/>
      <c r="AD36" s="253"/>
      <c r="AF36" s="280"/>
      <c r="AG36" s="253"/>
      <c r="AI36" s="280"/>
      <c r="AJ36" s="281"/>
    </row>
    <row r="37" spans="2:36" s="33" customFormat="1" ht="15.6" customHeight="1">
      <c r="B37" s="322" t="s">
        <v>304</v>
      </c>
      <c r="C37" s="105" t="s">
        <v>259</v>
      </c>
      <c r="F37" s="253"/>
      <c r="H37" s="192"/>
      <c r="I37" s="253"/>
      <c r="K37" s="190"/>
      <c r="L37" s="253"/>
      <c r="N37" s="190"/>
      <c r="O37" s="253"/>
      <c r="Q37" s="190"/>
      <c r="R37" s="253"/>
      <c r="U37" s="253"/>
      <c r="W37" s="188"/>
      <c r="X37" s="253"/>
      <c r="Z37" s="188"/>
      <c r="AA37" s="253"/>
      <c r="AC37" s="188"/>
      <c r="AD37" s="253"/>
      <c r="AF37" s="188"/>
      <c r="AG37" s="253"/>
      <c r="AI37" s="188"/>
      <c r="AJ37" s="189"/>
    </row>
    <row r="38" spans="2:36" s="33" customFormat="1" ht="15.6" customHeight="1">
      <c r="B38" s="158" t="s">
        <v>21</v>
      </c>
      <c r="C38" s="26" t="s">
        <v>10</v>
      </c>
      <c r="F38" s="253"/>
      <c r="H38" s="190"/>
      <c r="I38" s="253"/>
      <c r="K38" s="190"/>
      <c r="L38" s="253"/>
      <c r="N38" s="213"/>
      <c r="O38" s="253"/>
      <c r="Q38" s="213"/>
      <c r="R38" s="253"/>
      <c r="U38" s="253"/>
      <c r="W38" s="190"/>
      <c r="X38" s="253"/>
      <c r="Z38" s="190"/>
      <c r="AA38" s="253"/>
      <c r="AC38" s="190"/>
      <c r="AD38" s="253"/>
      <c r="AF38" s="190"/>
      <c r="AG38" s="253"/>
      <c r="AI38" s="190"/>
      <c r="AJ38" s="191"/>
    </row>
    <row r="39" spans="2:36" s="33" customFormat="1" ht="15.6" customHeight="1">
      <c r="B39" s="419" t="s">
        <v>44</v>
      </c>
      <c r="C39" s="26" t="s">
        <v>10</v>
      </c>
      <c r="F39" s="253"/>
      <c r="I39" s="253"/>
      <c r="K39" s="190"/>
      <c r="L39" s="253"/>
      <c r="N39" s="190"/>
      <c r="O39" s="253"/>
      <c r="R39" s="253"/>
      <c r="U39" s="253"/>
      <c r="W39" s="190"/>
      <c r="X39" s="253"/>
      <c r="Z39" s="190"/>
      <c r="AA39" s="253"/>
      <c r="AC39" s="190"/>
      <c r="AD39" s="253"/>
      <c r="AF39" s="190"/>
      <c r="AG39" s="253"/>
      <c r="AI39" s="190"/>
      <c r="AJ39" s="191"/>
    </row>
    <row r="40" spans="2:36" s="33" customFormat="1" ht="15.6" customHeight="1">
      <c r="B40" s="158" t="s">
        <v>53</v>
      </c>
      <c r="C40" s="26" t="s">
        <v>10</v>
      </c>
      <c r="F40" s="253"/>
      <c r="H40" s="277"/>
      <c r="I40" s="253"/>
      <c r="L40" s="253"/>
      <c r="N40" s="190"/>
      <c r="O40" s="253"/>
      <c r="Q40" s="277"/>
      <c r="R40" s="253"/>
      <c r="T40" s="277"/>
      <c r="U40" s="253"/>
      <c r="W40" s="190"/>
      <c r="X40" s="253"/>
      <c r="Z40" s="190"/>
      <c r="AA40" s="253"/>
      <c r="AC40" s="190"/>
      <c r="AD40" s="253"/>
      <c r="AF40" s="190"/>
      <c r="AG40" s="253"/>
      <c r="AI40" s="190"/>
      <c r="AJ40" s="191"/>
    </row>
    <row r="41" spans="2:36" s="33" customFormat="1" ht="15.6" customHeight="1">
      <c r="B41" s="158" t="s">
        <v>54</v>
      </c>
      <c r="C41" s="26" t="s">
        <v>5</v>
      </c>
      <c r="F41" s="253"/>
      <c r="H41" s="279"/>
      <c r="I41" s="253"/>
      <c r="K41" s="277"/>
      <c r="L41" s="253"/>
      <c r="N41" s="213"/>
      <c r="O41" s="253"/>
      <c r="Q41" s="279"/>
      <c r="R41" s="253"/>
      <c r="T41" s="279"/>
      <c r="U41" s="253"/>
      <c r="X41" s="253"/>
      <c r="AA41" s="253"/>
      <c r="AD41" s="253"/>
      <c r="AG41" s="253"/>
    </row>
    <row r="42" spans="2:36" s="33" customFormat="1" ht="15.6" customHeight="1">
      <c r="B42" s="419" t="s">
        <v>83</v>
      </c>
      <c r="C42" s="26" t="s">
        <v>10</v>
      </c>
      <c r="F42" s="253"/>
      <c r="H42" s="280"/>
      <c r="I42" s="253"/>
      <c r="K42" s="279"/>
      <c r="L42" s="253"/>
      <c r="O42" s="253"/>
      <c r="Q42" s="280"/>
      <c r="R42" s="253"/>
      <c r="T42" s="280"/>
      <c r="U42" s="253"/>
      <c r="X42" s="253"/>
      <c r="AA42" s="253"/>
      <c r="AD42" s="253"/>
      <c r="AG42" s="253"/>
    </row>
    <row r="43" spans="2:36" s="33" customFormat="1" ht="15.6" customHeight="1">
      <c r="B43" s="419" t="s">
        <v>301</v>
      </c>
      <c r="C43" s="26" t="s">
        <v>10</v>
      </c>
      <c r="F43" s="253"/>
      <c r="H43" s="190"/>
      <c r="I43" s="253"/>
      <c r="K43" s="280"/>
      <c r="L43" s="253"/>
      <c r="O43" s="253"/>
      <c r="Q43" s="188"/>
      <c r="R43" s="253"/>
      <c r="T43" s="188"/>
      <c r="U43" s="253"/>
      <c r="X43" s="253"/>
      <c r="AA43" s="253"/>
      <c r="AD43" s="253"/>
      <c r="AG43" s="253"/>
    </row>
    <row r="44" spans="2:36" s="33" customFormat="1" ht="15.6" customHeight="1">
      <c r="C44" s="253"/>
      <c r="F44" s="253"/>
      <c r="H44" s="190"/>
      <c r="I44" s="253"/>
      <c r="K44" s="188"/>
      <c r="L44" s="253"/>
      <c r="O44" s="253"/>
      <c r="Q44" s="190"/>
      <c r="R44" s="253"/>
      <c r="T44" s="190"/>
      <c r="U44" s="253"/>
      <c r="X44" s="253"/>
      <c r="AA44" s="253"/>
      <c r="AD44" s="253"/>
      <c r="AG44" s="253"/>
    </row>
    <row r="45" spans="2:36" s="33" customFormat="1" ht="15.6" customHeight="1">
      <c r="B45" s="287">
        <v>43003</v>
      </c>
      <c r="C45" s="327" t="s">
        <v>214</v>
      </c>
      <c r="F45" s="253"/>
      <c r="H45" s="192"/>
      <c r="I45" s="253"/>
      <c r="K45" s="190"/>
      <c r="L45" s="253"/>
      <c r="O45" s="253"/>
      <c r="Q45" s="192"/>
      <c r="R45" s="253"/>
      <c r="T45" s="190"/>
      <c r="U45" s="253"/>
      <c r="X45" s="253"/>
      <c r="AA45" s="253"/>
      <c r="AD45" s="253"/>
      <c r="AG45" s="253"/>
    </row>
    <row r="46" spans="2:36" s="33" customFormat="1" ht="15.6" customHeight="1">
      <c r="B46" s="288" t="s">
        <v>309</v>
      </c>
      <c r="C46" s="328" t="s">
        <v>260</v>
      </c>
      <c r="F46" s="253"/>
      <c r="H46" s="192"/>
      <c r="I46" s="253"/>
      <c r="K46" s="190"/>
      <c r="L46" s="253"/>
      <c r="O46" s="253"/>
      <c r="Q46" s="190"/>
      <c r="R46" s="253"/>
      <c r="T46" s="190"/>
      <c r="U46" s="253"/>
      <c r="X46" s="253"/>
      <c r="AA46" s="253"/>
      <c r="AD46" s="253"/>
      <c r="AG46" s="253"/>
    </row>
    <row r="47" spans="2:36" s="33" customFormat="1" ht="15.6" customHeight="1">
      <c r="B47" s="288" t="s">
        <v>224</v>
      </c>
      <c r="C47" s="290">
        <v>5</v>
      </c>
      <c r="F47" s="253"/>
      <c r="H47" s="192"/>
      <c r="I47" s="253"/>
      <c r="K47" s="190"/>
      <c r="L47" s="253"/>
      <c r="O47" s="253"/>
      <c r="Q47" s="213"/>
      <c r="R47" s="253"/>
      <c r="T47" s="213"/>
      <c r="U47" s="253"/>
      <c r="X47" s="253"/>
      <c r="AA47" s="253"/>
      <c r="AD47" s="253"/>
      <c r="AG47" s="253"/>
    </row>
    <row r="48" spans="2:36" s="33" customFormat="1" ht="15.6" customHeight="1">
      <c r="B48" s="322" t="s">
        <v>304</v>
      </c>
      <c r="C48" s="105" t="s">
        <v>259</v>
      </c>
      <c r="F48" s="253"/>
      <c r="H48" s="192"/>
      <c r="I48" s="253"/>
      <c r="K48" s="213"/>
      <c r="L48" s="253"/>
      <c r="O48" s="253"/>
      <c r="Q48" s="192"/>
      <c r="R48" s="253"/>
      <c r="U48" s="253"/>
      <c r="X48" s="253"/>
      <c r="AA48" s="253"/>
      <c r="AD48" s="253"/>
      <c r="AG48" s="253"/>
    </row>
    <row r="49" spans="2:33" s="33" customFormat="1" ht="15.6" customHeight="1">
      <c r="B49" s="419" t="s">
        <v>27</v>
      </c>
      <c r="C49" s="26" t="s">
        <v>5</v>
      </c>
      <c r="F49" s="253"/>
      <c r="H49" s="192"/>
      <c r="I49" s="253"/>
      <c r="K49" s="192"/>
      <c r="L49" s="253"/>
      <c r="O49" s="253"/>
      <c r="Q49" s="190"/>
      <c r="R49" s="253"/>
      <c r="U49" s="253"/>
      <c r="X49" s="253"/>
      <c r="AA49" s="253"/>
      <c r="AD49" s="253"/>
      <c r="AG49" s="253"/>
    </row>
    <row r="50" spans="2:33" s="33" customFormat="1" ht="15.6" customHeight="1">
      <c r="B50" s="158" t="s">
        <v>77</v>
      </c>
      <c r="C50" s="26" t="s">
        <v>88</v>
      </c>
      <c r="F50" s="253"/>
      <c r="H50" s="192"/>
      <c r="I50" s="253"/>
      <c r="K50" s="190"/>
      <c r="L50" s="253"/>
      <c r="O50" s="253"/>
      <c r="Q50" s="190"/>
      <c r="R50" s="253"/>
      <c r="U50" s="253"/>
      <c r="X50" s="253"/>
      <c r="AA50" s="253"/>
      <c r="AD50" s="253"/>
      <c r="AG50" s="253"/>
    </row>
    <row r="51" spans="2:33" s="33" customFormat="1" ht="15.6" customHeight="1">
      <c r="C51" s="253"/>
      <c r="F51" s="253"/>
      <c r="H51" s="190"/>
      <c r="I51" s="253"/>
      <c r="K51" s="190"/>
      <c r="L51" s="253"/>
      <c r="O51" s="253"/>
      <c r="Q51" s="190"/>
      <c r="R51" s="253"/>
      <c r="U51" s="253"/>
      <c r="X51" s="253"/>
      <c r="AA51" s="253"/>
      <c r="AD51" s="253"/>
      <c r="AG51" s="253"/>
    </row>
    <row r="52" spans="2:33" s="33" customFormat="1" ht="15.6" customHeight="1">
      <c r="B52" s="287">
        <v>43004</v>
      </c>
      <c r="C52" s="327" t="s">
        <v>214</v>
      </c>
      <c r="F52" s="253"/>
      <c r="I52" s="253"/>
      <c r="K52" s="190"/>
      <c r="L52" s="253"/>
      <c r="O52" s="253"/>
      <c r="Q52" s="190"/>
      <c r="R52" s="253"/>
      <c r="U52" s="253"/>
      <c r="X52" s="253"/>
      <c r="AA52" s="253"/>
      <c r="AD52" s="253"/>
      <c r="AG52" s="253"/>
    </row>
    <row r="53" spans="2:33" s="33" customFormat="1" ht="15.6" customHeight="1">
      <c r="B53" s="288" t="s">
        <v>310</v>
      </c>
      <c r="C53" s="328" t="s">
        <v>260</v>
      </c>
      <c r="F53" s="253"/>
      <c r="H53" s="277"/>
      <c r="I53" s="253"/>
      <c r="K53" s="213"/>
      <c r="L53" s="253"/>
      <c r="O53" s="253"/>
      <c r="Q53" s="213"/>
      <c r="R53" s="253"/>
      <c r="U53" s="253"/>
      <c r="X53" s="253"/>
      <c r="AA53" s="253"/>
      <c r="AD53" s="253"/>
      <c r="AG53" s="253"/>
    </row>
    <row r="54" spans="2:33" s="33" customFormat="1" ht="15.6" customHeight="1">
      <c r="B54" s="288" t="s">
        <v>225</v>
      </c>
      <c r="C54" s="290">
        <v>6</v>
      </c>
      <c r="F54" s="253"/>
      <c r="H54" s="279"/>
      <c r="I54" s="253"/>
      <c r="K54" s="192"/>
      <c r="L54" s="253"/>
      <c r="O54" s="253"/>
      <c r="Q54" s="213"/>
      <c r="R54" s="253"/>
      <c r="U54" s="253"/>
      <c r="X54" s="253"/>
      <c r="AA54" s="253"/>
      <c r="AD54" s="253"/>
      <c r="AG54" s="253"/>
    </row>
    <row r="55" spans="2:33" s="33" customFormat="1" ht="15.6" customHeight="1">
      <c r="B55" s="322" t="s">
        <v>218</v>
      </c>
      <c r="C55" s="105" t="s">
        <v>259</v>
      </c>
      <c r="F55" s="253"/>
      <c r="H55" s="280"/>
      <c r="I55" s="253"/>
      <c r="K55" s="190"/>
      <c r="L55" s="253"/>
      <c r="O55" s="253"/>
      <c r="Q55" s="190"/>
      <c r="R55" s="253"/>
      <c r="U55" s="253"/>
      <c r="X55" s="253"/>
      <c r="AA55" s="253"/>
      <c r="AD55" s="253"/>
      <c r="AG55" s="253"/>
    </row>
    <row r="56" spans="2:33" s="33" customFormat="1" ht="15.6" customHeight="1">
      <c r="B56" s="158" t="s">
        <v>21</v>
      </c>
      <c r="C56" s="26" t="s">
        <v>10</v>
      </c>
      <c r="F56" s="253"/>
      <c r="H56" s="188"/>
      <c r="I56" s="253"/>
      <c r="K56" s="190"/>
      <c r="L56" s="253"/>
      <c r="O56" s="253"/>
      <c r="Q56" s="190"/>
      <c r="R56" s="253"/>
      <c r="U56" s="253"/>
      <c r="X56" s="253"/>
      <c r="AA56" s="253"/>
      <c r="AD56" s="253"/>
      <c r="AG56" s="253"/>
    </row>
    <row r="57" spans="2:33" s="33" customFormat="1" ht="15.6" customHeight="1">
      <c r="B57" s="158" t="s">
        <v>26</v>
      </c>
      <c r="C57" s="26" t="s">
        <v>5</v>
      </c>
      <c r="F57" s="253"/>
      <c r="H57" s="192"/>
      <c r="I57" s="253"/>
      <c r="K57" s="190"/>
      <c r="L57" s="253"/>
      <c r="O57" s="253"/>
      <c r="R57" s="253"/>
      <c r="U57" s="253"/>
      <c r="X57" s="253"/>
      <c r="AA57" s="253"/>
      <c r="AD57" s="253"/>
      <c r="AG57" s="253"/>
    </row>
    <row r="58" spans="2:33" s="33" customFormat="1" ht="15.6" customHeight="1">
      <c r="B58" s="419" t="s">
        <v>44</v>
      </c>
      <c r="C58" s="26" t="s">
        <v>10</v>
      </c>
      <c r="F58" s="253"/>
      <c r="I58" s="253"/>
      <c r="L58" s="253"/>
      <c r="O58" s="253"/>
      <c r="Q58" s="277"/>
      <c r="R58" s="253"/>
      <c r="U58" s="253"/>
      <c r="X58" s="253"/>
      <c r="AA58" s="253"/>
      <c r="AD58" s="253"/>
      <c r="AG58" s="253"/>
    </row>
    <row r="59" spans="2:33" s="33" customFormat="1" ht="15.6" customHeight="1">
      <c r="B59" s="158" t="s">
        <v>53</v>
      </c>
      <c r="C59" s="26" t="s">
        <v>10</v>
      </c>
      <c r="F59" s="253"/>
      <c r="H59" s="277"/>
      <c r="I59" s="253"/>
      <c r="K59" s="277"/>
      <c r="L59" s="253"/>
      <c r="O59" s="253"/>
      <c r="Q59" s="279"/>
      <c r="R59" s="253"/>
      <c r="U59" s="253"/>
      <c r="X59" s="253"/>
      <c r="AA59" s="253"/>
      <c r="AD59" s="253"/>
      <c r="AG59" s="253"/>
    </row>
    <row r="60" spans="2:33" s="33" customFormat="1" ht="15.6" customHeight="1">
      <c r="B60" s="158" t="s">
        <v>54</v>
      </c>
      <c r="C60" s="26" t="s">
        <v>5</v>
      </c>
      <c r="F60" s="253"/>
      <c r="H60" s="279"/>
      <c r="I60" s="253"/>
      <c r="K60" s="279"/>
      <c r="L60" s="253"/>
      <c r="O60" s="253"/>
      <c r="Q60" s="280"/>
      <c r="R60" s="253"/>
      <c r="U60" s="253"/>
      <c r="X60" s="253"/>
      <c r="AA60" s="253"/>
      <c r="AD60" s="253"/>
      <c r="AG60" s="253"/>
    </row>
    <row r="61" spans="2:33" s="33" customFormat="1" ht="15.6" customHeight="1">
      <c r="B61" s="158" t="s">
        <v>79</v>
      </c>
      <c r="C61" s="26" t="s">
        <v>10</v>
      </c>
      <c r="F61" s="253"/>
      <c r="H61" s="280"/>
      <c r="I61" s="253"/>
      <c r="K61" s="280"/>
      <c r="L61" s="253"/>
      <c r="O61" s="253"/>
      <c r="Q61" s="188"/>
      <c r="R61" s="253"/>
      <c r="U61" s="253"/>
      <c r="X61" s="253"/>
      <c r="AA61" s="253"/>
      <c r="AD61" s="253"/>
      <c r="AG61" s="253"/>
    </row>
    <row r="62" spans="2:33" s="33" customFormat="1" ht="15.6" customHeight="1">
      <c r="B62" s="419" t="s">
        <v>83</v>
      </c>
      <c r="C62" s="26" t="s">
        <v>10</v>
      </c>
      <c r="F62" s="253"/>
      <c r="H62" s="190"/>
      <c r="I62" s="253"/>
      <c r="K62" s="188"/>
      <c r="L62" s="253"/>
      <c r="O62" s="253"/>
      <c r="Q62" s="190"/>
      <c r="R62" s="253"/>
      <c r="U62" s="253"/>
      <c r="X62" s="253"/>
      <c r="AA62" s="253"/>
      <c r="AD62" s="253"/>
      <c r="AG62" s="253"/>
    </row>
    <row r="63" spans="2:33" s="33" customFormat="1" ht="15.6" customHeight="1">
      <c r="B63" s="419" t="s">
        <v>301</v>
      </c>
      <c r="C63" s="26" t="s">
        <v>10</v>
      </c>
      <c r="F63" s="253"/>
      <c r="H63" s="190"/>
      <c r="I63" s="253"/>
      <c r="K63" s="190"/>
      <c r="L63" s="253"/>
      <c r="O63" s="253"/>
      <c r="Q63" s="192"/>
      <c r="R63" s="253"/>
      <c r="U63" s="253"/>
      <c r="X63" s="253"/>
      <c r="AA63" s="253"/>
      <c r="AD63" s="253"/>
      <c r="AG63" s="253"/>
    </row>
    <row r="64" spans="2:33" s="33" customFormat="1" ht="15.6" customHeight="1">
      <c r="C64" s="253"/>
      <c r="F64" s="253"/>
      <c r="H64" s="190"/>
      <c r="I64" s="253"/>
      <c r="K64" s="190"/>
      <c r="L64" s="253"/>
      <c r="O64" s="253"/>
      <c r="Q64" s="190"/>
      <c r="R64" s="253"/>
      <c r="U64" s="253"/>
      <c r="X64" s="253"/>
      <c r="AA64" s="253"/>
      <c r="AD64" s="253"/>
      <c r="AG64" s="253"/>
    </row>
    <row r="65" spans="3:33" s="33" customFormat="1" ht="15.6" customHeight="1">
      <c r="C65" s="253"/>
      <c r="F65" s="253"/>
      <c r="H65" s="213"/>
      <c r="I65" s="253"/>
      <c r="K65" s="190"/>
      <c r="L65" s="253"/>
      <c r="O65" s="253"/>
      <c r="Q65" s="213"/>
      <c r="R65" s="253"/>
      <c r="U65" s="253"/>
      <c r="X65" s="253"/>
      <c r="AA65" s="253"/>
      <c r="AD65" s="253"/>
      <c r="AG65" s="253"/>
    </row>
    <row r="66" spans="3:33" s="33" customFormat="1" ht="15.6" customHeight="1">
      <c r="C66" s="253"/>
      <c r="F66" s="253"/>
      <c r="H66" s="190"/>
      <c r="I66" s="253"/>
      <c r="K66" s="213"/>
      <c r="L66" s="253"/>
      <c r="O66" s="253"/>
      <c r="Q66" s="190"/>
      <c r="R66" s="253"/>
      <c r="U66" s="253"/>
      <c r="X66" s="253"/>
      <c r="AA66" s="253"/>
      <c r="AD66" s="253"/>
      <c r="AG66" s="253"/>
    </row>
    <row r="67" spans="3:33" s="33" customFormat="1" ht="15.6" customHeight="1">
      <c r="C67" s="253"/>
      <c r="F67" s="253"/>
      <c r="I67" s="253"/>
      <c r="K67" s="192"/>
      <c r="L67" s="253"/>
      <c r="O67" s="253"/>
      <c r="Q67" s="190"/>
      <c r="R67" s="253"/>
      <c r="U67" s="253"/>
      <c r="X67" s="253"/>
      <c r="AA67" s="253"/>
      <c r="AD67" s="253"/>
      <c r="AG67" s="253"/>
    </row>
    <row r="68" spans="3:33" s="33" customFormat="1" ht="15.6" customHeight="1">
      <c r="C68" s="253"/>
      <c r="F68" s="253"/>
      <c r="I68" s="253"/>
      <c r="L68" s="253"/>
      <c r="O68" s="253"/>
      <c r="Q68" s="190"/>
      <c r="R68" s="253"/>
      <c r="U68" s="253"/>
      <c r="X68" s="253"/>
      <c r="AA68" s="253"/>
      <c r="AD68" s="253"/>
      <c r="AG68" s="253"/>
    </row>
    <row r="69" spans="3:33" s="33" customFormat="1" ht="15.6" customHeight="1">
      <c r="C69" s="253"/>
      <c r="F69" s="253"/>
      <c r="I69" s="253"/>
      <c r="L69" s="253"/>
      <c r="O69" s="253"/>
      <c r="Q69" s="190"/>
      <c r="R69" s="253"/>
      <c r="U69" s="253"/>
      <c r="X69" s="253"/>
      <c r="AA69" s="253"/>
      <c r="AD69" s="253"/>
      <c r="AG69" s="253"/>
    </row>
    <row r="70" spans="3:33" s="33" customFormat="1" ht="15.6" customHeight="1">
      <c r="C70" s="253"/>
      <c r="F70" s="253"/>
      <c r="I70" s="253"/>
      <c r="L70" s="253"/>
      <c r="O70" s="253"/>
      <c r="Q70" s="190"/>
      <c r="R70" s="253"/>
      <c r="U70" s="253"/>
      <c r="X70" s="253"/>
      <c r="AA70" s="253"/>
      <c r="AD70" s="253"/>
      <c r="AG70" s="253"/>
    </row>
    <row r="71" spans="3:33" s="33" customFormat="1" ht="15.6" customHeight="1">
      <c r="C71" s="253"/>
      <c r="F71" s="253"/>
      <c r="I71" s="253"/>
      <c r="L71" s="253"/>
      <c r="O71" s="253"/>
      <c r="Q71" s="213"/>
      <c r="R71" s="253"/>
      <c r="U71" s="253"/>
      <c r="X71" s="253"/>
      <c r="AA71" s="253"/>
      <c r="AD71" s="253"/>
      <c r="AG71" s="253"/>
    </row>
    <row r="72" spans="3:33" s="33" customFormat="1" ht="15.6" customHeight="1">
      <c r="C72" s="253"/>
      <c r="F72" s="253"/>
      <c r="I72" s="253"/>
      <c r="L72" s="253"/>
      <c r="O72" s="253"/>
      <c r="Q72" s="213"/>
      <c r="R72" s="253"/>
      <c r="U72" s="253"/>
      <c r="X72" s="253"/>
      <c r="AA72" s="253"/>
      <c r="AD72" s="253"/>
      <c r="AG72" s="253"/>
    </row>
    <row r="73" spans="3:33" s="33" customFormat="1" ht="15.6" customHeight="1">
      <c r="C73" s="253"/>
      <c r="F73" s="253"/>
      <c r="I73" s="253"/>
      <c r="L73" s="253"/>
      <c r="O73" s="253"/>
      <c r="Q73" s="190"/>
      <c r="R73" s="253"/>
      <c r="U73" s="253"/>
      <c r="X73" s="253"/>
      <c r="AA73" s="253"/>
      <c r="AD73" s="253"/>
      <c r="AG73" s="253"/>
    </row>
    <row r="74" spans="3:33" s="33" customFormat="1" ht="15.6" customHeight="1">
      <c r="C74" s="253"/>
      <c r="F74" s="253"/>
      <c r="I74" s="253"/>
      <c r="L74" s="253"/>
      <c r="O74" s="253"/>
      <c r="R74" s="253"/>
      <c r="U74" s="253"/>
      <c r="X74" s="253"/>
      <c r="AA74" s="253"/>
      <c r="AD74" s="253"/>
      <c r="AG74" s="253"/>
    </row>
    <row r="75" spans="3:33" s="33" customFormat="1" ht="15.6" customHeight="1">
      <c r="C75" s="253"/>
      <c r="F75" s="253"/>
      <c r="I75" s="253"/>
      <c r="L75" s="253"/>
      <c r="O75" s="253"/>
      <c r="Q75" s="277"/>
      <c r="R75" s="253"/>
      <c r="U75" s="253"/>
      <c r="X75" s="253"/>
      <c r="AA75" s="253"/>
      <c r="AD75" s="253"/>
      <c r="AG75" s="253"/>
    </row>
    <row r="76" spans="3:33" s="33" customFormat="1" ht="15.6" customHeight="1">
      <c r="C76" s="253"/>
      <c r="F76" s="253"/>
      <c r="I76" s="253"/>
      <c r="L76" s="253"/>
      <c r="O76" s="253"/>
      <c r="Q76" s="279"/>
      <c r="R76" s="253"/>
      <c r="U76" s="253"/>
      <c r="X76" s="253"/>
      <c r="AA76" s="253"/>
      <c r="AD76" s="253"/>
      <c r="AG76" s="253"/>
    </row>
    <row r="77" spans="3:33" s="33" customFormat="1" ht="15.6" customHeight="1">
      <c r="C77" s="253"/>
      <c r="F77" s="253"/>
      <c r="I77" s="253"/>
      <c r="L77" s="253"/>
      <c r="O77" s="253"/>
      <c r="Q77" s="280"/>
      <c r="R77" s="253"/>
      <c r="U77" s="253"/>
      <c r="X77" s="253"/>
      <c r="AA77" s="253"/>
      <c r="AD77" s="253"/>
      <c r="AG77" s="253"/>
    </row>
    <row r="78" spans="3:33" s="33" customFormat="1" ht="15.6" customHeight="1">
      <c r="C78" s="253"/>
      <c r="F78" s="253"/>
      <c r="I78" s="253"/>
      <c r="L78" s="253"/>
      <c r="O78" s="253"/>
      <c r="Q78" s="188"/>
      <c r="R78" s="253"/>
      <c r="U78" s="253"/>
      <c r="X78" s="253"/>
      <c r="AA78" s="253"/>
      <c r="AD78" s="253"/>
      <c r="AG78" s="253"/>
    </row>
    <row r="79" spans="3:33" s="33" customFormat="1" ht="15.6" customHeight="1">
      <c r="C79" s="253"/>
      <c r="F79" s="253"/>
      <c r="I79" s="253"/>
      <c r="L79" s="253"/>
      <c r="O79" s="253"/>
      <c r="Q79" s="190"/>
      <c r="R79" s="253"/>
      <c r="U79" s="253"/>
      <c r="X79" s="253"/>
      <c r="AA79" s="253"/>
      <c r="AD79" s="253"/>
      <c r="AG79" s="253"/>
    </row>
    <row r="80" spans="3:33" s="33" customFormat="1" ht="15.6" customHeight="1">
      <c r="C80" s="253"/>
      <c r="F80" s="253"/>
      <c r="I80" s="253"/>
      <c r="L80" s="253"/>
      <c r="O80" s="253"/>
      <c r="Q80" s="192"/>
      <c r="R80" s="253"/>
      <c r="U80" s="253"/>
      <c r="X80" s="253"/>
      <c r="AA80" s="253"/>
      <c r="AD80" s="253"/>
      <c r="AG80" s="253"/>
    </row>
    <row r="81" spans="3:33" s="33" customFormat="1" ht="15.6" customHeight="1">
      <c r="C81" s="253"/>
      <c r="F81" s="253"/>
      <c r="I81" s="253"/>
      <c r="L81" s="253"/>
      <c r="O81" s="253"/>
      <c r="Q81" s="190"/>
      <c r="R81" s="253"/>
      <c r="U81" s="253"/>
      <c r="X81" s="253"/>
      <c r="AA81" s="253"/>
      <c r="AD81" s="253"/>
      <c r="AG81" s="253"/>
    </row>
    <row r="82" spans="3:33" s="33" customFormat="1" ht="15.6" customHeight="1">
      <c r="C82" s="253"/>
      <c r="F82" s="253"/>
      <c r="I82" s="253"/>
      <c r="L82" s="253"/>
      <c r="O82" s="253"/>
      <c r="Q82" s="213"/>
      <c r="R82" s="253"/>
      <c r="U82" s="253"/>
      <c r="X82" s="253"/>
      <c r="AA82" s="253"/>
      <c r="AD82" s="253"/>
      <c r="AG82" s="253"/>
    </row>
    <row r="83" spans="3:33" s="33" customFormat="1" ht="15.6" customHeight="1">
      <c r="C83" s="253"/>
      <c r="F83" s="253"/>
      <c r="I83" s="253"/>
      <c r="L83" s="253"/>
      <c r="O83" s="253"/>
      <c r="Q83" s="190"/>
      <c r="R83" s="253"/>
      <c r="U83" s="253"/>
      <c r="X83" s="253"/>
      <c r="AA83" s="253"/>
      <c r="AD83" s="253"/>
      <c r="AG83" s="253"/>
    </row>
    <row r="84" spans="3:33" s="33" customFormat="1" ht="15.6" customHeight="1">
      <c r="C84" s="253"/>
      <c r="F84" s="253"/>
      <c r="I84" s="253"/>
      <c r="L84" s="253"/>
      <c r="O84" s="253"/>
      <c r="Q84" s="190"/>
      <c r="R84" s="253"/>
      <c r="U84" s="253"/>
      <c r="X84" s="253"/>
      <c r="AA84" s="253"/>
      <c r="AD84" s="253"/>
      <c r="AG84" s="253"/>
    </row>
    <row r="85" spans="3:33" s="33" customFormat="1" ht="15.6" customHeight="1">
      <c r="C85" s="253"/>
      <c r="F85" s="253"/>
      <c r="I85" s="253"/>
      <c r="L85" s="253"/>
      <c r="O85" s="253"/>
      <c r="Q85" s="190"/>
      <c r="R85" s="253"/>
      <c r="U85" s="253"/>
      <c r="X85" s="253"/>
      <c r="AA85" s="253"/>
      <c r="AD85" s="253"/>
      <c r="AG85" s="253"/>
    </row>
    <row r="86" spans="3:33" s="33" customFormat="1" ht="15.6" customHeight="1">
      <c r="C86" s="253"/>
      <c r="F86" s="253"/>
      <c r="I86" s="253"/>
      <c r="L86" s="253"/>
      <c r="O86" s="253"/>
      <c r="Q86" s="190"/>
      <c r="R86" s="253"/>
      <c r="U86" s="253"/>
      <c r="X86" s="253"/>
      <c r="AA86" s="253"/>
      <c r="AD86" s="253"/>
      <c r="AG86" s="253"/>
    </row>
    <row r="87" spans="3:33" s="33" customFormat="1" ht="15.6" customHeight="1">
      <c r="C87" s="253"/>
      <c r="F87" s="253"/>
      <c r="I87" s="253"/>
      <c r="L87" s="253"/>
      <c r="O87" s="253"/>
      <c r="Q87" s="190"/>
      <c r="R87" s="253"/>
      <c r="U87" s="253"/>
      <c r="X87" s="253"/>
      <c r="AA87" s="253"/>
      <c r="AD87" s="253"/>
      <c r="AG87" s="253"/>
    </row>
    <row r="88" spans="3:33" s="33" customFormat="1" ht="15.6" customHeight="1">
      <c r="C88" s="253"/>
      <c r="F88" s="253"/>
      <c r="I88" s="253"/>
      <c r="L88" s="253"/>
      <c r="O88" s="253"/>
      <c r="Q88" s="190"/>
      <c r="R88" s="253"/>
      <c r="U88" s="253"/>
      <c r="X88" s="253"/>
      <c r="AA88" s="253"/>
      <c r="AD88" s="253"/>
      <c r="AG88" s="253"/>
    </row>
    <row r="89" spans="3:33" s="33" customFormat="1" ht="15.6" customHeight="1">
      <c r="C89" s="253"/>
      <c r="F89" s="253"/>
      <c r="I89" s="253"/>
      <c r="L89" s="253"/>
      <c r="O89" s="253"/>
      <c r="Q89" s="213"/>
      <c r="R89" s="253"/>
      <c r="U89" s="253"/>
      <c r="X89" s="253"/>
      <c r="AA89" s="253"/>
      <c r="AD89" s="253"/>
      <c r="AG89" s="253"/>
    </row>
    <row r="90" spans="3:33" s="33" customFormat="1" ht="15.6" customHeight="1">
      <c r="C90" s="253"/>
      <c r="F90" s="253"/>
      <c r="I90" s="253"/>
      <c r="L90" s="253"/>
      <c r="O90" s="253"/>
      <c r="Q90" s="213"/>
      <c r="R90" s="253"/>
      <c r="U90" s="253"/>
      <c r="X90" s="253"/>
      <c r="AA90" s="253"/>
      <c r="AD90" s="253"/>
      <c r="AG90" s="253"/>
    </row>
    <row r="91" spans="3:33" s="33" customFormat="1" ht="15.6" customHeight="1">
      <c r="C91" s="253"/>
      <c r="F91" s="253"/>
      <c r="I91" s="253"/>
      <c r="L91" s="253"/>
      <c r="O91" s="253"/>
      <c r="Q91" s="190"/>
      <c r="R91" s="253"/>
      <c r="U91" s="253"/>
      <c r="X91" s="253"/>
      <c r="AA91" s="253"/>
      <c r="AD91" s="253"/>
      <c r="AG91" s="253"/>
    </row>
    <row r="92" spans="3:33" s="33" customFormat="1" ht="15.6" customHeight="1">
      <c r="C92" s="253"/>
      <c r="F92" s="253"/>
      <c r="I92" s="253"/>
      <c r="L92" s="253"/>
      <c r="O92" s="253"/>
      <c r="R92" s="253"/>
      <c r="U92" s="253"/>
      <c r="X92" s="253"/>
      <c r="AA92" s="253"/>
      <c r="AD92" s="253"/>
      <c r="AG92" s="253"/>
    </row>
    <row r="93" spans="3:33" s="33" customFormat="1" ht="15.6" customHeight="1">
      <c r="C93" s="253"/>
      <c r="F93" s="253"/>
      <c r="I93" s="253"/>
      <c r="L93" s="253"/>
      <c r="O93" s="253"/>
      <c r="R93" s="253"/>
      <c r="U93" s="253"/>
      <c r="X93" s="253"/>
      <c r="AA93" s="253"/>
      <c r="AD93" s="253"/>
      <c r="AG93" s="253"/>
    </row>
    <row r="94" spans="3:33" s="33" customFormat="1" ht="15.6" customHeight="1">
      <c r="C94" s="253"/>
      <c r="F94" s="253"/>
      <c r="I94" s="253"/>
      <c r="L94" s="253"/>
      <c r="O94" s="253"/>
      <c r="R94" s="253"/>
      <c r="U94" s="253"/>
      <c r="X94" s="253"/>
      <c r="AA94" s="253"/>
      <c r="AD94" s="253"/>
      <c r="AG94" s="253"/>
    </row>
    <row r="95" spans="3:33" s="33" customFormat="1" ht="15.6" customHeight="1">
      <c r="C95" s="253"/>
      <c r="F95" s="253"/>
      <c r="I95" s="253"/>
      <c r="L95" s="253"/>
      <c r="O95" s="253"/>
      <c r="R95" s="253"/>
      <c r="U95" s="253"/>
      <c r="X95" s="253"/>
      <c r="AA95" s="253"/>
      <c r="AD95" s="253"/>
      <c r="AG95" s="253"/>
    </row>
    <row r="96" spans="3:33" s="33" customFormat="1" ht="15.6" customHeight="1">
      <c r="C96" s="253"/>
      <c r="F96" s="253"/>
      <c r="I96" s="253"/>
      <c r="L96" s="253"/>
      <c r="O96" s="253"/>
      <c r="R96" s="253"/>
      <c r="U96" s="253"/>
      <c r="X96" s="253"/>
      <c r="AA96" s="253"/>
      <c r="AD96" s="253"/>
      <c r="AG96" s="253"/>
    </row>
    <row r="97" spans="3:33" s="33" customFormat="1" ht="15.6" customHeight="1">
      <c r="C97" s="253"/>
      <c r="F97" s="253"/>
      <c r="I97" s="253"/>
      <c r="L97" s="253"/>
      <c r="O97" s="253"/>
      <c r="R97" s="253"/>
      <c r="U97" s="253"/>
      <c r="X97" s="253"/>
      <c r="AA97" s="253"/>
      <c r="AD97" s="253"/>
      <c r="AG97" s="253"/>
    </row>
    <row r="98" spans="3:33" s="33" customFormat="1" ht="15.6" customHeight="1">
      <c r="C98" s="253"/>
      <c r="F98" s="253"/>
      <c r="I98" s="253"/>
      <c r="L98" s="253"/>
      <c r="O98" s="253"/>
      <c r="R98" s="253"/>
      <c r="U98" s="253"/>
      <c r="X98" s="253"/>
      <c r="AA98" s="253"/>
      <c r="AD98" s="253"/>
      <c r="AG98" s="253"/>
    </row>
    <row r="99" spans="3:33" s="33" customFormat="1" ht="15.6" customHeight="1">
      <c r="C99" s="253"/>
      <c r="F99" s="253"/>
      <c r="I99" s="253"/>
      <c r="L99" s="253"/>
      <c r="O99" s="253"/>
      <c r="R99" s="253"/>
      <c r="U99" s="253"/>
      <c r="X99" s="253"/>
      <c r="AA99" s="253"/>
      <c r="AD99" s="253"/>
      <c r="AG99" s="253"/>
    </row>
    <row r="100" spans="3:33" s="33" customFormat="1" ht="15.6" customHeight="1">
      <c r="C100" s="253"/>
      <c r="F100" s="253"/>
      <c r="I100" s="253"/>
      <c r="L100" s="253"/>
      <c r="O100" s="253"/>
      <c r="R100" s="253"/>
      <c r="U100" s="253"/>
      <c r="X100" s="253"/>
      <c r="AA100" s="253"/>
      <c r="AD100" s="253"/>
      <c r="AG100" s="253"/>
    </row>
    <row r="101" spans="3:33" s="33" customFormat="1" ht="15.6" customHeight="1">
      <c r="C101" s="253"/>
      <c r="F101" s="253"/>
      <c r="I101" s="253"/>
      <c r="L101" s="253"/>
      <c r="O101" s="253"/>
      <c r="R101" s="253"/>
      <c r="U101" s="253"/>
      <c r="X101" s="253"/>
      <c r="AA101" s="253"/>
      <c r="AD101" s="253"/>
      <c r="AG101" s="253"/>
    </row>
    <row r="102" spans="3:33" s="33" customFormat="1" ht="15.6" customHeight="1">
      <c r="C102" s="253"/>
      <c r="F102" s="253"/>
      <c r="I102" s="253"/>
      <c r="L102" s="253"/>
      <c r="O102" s="253"/>
      <c r="R102" s="253"/>
      <c r="U102" s="253"/>
      <c r="X102" s="253"/>
      <c r="AA102" s="253"/>
      <c r="AD102" s="253"/>
      <c r="AG102" s="253"/>
    </row>
    <row r="103" spans="3:33" s="33" customFormat="1" ht="15.6" customHeight="1">
      <c r="C103" s="253"/>
      <c r="F103" s="253"/>
      <c r="I103" s="253"/>
      <c r="L103" s="253"/>
      <c r="O103" s="253"/>
      <c r="R103" s="253"/>
      <c r="U103" s="253"/>
      <c r="X103" s="253"/>
      <c r="AA103" s="253"/>
      <c r="AD103" s="253"/>
      <c r="AG103" s="253"/>
    </row>
    <row r="104" spans="3:33" s="33" customFormat="1" ht="15.6" customHeight="1">
      <c r="C104" s="253"/>
      <c r="F104" s="253"/>
      <c r="I104" s="253"/>
      <c r="L104" s="253"/>
      <c r="O104" s="253"/>
      <c r="R104" s="253"/>
      <c r="U104" s="253"/>
      <c r="X104" s="253"/>
      <c r="AA104" s="253"/>
      <c r="AD104" s="253"/>
      <c r="AG104" s="253"/>
    </row>
    <row r="105" spans="3:33" s="33" customFormat="1" ht="15.6" customHeight="1">
      <c r="C105" s="253"/>
      <c r="F105" s="253"/>
      <c r="I105" s="253"/>
      <c r="L105" s="253"/>
      <c r="O105" s="253"/>
      <c r="R105" s="253"/>
      <c r="U105" s="253"/>
      <c r="X105" s="253"/>
      <c r="AA105" s="253"/>
      <c r="AD105" s="253"/>
      <c r="AG105" s="253"/>
    </row>
    <row r="106" spans="3:33" s="33" customFormat="1" ht="15.6" customHeight="1">
      <c r="C106" s="253"/>
      <c r="F106" s="253"/>
      <c r="I106" s="253"/>
      <c r="L106" s="253"/>
      <c r="O106" s="253"/>
      <c r="R106" s="253"/>
      <c r="U106" s="253"/>
      <c r="X106" s="253"/>
      <c r="AA106" s="253"/>
      <c r="AD106" s="253"/>
      <c r="AG106" s="253"/>
    </row>
    <row r="107" spans="3:33" ht="15.6" customHeight="1"/>
    <row r="108" spans="3:33" ht="15.6" customHeight="1"/>
    <row r="109" spans="3:33" ht="15.6" customHeight="1"/>
    <row r="110" spans="3:33" ht="15.6" customHeight="1"/>
    <row r="111" spans="3:33" ht="15.6" customHeight="1"/>
    <row r="112" spans="3:33" ht="15.6" customHeight="1"/>
    <row r="113" ht="15.6" customHeight="1"/>
    <row r="114" ht="15.6" customHeight="1"/>
    <row r="115" ht="15.6" customHeight="1"/>
    <row r="116" ht="15.6" customHeight="1"/>
    <row r="117" ht="15.6" customHeight="1"/>
    <row r="118" ht="15.6" customHeight="1"/>
    <row r="119" ht="15.6" customHeight="1"/>
    <row r="120" ht="15.6" customHeight="1"/>
    <row r="121" ht="15.6" customHeight="1"/>
  </sheetData>
  <mergeCells count="11">
    <mergeCell ref="Q2:R2"/>
    <mergeCell ref="B2:C2"/>
    <mergeCell ref="E2:F2"/>
    <mergeCell ref="H2:I2"/>
    <mergeCell ref="K2:L2"/>
    <mergeCell ref="N2:O2"/>
    <mergeCell ref="T2:U2"/>
    <mergeCell ref="W2:X2"/>
    <mergeCell ref="Z2:AA2"/>
    <mergeCell ref="AC2:AD2"/>
    <mergeCell ref="AF2:AG2"/>
  </mergeCells>
  <printOptions horizontalCentered="1"/>
  <pageMargins left="0.70866141732283472" right="0.70866141732283472" top="0.74803149606299213" bottom="0.74803149606299213" header="0.31496062992125984" footer="0.31496062992125984"/>
  <pageSetup paperSize="9" orientation="portrait" r:id="rId1"/>
  <headerFooter>
    <oddFooter>&amp;CFichier : Guy Chanrond - &amp;F - Page &amp;P/&amp;N - Edité le &amp;D à &amp;T</oddFooter>
  </headerFooter>
</worksheet>
</file>

<file path=xl/worksheets/sheet16.xml><?xml version="1.0" encoding="utf-8"?>
<worksheet xmlns="http://schemas.openxmlformats.org/spreadsheetml/2006/main" xmlns:r="http://schemas.openxmlformats.org/officeDocument/2006/relationships">
  <sheetPr>
    <tabColor rgb="FFFFCCFF"/>
  </sheetPr>
  <dimension ref="A1:P25"/>
  <sheetViews>
    <sheetView showZeros="0" view="pageBreakPreview" zoomScale="75" zoomScaleSheetLayoutView="75" workbookViewId="0">
      <selection activeCell="G2" sqref="G2"/>
    </sheetView>
  </sheetViews>
  <sheetFormatPr baseColWidth="10" defaultColWidth="11.5546875" defaultRowHeight="15.6"/>
  <cols>
    <col min="1" max="1" width="3" style="1" bestFit="1" customWidth="1"/>
    <col min="2" max="2" width="23.33203125" style="67" bestFit="1" customWidth="1"/>
    <col min="3" max="5" width="4" style="67" customWidth="1"/>
    <col min="6" max="6" width="11.5546875" style="67"/>
    <col min="7" max="7" width="3" style="77" customWidth="1"/>
    <col min="8" max="8" width="23.33203125" style="67" customWidth="1"/>
    <col min="9" max="11" width="4" style="67" customWidth="1"/>
    <col min="12" max="13" width="11.5546875" style="67"/>
    <col min="14" max="14" width="11.5546875" style="161"/>
    <col min="15" max="15" width="11.5546875" style="174"/>
    <col min="16" max="16" width="11.5546875" style="176"/>
    <col min="17" max="16384" width="11.5546875" style="67"/>
  </cols>
  <sheetData>
    <row r="1" spans="1:16" s="73" customFormat="1" ht="36" customHeight="1">
      <c r="A1" s="182">
        <v>9</v>
      </c>
      <c r="B1" s="534" t="s">
        <v>120</v>
      </c>
      <c r="C1" s="774" t="s">
        <v>348</v>
      </c>
      <c r="D1" s="774"/>
      <c r="E1" s="774"/>
      <c r="F1" s="774"/>
      <c r="G1" s="307">
        <v>61</v>
      </c>
      <c r="H1" s="308">
        <f>IF(G1&lt;&gt;0,HLOOKUP(G1,'Présences, Excuses, et Tx P G'!P1:DV3,3,FALSE),)</f>
        <v>43225</v>
      </c>
      <c r="I1" s="761" t="str">
        <f>IF(G1&lt;&gt;0,HLOOKUP(G1,'Présences, Excuses, et Tx P G'!P1:DV3,2,FALSE),)</f>
        <v>16:00-19:00</v>
      </c>
      <c r="J1" s="761"/>
      <c r="K1" s="761"/>
      <c r="L1" s="762"/>
      <c r="N1" s="177"/>
      <c r="O1" s="171"/>
      <c r="P1" s="172"/>
    </row>
    <row r="2" spans="1:16" s="72" customFormat="1" ht="36" customHeight="1">
      <c r="A2" s="1"/>
      <c r="B2" s="203" t="s">
        <v>91</v>
      </c>
      <c r="C2" s="765" t="s">
        <v>119</v>
      </c>
      <c r="D2" s="766"/>
      <c r="E2" s="766"/>
      <c r="F2" s="767"/>
      <c r="G2" s="204"/>
      <c r="H2" s="203" t="s">
        <v>91</v>
      </c>
      <c r="I2" s="765" t="s">
        <v>119</v>
      </c>
      <c r="J2" s="766"/>
      <c r="K2" s="766"/>
      <c r="L2" s="767"/>
      <c r="N2" s="161"/>
      <c r="O2" s="174"/>
      <c r="P2" s="178"/>
    </row>
    <row r="3" spans="1:16" ht="36" customHeight="1">
      <c r="A3" s="1">
        <v>1</v>
      </c>
      <c r="B3" s="70" t="str">
        <f>Répartitions!AA4</f>
        <v>BARTHELEMY Fabricia</v>
      </c>
      <c r="C3" s="757"/>
      <c r="D3" s="758"/>
      <c r="E3" s="758"/>
      <c r="F3" s="759"/>
      <c r="G3" s="205">
        <v>7</v>
      </c>
      <c r="H3" s="70" t="str">
        <f>Répartitions!AA10</f>
        <v>MARCHAIS Marie-Noëlle</v>
      </c>
      <c r="I3" s="757"/>
      <c r="J3" s="758"/>
      <c r="K3" s="758"/>
      <c r="L3" s="759"/>
    </row>
    <row r="4" spans="1:16" ht="36" customHeight="1">
      <c r="A4" s="1">
        <v>2</v>
      </c>
      <c r="B4" s="70" t="str">
        <f>Répartitions!AA5</f>
        <v>BERNAY Béatrice</v>
      </c>
      <c r="C4" s="757"/>
      <c r="D4" s="758"/>
      <c r="E4" s="758"/>
      <c r="F4" s="759"/>
      <c r="G4" s="205">
        <v>8</v>
      </c>
      <c r="H4" s="70" t="str">
        <f>Répartitions!AA11</f>
        <v>REVAULT Chantal</v>
      </c>
      <c r="I4" s="757"/>
      <c r="J4" s="758"/>
      <c r="K4" s="758"/>
      <c r="L4" s="759"/>
    </row>
    <row r="5" spans="1:16" ht="36" customHeight="1">
      <c r="A5" s="1">
        <v>3</v>
      </c>
      <c r="B5" s="70" t="str">
        <f>Répartitions!AA6</f>
        <v>DESIER Josée</v>
      </c>
      <c r="C5" s="757"/>
      <c r="D5" s="758"/>
      <c r="E5" s="758"/>
      <c r="F5" s="759"/>
      <c r="G5" s="205">
        <v>9</v>
      </c>
      <c r="H5" s="70" t="str">
        <f>Répartitions!AA12</f>
        <v>SULPIE Isabelle</v>
      </c>
      <c r="I5" s="768"/>
      <c r="J5" s="768"/>
      <c r="K5" s="768"/>
      <c r="L5" s="768"/>
    </row>
    <row r="6" spans="1:16" ht="36" customHeight="1">
      <c r="A6" s="1">
        <v>4</v>
      </c>
      <c r="B6" s="70" t="str">
        <f>Répartitions!AA7</f>
        <v>FOUQUES Emmanuelle</v>
      </c>
      <c r="C6" s="768"/>
      <c r="D6" s="768"/>
      <c r="E6" s="768"/>
      <c r="F6" s="768"/>
      <c r="G6" s="205">
        <v>10</v>
      </c>
      <c r="H6" s="70">
        <f>Répartitions!AA13</f>
        <v>0</v>
      </c>
      <c r="I6" s="768"/>
      <c r="J6" s="768"/>
      <c r="K6" s="768"/>
      <c r="L6" s="768"/>
    </row>
    <row r="7" spans="1:16" ht="36" customHeight="1">
      <c r="A7" s="1">
        <v>5</v>
      </c>
      <c r="B7" s="70" t="str">
        <f>Répartitions!AA8</f>
        <v>LHOIRY Frédérique</v>
      </c>
      <c r="C7" s="768"/>
      <c r="D7" s="768"/>
      <c r="E7" s="768"/>
      <c r="F7" s="768"/>
      <c r="G7" s="205">
        <v>11</v>
      </c>
      <c r="H7" s="70">
        <f>Répartitions!AA14</f>
        <v>0</v>
      </c>
      <c r="I7" s="768"/>
      <c r="J7" s="768"/>
      <c r="K7" s="768"/>
      <c r="L7" s="768"/>
    </row>
    <row r="8" spans="1:16" ht="36" customHeight="1">
      <c r="A8" s="1">
        <v>6</v>
      </c>
      <c r="B8" s="70" t="str">
        <f>Répartitions!AA9</f>
        <v>MAGRENON Françoise</v>
      </c>
      <c r="C8" s="768"/>
      <c r="D8" s="768"/>
      <c r="E8" s="768"/>
      <c r="F8" s="768"/>
      <c r="G8" s="206">
        <v>12</v>
      </c>
      <c r="H8" s="70">
        <f>Répartitions!AA15</f>
        <v>0</v>
      </c>
      <c r="I8" s="768"/>
      <c r="J8" s="768"/>
      <c r="K8" s="768"/>
      <c r="L8" s="768"/>
    </row>
    <row r="9" spans="1:16" ht="36" customHeight="1">
      <c r="B9" s="534" t="s">
        <v>121</v>
      </c>
      <c r="C9" s="774" t="str">
        <f>C1</f>
        <v>Solstices</v>
      </c>
      <c r="D9" s="774"/>
      <c r="E9" s="774"/>
      <c r="F9" s="774"/>
      <c r="G9" s="553">
        <f>IF(G1&lt;&gt;0,G1,"")</f>
        <v>61</v>
      </c>
      <c r="H9" s="535">
        <f t="shared" ref="H9:I9" si="0">IF(H1&lt;&gt;0,H1,"")</f>
        <v>43225</v>
      </c>
      <c r="I9" s="760" t="str">
        <f t="shared" si="0"/>
        <v>16:00-19:00</v>
      </c>
      <c r="J9" s="761"/>
      <c r="K9" s="761"/>
      <c r="L9" s="762"/>
    </row>
    <row r="10" spans="1:16" ht="36" customHeight="1">
      <c r="A10" s="1">
        <v>1</v>
      </c>
      <c r="B10" s="70" t="str">
        <f>Répartitions!AB4</f>
        <v>BALLOTEAU Claude</v>
      </c>
      <c r="C10" s="768"/>
      <c r="D10" s="768"/>
      <c r="E10" s="768"/>
      <c r="F10" s="768"/>
      <c r="G10" s="199">
        <v>13</v>
      </c>
      <c r="H10" s="70">
        <f>Répartitions!AB16</f>
        <v>0</v>
      </c>
      <c r="I10" s="768"/>
      <c r="J10" s="768"/>
      <c r="K10" s="768"/>
      <c r="L10" s="768"/>
    </row>
    <row r="11" spans="1:16" ht="36" customHeight="1">
      <c r="A11" s="1">
        <v>2</v>
      </c>
      <c r="B11" s="70" t="str">
        <f>Répartitions!AB5</f>
        <v>BARREAUD Delphine</v>
      </c>
      <c r="C11" s="768"/>
      <c r="D11" s="768"/>
      <c r="E11" s="768"/>
      <c r="F11" s="768"/>
      <c r="G11" s="199">
        <v>14</v>
      </c>
      <c r="H11" s="70">
        <f>Répartitions!AB17</f>
        <v>0</v>
      </c>
      <c r="I11" s="768"/>
      <c r="J11" s="768"/>
      <c r="K11" s="768"/>
      <c r="L11" s="768"/>
    </row>
    <row r="12" spans="1:16" ht="36" customHeight="1">
      <c r="A12" s="1">
        <v>3</v>
      </c>
      <c r="B12" s="70" t="str">
        <f>Répartitions!AB6</f>
        <v>CHARTIER Brigitte</v>
      </c>
      <c r="C12" s="768"/>
      <c r="D12" s="768"/>
      <c r="E12" s="768"/>
      <c r="F12" s="768"/>
      <c r="G12" s="199">
        <v>15</v>
      </c>
      <c r="H12" s="70">
        <f>Répartitions!AB18</f>
        <v>0</v>
      </c>
      <c r="I12" s="768"/>
      <c r="J12" s="768"/>
      <c r="K12" s="768"/>
      <c r="L12" s="768"/>
    </row>
    <row r="13" spans="1:16" ht="36" customHeight="1">
      <c r="A13" s="1">
        <v>4</v>
      </c>
      <c r="B13" s="70" t="str">
        <f>Répartitions!AB7</f>
        <v>CHAT Nadine</v>
      </c>
      <c r="C13" s="768"/>
      <c r="D13" s="768"/>
      <c r="E13" s="768"/>
      <c r="F13" s="768"/>
      <c r="G13" s="199">
        <v>16</v>
      </c>
      <c r="H13" s="70">
        <f>Répartitions!AB19</f>
        <v>0</v>
      </c>
      <c r="I13" s="757"/>
      <c r="J13" s="758"/>
      <c r="K13" s="758"/>
      <c r="L13" s="759"/>
    </row>
    <row r="14" spans="1:16" ht="36" customHeight="1">
      <c r="A14" s="1">
        <v>5</v>
      </c>
      <c r="B14" s="70" t="str">
        <f>Répartitions!AB8</f>
        <v>FERRAZ Hélène</v>
      </c>
      <c r="C14" s="768"/>
      <c r="D14" s="768"/>
      <c r="E14" s="768"/>
      <c r="F14" s="768"/>
      <c r="G14" s="199">
        <v>17</v>
      </c>
      <c r="H14" s="70">
        <f>Répartitions!AB20</f>
        <v>0</v>
      </c>
      <c r="I14" s="757"/>
      <c r="J14" s="758"/>
      <c r="K14" s="758"/>
      <c r="L14" s="759"/>
    </row>
    <row r="15" spans="1:16" ht="36" customHeight="1">
      <c r="A15" s="1">
        <v>6</v>
      </c>
      <c r="B15" s="70" t="str">
        <f>Répartitions!AB9</f>
        <v>GAUDIOT Danièle</v>
      </c>
      <c r="C15" s="757"/>
      <c r="D15" s="758"/>
      <c r="E15" s="758"/>
      <c r="F15" s="759"/>
      <c r="G15" s="199">
        <v>18</v>
      </c>
      <c r="H15" s="70">
        <f>Répartitions!AB21</f>
        <v>0</v>
      </c>
      <c r="I15" s="757"/>
      <c r="J15" s="758"/>
      <c r="K15" s="758"/>
      <c r="L15" s="759"/>
    </row>
    <row r="16" spans="1:16" ht="36" customHeight="1">
      <c r="A16" s="1">
        <v>7</v>
      </c>
      <c r="B16" s="70" t="str">
        <f>Répartitions!AB10</f>
        <v>GOUST Martine</v>
      </c>
      <c r="C16" s="757"/>
      <c r="D16" s="758"/>
      <c r="E16" s="758"/>
      <c r="F16" s="759"/>
      <c r="G16" s="199">
        <v>19</v>
      </c>
      <c r="H16" s="70">
        <f>Répartitions!AB22</f>
        <v>0</v>
      </c>
      <c r="I16" s="757"/>
      <c r="J16" s="758"/>
      <c r="K16" s="758"/>
      <c r="L16" s="759"/>
    </row>
    <row r="17" spans="1:12" ht="36" customHeight="1">
      <c r="A17" s="1">
        <v>8</v>
      </c>
      <c r="B17" s="70" t="str">
        <f>Répartitions!AB11</f>
        <v>MATHIEU Patricia</v>
      </c>
      <c r="C17" s="757"/>
      <c r="D17" s="758"/>
      <c r="E17" s="758"/>
      <c r="F17" s="759"/>
      <c r="G17" s="199">
        <v>20</v>
      </c>
      <c r="H17" s="70">
        <f>Répartitions!AB23</f>
        <v>0</v>
      </c>
      <c r="I17" s="757"/>
      <c r="J17" s="758"/>
      <c r="K17" s="758"/>
      <c r="L17" s="759"/>
    </row>
    <row r="18" spans="1:12" ht="36" customHeight="1">
      <c r="A18" s="1">
        <v>9</v>
      </c>
      <c r="B18" s="70" t="str">
        <f>Répartitions!AB12</f>
        <v>POITOU Sylvie</v>
      </c>
      <c r="C18" s="757"/>
      <c r="D18" s="758"/>
      <c r="E18" s="758"/>
      <c r="F18" s="759"/>
      <c r="G18" s="199">
        <v>21</v>
      </c>
      <c r="H18" s="70">
        <f>Répartitions!AB24</f>
        <v>0</v>
      </c>
      <c r="I18" s="757"/>
      <c r="J18" s="758"/>
      <c r="K18" s="758"/>
      <c r="L18" s="759"/>
    </row>
    <row r="19" spans="1:12" ht="36" customHeight="1">
      <c r="A19" s="1">
        <v>10</v>
      </c>
      <c r="B19" s="70" t="str">
        <f>Répartitions!AB13</f>
        <v>RIGOLLET Elisabeth</v>
      </c>
      <c r="C19" s="757"/>
      <c r="D19" s="758"/>
      <c r="E19" s="758"/>
      <c r="F19" s="759"/>
      <c r="G19" s="199">
        <v>22</v>
      </c>
      <c r="H19" s="70">
        <f>Répartitions!AB25</f>
        <v>0</v>
      </c>
      <c r="I19" s="757"/>
      <c r="J19" s="758"/>
      <c r="K19" s="758"/>
      <c r="L19" s="759"/>
    </row>
    <row r="20" spans="1:12" ht="36" customHeight="1">
      <c r="A20" s="1">
        <v>11</v>
      </c>
      <c r="B20" s="70" t="str">
        <f>Répartitions!AB14</f>
        <v>TOULAT Isabelle</v>
      </c>
      <c r="C20" s="757"/>
      <c r="D20" s="758"/>
      <c r="E20" s="758"/>
      <c r="F20" s="759"/>
      <c r="G20" s="199">
        <v>23</v>
      </c>
      <c r="H20" s="70">
        <f>Répartitions!AB26</f>
        <v>0</v>
      </c>
      <c r="I20" s="757"/>
      <c r="J20" s="758"/>
      <c r="K20" s="758"/>
      <c r="L20" s="759"/>
    </row>
    <row r="21" spans="1:12" ht="36" customHeight="1">
      <c r="A21" s="1">
        <v>12</v>
      </c>
      <c r="B21" s="70">
        <f>Répartitions!AB15</f>
        <v>0</v>
      </c>
      <c r="C21" s="757"/>
      <c r="D21" s="758"/>
      <c r="E21" s="758"/>
      <c r="F21" s="759"/>
      <c r="G21" s="332">
        <v>24</v>
      </c>
      <c r="H21" s="70">
        <f>Répartitions!AB27</f>
        <v>0</v>
      </c>
      <c r="I21" s="757"/>
      <c r="J21" s="758"/>
      <c r="K21" s="758"/>
      <c r="L21" s="759"/>
    </row>
    <row r="22" spans="1:12" ht="36" customHeight="1"/>
    <row r="23" spans="1:12" ht="36" customHeight="1"/>
    <row r="24" spans="1:12" ht="36" customHeight="1"/>
    <row r="25" spans="1:12" ht="36" customHeight="1"/>
  </sheetData>
  <mergeCells count="42">
    <mergeCell ref="C20:F20"/>
    <mergeCell ref="I20:L20"/>
    <mergeCell ref="C21:F21"/>
    <mergeCell ref="I21:L21"/>
    <mergeCell ref="C17:F17"/>
    <mergeCell ref="I17:L17"/>
    <mergeCell ref="C18:F18"/>
    <mergeCell ref="I18:L18"/>
    <mergeCell ref="C19:F19"/>
    <mergeCell ref="I19:L19"/>
    <mergeCell ref="C14:F14"/>
    <mergeCell ref="I14:L14"/>
    <mergeCell ref="C15:F15"/>
    <mergeCell ref="I15:L15"/>
    <mergeCell ref="C16:F16"/>
    <mergeCell ref="I16:L16"/>
    <mergeCell ref="C11:F11"/>
    <mergeCell ref="I11:L11"/>
    <mergeCell ref="C12:F12"/>
    <mergeCell ref="I12:L12"/>
    <mergeCell ref="C13:F13"/>
    <mergeCell ref="I13:L13"/>
    <mergeCell ref="C7:F7"/>
    <mergeCell ref="I7:L7"/>
    <mergeCell ref="I9:L9"/>
    <mergeCell ref="C10:F10"/>
    <mergeCell ref="I10:L10"/>
    <mergeCell ref="C9:F9"/>
    <mergeCell ref="C8:F8"/>
    <mergeCell ref="I8:L8"/>
    <mergeCell ref="C4:F4"/>
    <mergeCell ref="I4:L4"/>
    <mergeCell ref="C5:F5"/>
    <mergeCell ref="I5:L5"/>
    <mergeCell ref="C6:F6"/>
    <mergeCell ref="I6:L6"/>
    <mergeCell ref="I1:L1"/>
    <mergeCell ref="C2:F2"/>
    <mergeCell ref="I2:L2"/>
    <mergeCell ref="C3:F3"/>
    <mergeCell ref="I3:L3"/>
    <mergeCell ref="C1:F1"/>
  </mergeCells>
  <printOptions horizontalCentered="1"/>
  <pageMargins left="0.23622047244094491" right="0.23622047244094491" top="0.39370078740157483" bottom="0.39370078740157483" header="0" footer="0.19685039370078741"/>
  <pageSetup paperSize="9" scale="99" orientation="portrait" r:id="rId1"/>
  <headerFooter>
    <oddFooter>&amp;CFichier : Guy Chanrond - &amp;F - &amp;A - Edité le &amp;D à &amp;T</oddFooter>
  </headerFooter>
</worksheet>
</file>

<file path=xl/worksheets/sheet17.xml><?xml version="1.0" encoding="utf-8"?>
<worksheet xmlns="http://schemas.openxmlformats.org/spreadsheetml/2006/main" xmlns:r="http://schemas.openxmlformats.org/officeDocument/2006/relationships">
  <sheetPr>
    <tabColor rgb="FFFFCCFF"/>
  </sheetPr>
  <dimension ref="A1:P25"/>
  <sheetViews>
    <sheetView showZeros="0" view="pageBreakPreview" zoomScale="75" zoomScaleSheetLayoutView="75" workbookViewId="0">
      <selection activeCell="G2" sqref="G2"/>
    </sheetView>
  </sheetViews>
  <sheetFormatPr baseColWidth="10" defaultColWidth="11.5546875" defaultRowHeight="15.6"/>
  <cols>
    <col min="1" max="1" width="3.33203125" style="1" bestFit="1" customWidth="1"/>
    <col min="2" max="2" width="23.33203125" style="67" bestFit="1" customWidth="1"/>
    <col min="3" max="5" width="4" style="67" customWidth="1"/>
    <col min="6" max="6" width="11.5546875" style="67"/>
    <col min="7" max="7" width="3" style="77" customWidth="1"/>
    <col min="8" max="8" width="23.33203125" style="67" customWidth="1"/>
    <col min="9" max="11" width="4" style="67" customWidth="1"/>
    <col min="12" max="13" width="11.5546875" style="67"/>
    <col min="14" max="14" width="11.5546875" style="161"/>
    <col min="15" max="15" width="11.5546875" style="174"/>
    <col min="16" max="16" width="11.5546875" style="176"/>
    <col min="17" max="16384" width="11.5546875" style="67"/>
  </cols>
  <sheetData>
    <row r="1" spans="1:16" s="73" customFormat="1" ht="36" customHeight="1">
      <c r="A1" s="182">
        <v>10</v>
      </c>
      <c r="B1" s="534" t="s">
        <v>122</v>
      </c>
      <c r="C1" s="774" t="s">
        <v>348</v>
      </c>
      <c r="D1" s="774"/>
      <c r="E1" s="774"/>
      <c r="F1" s="774"/>
      <c r="G1" s="307">
        <v>61</v>
      </c>
      <c r="H1" s="308">
        <f>IF(G1&lt;&gt;0,HLOOKUP(G1,'Présences, Excuses, et Tx P G'!P1:DV3,3,FALSE),)</f>
        <v>43225</v>
      </c>
      <c r="I1" s="761" t="str">
        <f>IF(G1&lt;&gt;0,HLOOKUP(G1,'Présences, Excuses, et Tx P G'!P1:DV3,2,FALSE),)</f>
        <v>16:00-19:00</v>
      </c>
      <c r="J1" s="761"/>
      <c r="K1" s="761"/>
      <c r="L1" s="762"/>
      <c r="N1" s="177"/>
      <c r="O1" s="171"/>
      <c r="P1" s="172"/>
    </row>
    <row r="2" spans="1:16" s="72" customFormat="1" ht="36" customHeight="1">
      <c r="A2" s="1"/>
      <c r="B2" s="203" t="s">
        <v>91</v>
      </c>
      <c r="C2" s="765" t="s">
        <v>119</v>
      </c>
      <c r="D2" s="766"/>
      <c r="E2" s="766"/>
      <c r="F2" s="767"/>
      <c r="G2" s="204"/>
      <c r="H2" s="203" t="s">
        <v>91</v>
      </c>
      <c r="I2" s="765" t="s">
        <v>119</v>
      </c>
      <c r="J2" s="766"/>
      <c r="K2" s="766"/>
      <c r="L2" s="767"/>
      <c r="N2" s="161"/>
      <c r="O2" s="174"/>
      <c r="P2" s="178"/>
    </row>
    <row r="3" spans="1:16" ht="36" customHeight="1">
      <c r="A3" s="1">
        <v>1</v>
      </c>
      <c r="B3" s="70" t="str">
        <f>Répartitions!AC4</f>
        <v>CLÉDAT (de) Hubert</v>
      </c>
      <c r="C3" s="757"/>
      <c r="D3" s="758"/>
      <c r="E3" s="758"/>
      <c r="F3" s="759"/>
      <c r="G3" s="205">
        <v>7</v>
      </c>
      <c r="H3" s="70" t="str">
        <f>Répartitions!AC10</f>
        <v>REIS José</v>
      </c>
      <c r="I3" s="757"/>
      <c r="J3" s="758"/>
      <c r="K3" s="758"/>
      <c r="L3" s="759"/>
    </row>
    <row r="4" spans="1:16" ht="36" customHeight="1">
      <c r="A4" s="1">
        <v>2</v>
      </c>
      <c r="B4" s="70" t="str">
        <f>Répartitions!AC5</f>
        <v>CLÉDAT (de) Renaud</v>
      </c>
      <c r="C4" s="757"/>
      <c r="D4" s="758"/>
      <c r="E4" s="758"/>
      <c r="F4" s="759"/>
      <c r="G4" s="205">
        <v>8</v>
      </c>
      <c r="H4" s="70" t="str">
        <f>Répartitions!AC11</f>
        <v>SULPIE Jean-Luc</v>
      </c>
      <c r="I4" s="757"/>
      <c r="J4" s="758"/>
      <c r="K4" s="758"/>
      <c r="L4" s="759"/>
    </row>
    <row r="5" spans="1:16" ht="36" customHeight="1">
      <c r="A5" s="1">
        <v>3</v>
      </c>
      <c r="B5" s="70" t="str">
        <f>Répartitions!AC6</f>
        <v>DÉSIER Pascal</v>
      </c>
      <c r="C5" s="757"/>
      <c r="D5" s="758"/>
      <c r="E5" s="758"/>
      <c r="F5" s="759"/>
      <c r="G5" s="205">
        <v>9</v>
      </c>
      <c r="H5" s="70">
        <f>Répartitions!AC12</f>
        <v>0</v>
      </c>
      <c r="I5" s="768"/>
      <c r="J5" s="768"/>
      <c r="K5" s="768"/>
      <c r="L5" s="768"/>
    </row>
    <row r="6" spans="1:16" ht="36" customHeight="1">
      <c r="A6" s="1">
        <v>4</v>
      </c>
      <c r="B6" s="70" t="str">
        <f>Répartitions!AC7</f>
        <v>GADÉ Luc</v>
      </c>
      <c r="C6" s="768"/>
      <c r="D6" s="768"/>
      <c r="E6" s="768"/>
      <c r="F6" s="768"/>
      <c r="G6" s="205">
        <v>10</v>
      </c>
      <c r="H6" s="70">
        <f>Répartitions!AC13</f>
        <v>0</v>
      </c>
      <c r="I6" s="768"/>
      <c r="J6" s="768"/>
      <c r="K6" s="768"/>
      <c r="L6" s="768"/>
    </row>
    <row r="7" spans="1:16" ht="36" customHeight="1">
      <c r="A7" s="1">
        <v>5</v>
      </c>
      <c r="B7" s="70" t="str">
        <f>Répartitions!AC8</f>
        <v>OUDET Martial</v>
      </c>
      <c r="C7" s="768"/>
      <c r="D7" s="768"/>
      <c r="E7" s="768"/>
      <c r="F7" s="757"/>
      <c r="G7" s="554">
        <v>11</v>
      </c>
      <c r="H7" s="552">
        <f>Répartitions!AC14</f>
        <v>0</v>
      </c>
      <c r="I7" s="768"/>
      <c r="J7" s="768"/>
      <c r="K7" s="768"/>
      <c r="L7" s="768"/>
    </row>
    <row r="8" spans="1:16" ht="36" customHeight="1">
      <c r="A8" s="1">
        <v>6</v>
      </c>
      <c r="B8" s="70" t="str">
        <f>Répartitions!AC9</f>
        <v>PITOIS Christian</v>
      </c>
      <c r="C8" s="757"/>
      <c r="D8" s="758"/>
      <c r="E8" s="758"/>
      <c r="F8" s="758"/>
      <c r="G8" s="332">
        <v>12</v>
      </c>
      <c r="H8" s="552">
        <f>Répartitions!AC15</f>
        <v>0</v>
      </c>
      <c r="I8" s="757"/>
      <c r="J8" s="758"/>
      <c r="K8" s="758"/>
      <c r="L8" s="759"/>
    </row>
    <row r="9" spans="1:16" ht="36" customHeight="1">
      <c r="B9" s="534" t="s">
        <v>123</v>
      </c>
      <c r="C9" s="774" t="str">
        <f>C1</f>
        <v>Solstices</v>
      </c>
      <c r="D9" s="774"/>
      <c r="E9" s="774"/>
      <c r="F9" s="774"/>
      <c r="G9" s="553">
        <f>IF(G1&lt;&gt;0,G1,"")</f>
        <v>61</v>
      </c>
      <c r="H9" s="535">
        <f t="shared" ref="H9:I9" si="0">IF(H1&lt;&gt;0,H1,"")</f>
        <v>43225</v>
      </c>
      <c r="I9" s="760" t="str">
        <f t="shared" si="0"/>
        <v>16:00-19:00</v>
      </c>
      <c r="J9" s="761"/>
      <c r="K9" s="761"/>
      <c r="L9" s="762"/>
    </row>
    <row r="10" spans="1:16" ht="36" customHeight="1">
      <c r="A10" s="1">
        <v>1</v>
      </c>
      <c r="B10" s="70" t="str">
        <f>Répartitions!AD4</f>
        <v>BRIDIER Michel</v>
      </c>
      <c r="C10" s="768"/>
      <c r="D10" s="768"/>
      <c r="E10" s="768"/>
      <c r="F10" s="768"/>
      <c r="G10" s="199">
        <v>13</v>
      </c>
      <c r="H10" s="70">
        <f>Répartitions!AD16</f>
        <v>0</v>
      </c>
      <c r="I10" s="768"/>
      <c r="J10" s="768"/>
      <c r="K10" s="768"/>
      <c r="L10" s="768"/>
    </row>
    <row r="11" spans="1:16" ht="36" customHeight="1">
      <c r="A11" s="1">
        <v>2</v>
      </c>
      <c r="B11" s="70" t="str">
        <f>Répartitions!AD5</f>
        <v>CHANROND Guy</v>
      </c>
      <c r="C11" s="768"/>
      <c r="D11" s="768"/>
      <c r="E11" s="768"/>
      <c r="F11" s="768"/>
      <c r="G11" s="199">
        <v>14</v>
      </c>
      <c r="H11" s="70">
        <f>Répartitions!AD17</f>
        <v>0</v>
      </c>
      <c r="I11" s="768"/>
      <c r="J11" s="768"/>
      <c r="K11" s="768"/>
      <c r="L11" s="768"/>
    </row>
    <row r="12" spans="1:16" ht="36" customHeight="1">
      <c r="A12" s="1">
        <v>3</v>
      </c>
      <c r="B12" s="70" t="str">
        <f>Répartitions!AD6</f>
        <v>GALASSO Pierre</v>
      </c>
      <c r="C12" s="768"/>
      <c r="D12" s="768"/>
      <c r="E12" s="768"/>
      <c r="F12" s="768"/>
      <c r="G12" s="199">
        <v>15</v>
      </c>
      <c r="H12" s="70">
        <f>Répartitions!AD18</f>
        <v>0</v>
      </c>
      <c r="I12" s="768"/>
      <c r="J12" s="768"/>
      <c r="K12" s="768"/>
      <c r="L12" s="768"/>
    </row>
    <row r="13" spans="1:16" ht="36" customHeight="1">
      <c r="A13" s="1">
        <v>4</v>
      </c>
      <c r="B13" s="70" t="str">
        <f>Répartitions!AD7</f>
        <v>GILL Robert</v>
      </c>
      <c r="C13" s="768"/>
      <c r="D13" s="768"/>
      <c r="E13" s="768"/>
      <c r="F13" s="768"/>
      <c r="G13" s="199">
        <v>16</v>
      </c>
      <c r="H13" s="70">
        <f>Répartitions!AD19</f>
        <v>0</v>
      </c>
      <c r="I13" s="757"/>
      <c r="J13" s="758"/>
      <c r="K13" s="758"/>
      <c r="L13" s="759"/>
    </row>
    <row r="14" spans="1:16" ht="36" customHeight="1">
      <c r="A14" s="1">
        <v>5</v>
      </c>
      <c r="B14" s="70" t="str">
        <f>Répartitions!AD8</f>
        <v>JOINIÉ-MAURIN Philippe</v>
      </c>
      <c r="C14" s="768"/>
      <c r="D14" s="768"/>
      <c r="E14" s="768"/>
      <c r="F14" s="768"/>
      <c r="G14" s="199">
        <v>17</v>
      </c>
      <c r="H14" s="70">
        <f>Répartitions!AD20</f>
        <v>0</v>
      </c>
      <c r="I14" s="757"/>
      <c r="J14" s="758"/>
      <c r="K14" s="758"/>
      <c r="L14" s="759"/>
    </row>
    <row r="15" spans="1:16" ht="36" customHeight="1">
      <c r="A15" s="1">
        <v>6</v>
      </c>
      <c r="B15" s="70" t="str">
        <f>Répartitions!AD9</f>
        <v>MATRAT Georges</v>
      </c>
      <c r="C15" s="757"/>
      <c r="D15" s="758"/>
      <c r="E15" s="758"/>
      <c r="F15" s="759"/>
      <c r="G15" s="199">
        <v>18</v>
      </c>
      <c r="H15" s="70">
        <f>Répartitions!AD21</f>
        <v>0</v>
      </c>
      <c r="I15" s="757"/>
      <c r="J15" s="758"/>
      <c r="K15" s="758"/>
      <c r="L15" s="759"/>
    </row>
    <row r="16" spans="1:16" ht="36" customHeight="1">
      <c r="A16" s="1">
        <v>7</v>
      </c>
      <c r="B16" s="70" t="str">
        <f>Répartitions!AD10</f>
        <v>NAUD François</v>
      </c>
      <c r="C16" s="757"/>
      <c r="D16" s="758"/>
      <c r="E16" s="758"/>
      <c r="F16" s="759"/>
      <c r="G16" s="199">
        <v>19</v>
      </c>
      <c r="H16" s="70">
        <f>Répartitions!AD22</f>
        <v>0</v>
      </c>
      <c r="I16" s="757"/>
      <c r="J16" s="758"/>
      <c r="K16" s="758"/>
      <c r="L16" s="759"/>
    </row>
    <row r="17" spans="1:12" ht="36" customHeight="1">
      <c r="A17" s="1">
        <v>8</v>
      </c>
      <c r="B17" s="70" t="str">
        <f>Répartitions!AD11</f>
        <v>REDOIS Antoine</v>
      </c>
      <c r="C17" s="757"/>
      <c r="D17" s="758"/>
      <c r="E17" s="758"/>
      <c r="F17" s="759"/>
      <c r="G17" s="199">
        <v>20</v>
      </c>
      <c r="H17" s="70">
        <f>Répartitions!AD23</f>
        <v>0</v>
      </c>
      <c r="I17" s="757"/>
      <c r="J17" s="758"/>
      <c r="K17" s="758"/>
      <c r="L17" s="759"/>
    </row>
    <row r="18" spans="1:12" ht="36" customHeight="1">
      <c r="A18" s="1">
        <v>9</v>
      </c>
      <c r="B18" s="70" t="str">
        <f>Répartitions!AD12</f>
        <v>SAVALL Armand</v>
      </c>
      <c r="C18" s="757"/>
      <c r="D18" s="758"/>
      <c r="E18" s="758"/>
      <c r="F18" s="759"/>
      <c r="G18" s="199">
        <v>21</v>
      </c>
      <c r="H18" s="70">
        <f>Répartitions!AD24</f>
        <v>0</v>
      </c>
      <c r="I18" s="757"/>
      <c r="J18" s="758"/>
      <c r="K18" s="758"/>
      <c r="L18" s="759"/>
    </row>
    <row r="19" spans="1:12" ht="36" customHeight="1">
      <c r="A19" s="1">
        <v>10</v>
      </c>
      <c r="B19" s="70" t="str">
        <f>Répartitions!AD13</f>
        <v>SEMON Gérard</v>
      </c>
      <c r="C19" s="757"/>
      <c r="D19" s="758"/>
      <c r="E19" s="758"/>
      <c r="F19" s="759"/>
      <c r="G19" s="199">
        <v>22</v>
      </c>
      <c r="H19" s="70">
        <f>Répartitions!AD25</f>
        <v>0</v>
      </c>
      <c r="I19" s="757"/>
      <c r="J19" s="758"/>
      <c r="K19" s="758"/>
      <c r="L19" s="759"/>
    </row>
    <row r="20" spans="1:12" ht="36" customHeight="1">
      <c r="A20" s="1">
        <v>11</v>
      </c>
      <c r="B20" s="70">
        <f>Répartitions!AD14</f>
        <v>0</v>
      </c>
      <c r="C20" s="757"/>
      <c r="D20" s="758"/>
      <c r="E20" s="758"/>
      <c r="F20" s="759"/>
      <c r="G20" s="199">
        <v>23</v>
      </c>
      <c r="H20" s="70">
        <f>Répartitions!AD26</f>
        <v>0</v>
      </c>
      <c r="I20" s="757"/>
      <c r="J20" s="758"/>
      <c r="K20" s="758"/>
      <c r="L20" s="759"/>
    </row>
    <row r="21" spans="1:12" ht="36" customHeight="1">
      <c r="A21" s="1">
        <v>12</v>
      </c>
      <c r="B21" s="70">
        <f>Répartitions!AD15</f>
        <v>0</v>
      </c>
      <c r="C21" s="757"/>
      <c r="D21" s="758"/>
      <c r="E21" s="758"/>
      <c r="F21" s="759"/>
      <c r="G21" s="332">
        <v>24</v>
      </c>
      <c r="H21" s="70">
        <f>Répartitions!AD27</f>
        <v>0</v>
      </c>
      <c r="I21" s="757"/>
      <c r="J21" s="758"/>
      <c r="K21" s="758"/>
      <c r="L21" s="759"/>
    </row>
    <row r="22" spans="1:12" ht="36" customHeight="1"/>
    <row r="23" spans="1:12" ht="36" customHeight="1"/>
    <row r="24" spans="1:12" ht="36" customHeight="1"/>
    <row r="25" spans="1:12" ht="36" customHeight="1"/>
  </sheetData>
  <mergeCells count="42">
    <mergeCell ref="C20:F20"/>
    <mergeCell ref="I20:L20"/>
    <mergeCell ref="C21:F21"/>
    <mergeCell ref="I21:L21"/>
    <mergeCell ref="C17:F17"/>
    <mergeCell ref="I17:L17"/>
    <mergeCell ref="C18:F18"/>
    <mergeCell ref="I18:L18"/>
    <mergeCell ref="C19:F19"/>
    <mergeCell ref="I19:L19"/>
    <mergeCell ref="C14:F14"/>
    <mergeCell ref="I14:L14"/>
    <mergeCell ref="C15:F15"/>
    <mergeCell ref="I15:L15"/>
    <mergeCell ref="C16:F16"/>
    <mergeCell ref="I16:L16"/>
    <mergeCell ref="C11:F11"/>
    <mergeCell ref="I11:L11"/>
    <mergeCell ref="C12:F12"/>
    <mergeCell ref="I12:L12"/>
    <mergeCell ref="C13:F13"/>
    <mergeCell ref="I13:L13"/>
    <mergeCell ref="C7:F7"/>
    <mergeCell ref="I7:L7"/>
    <mergeCell ref="C9:F9"/>
    <mergeCell ref="I9:L9"/>
    <mergeCell ref="C10:F10"/>
    <mergeCell ref="I10:L10"/>
    <mergeCell ref="C8:F8"/>
    <mergeCell ref="I8:L8"/>
    <mergeCell ref="C4:F4"/>
    <mergeCell ref="I4:L4"/>
    <mergeCell ref="C5:F5"/>
    <mergeCell ref="I5:L5"/>
    <mergeCell ref="C6:F6"/>
    <mergeCell ref="I6:L6"/>
    <mergeCell ref="C1:F1"/>
    <mergeCell ref="I1:L1"/>
    <mergeCell ref="C2:F2"/>
    <mergeCell ref="I2:L2"/>
    <mergeCell ref="C3:F3"/>
    <mergeCell ref="I3:L3"/>
  </mergeCells>
  <printOptions horizontalCentered="1"/>
  <pageMargins left="0.23622047244094491" right="0.23622047244094491" top="0.39370078740157483" bottom="0.39370078740157483" header="0" footer="0.19685039370078741"/>
  <pageSetup paperSize="9" scale="99" orientation="portrait" r:id="rId1"/>
  <headerFooter>
    <oddFooter>&amp;CFichier : Guy Chanrond - &amp;F - &amp;A - Edité le &amp;D à &amp;T</oddFooter>
  </headerFooter>
</worksheet>
</file>

<file path=xl/worksheets/sheet18.xml><?xml version="1.0" encoding="utf-8"?>
<worksheet xmlns="http://schemas.openxmlformats.org/spreadsheetml/2006/main" xmlns:r="http://schemas.openxmlformats.org/officeDocument/2006/relationships">
  <sheetPr>
    <tabColor rgb="FFFFC000"/>
  </sheetPr>
  <dimension ref="A1:Z25"/>
  <sheetViews>
    <sheetView showZeros="0" view="pageBreakPreview" topLeftCell="A7" zoomScale="75" zoomScaleSheetLayoutView="75" workbookViewId="0">
      <selection activeCell="G2" sqref="G2"/>
    </sheetView>
  </sheetViews>
  <sheetFormatPr baseColWidth="10" defaultColWidth="11.5546875" defaultRowHeight="15.6"/>
  <cols>
    <col min="1" max="1" width="3.33203125" style="1" bestFit="1" customWidth="1"/>
    <col min="2" max="2" width="23.33203125" style="67" bestFit="1" customWidth="1"/>
    <col min="3" max="5" width="4" style="67" customWidth="1"/>
    <col min="6" max="6" width="11.5546875" style="67"/>
    <col min="7" max="7" width="3" style="77" customWidth="1"/>
    <col min="8" max="8" width="23.33203125" style="67" customWidth="1"/>
    <col min="9" max="11" width="4" style="67" customWidth="1"/>
    <col min="12" max="13" width="11.5546875" style="67"/>
    <col min="14" max="14" width="11.5546875" style="161"/>
    <col min="15" max="15" width="11.5546875" style="174"/>
    <col min="16" max="16" width="11.5546875" style="176"/>
    <col min="17" max="16384" width="11.5546875" style="67"/>
  </cols>
  <sheetData>
    <row r="1" spans="1:16" s="73" customFormat="1" ht="36" customHeight="1">
      <c r="A1" s="182">
        <v>11</v>
      </c>
      <c r="B1" s="548" t="s">
        <v>120</v>
      </c>
      <c r="C1" s="774" t="s">
        <v>427</v>
      </c>
      <c r="D1" s="774"/>
      <c r="E1" s="774"/>
      <c r="F1" s="774"/>
      <c r="G1" s="307"/>
      <c r="H1" s="308">
        <f>IF(G1&lt;&gt;0,HLOOKUP(G1,'Présences, Excuses, et Tx P G'!P1:DV3,3,FALSE),)</f>
        <v>0</v>
      </c>
      <c r="I1" s="761">
        <f>IF(G1&lt;&gt;0,HLOOKUP(G1,'Présences, Excuses, et Tx P G'!P1:DV3,2,FALSE),)</f>
        <v>0</v>
      </c>
      <c r="J1" s="761"/>
      <c r="K1" s="761"/>
      <c r="L1" s="762"/>
      <c r="N1" s="177"/>
      <c r="O1" s="171"/>
      <c r="P1" s="172"/>
    </row>
    <row r="2" spans="1:16" s="72" customFormat="1" ht="36" customHeight="1">
      <c r="A2" s="1"/>
      <c r="B2" s="203" t="s">
        <v>91</v>
      </c>
      <c r="C2" s="765" t="s">
        <v>119</v>
      </c>
      <c r="D2" s="766"/>
      <c r="E2" s="766"/>
      <c r="F2" s="767"/>
      <c r="G2" s="204"/>
      <c r="H2" s="203" t="s">
        <v>91</v>
      </c>
      <c r="I2" s="765" t="s">
        <v>119</v>
      </c>
      <c r="J2" s="766"/>
      <c r="K2" s="766"/>
      <c r="L2" s="767"/>
      <c r="N2" s="161"/>
      <c r="O2" s="174"/>
      <c r="P2" s="178"/>
    </row>
    <row r="3" spans="1:16" ht="36" customHeight="1">
      <c r="A3" s="1">
        <v>1</v>
      </c>
      <c r="B3" s="70" t="str">
        <f>Répartitions!AE4</f>
        <v>BARTHELEMY Fabricia</v>
      </c>
      <c r="C3" s="757"/>
      <c r="D3" s="758"/>
      <c r="E3" s="758"/>
      <c r="F3" s="759"/>
      <c r="G3" s="205">
        <v>10</v>
      </c>
      <c r="H3" s="70" t="str">
        <f>Répartitions!AE13</f>
        <v>MAGRENON Françoise</v>
      </c>
      <c r="I3" s="757"/>
      <c r="J3" s="758"/>
      <c r="K3" s="758"/>
      <c r="L3" s="759"/>
    </row>
    <row r="4" spans="1:16" ht="36" customHeight="1">
      <c r="A4" s="1">
        <v>2</v>
      </c>
      <c r="B4" s="70" t="str">
        <f>Répartitions!AE5</f>
        <v>BERNAY Béatrice</v>
      </c>
      <c r="C4" s="757"/>
      <c r="D4" s="758"/>
      <c r="E4" s="758"/>
      <c r="F4" s="759"/>
      <c r="G4" s="205">
        <v>11</v>
      </c>
      <c r="H4" s="70" t="str">
        <f>Répartitions!AE14</f>
        <v>MARCHAIS Marie-Noëlle</v>
      </c>
      <c r="I4" s="757"/>
      <c r="J4" s="758"/>
      <c r="K4" s="758"/>
      <c r="L4" s="759"/>
    </row>
    <row r="5" spans="1:16" ht="36" customHeight="1">
      <c r="A5" s="1">
        <v>3</v>
      </c>
      <c r="B5" s="70" t="str">
        <f>Répartitions!AE6</f>
        <v>COUANON Jocelyne</v>
      </c>
      <c r="C5" s="757"/>
      <c r="D5" s="758"/>
      <c r="E5" s="758"/>
      <c r="F5" s="759"/>
      <c r="G5" s="205">
        <v>12</v>
      </c>
      <c r="H5" s="70" t="str">
        <f>Répartitions!AE15</f>
        <v>MORILLON Anne</v>
      </c>
      <c r="I5" s="768"/>
      <c r="J5" s="768"/>
      <c r="K5" s="768"/>
      <c r="L5" s="768"/>
    </row>
    <row r="6" spans="1:16" ht="36" customHeight="1">
      <c r="A6" s="1">
        <v>4</v>
      </c>
      <c r="B6" s="70" t="str">
        <f>Répartitions!AE7</f>
        <v>DESIER Josée</v>
      </c>
      <c r="C6" s="768"/>
      <c r="D6" s="768"/>
      <c r="E6" s="768"/>
      <c r="F6" s="768"/>
      <c r="G6" s="205">
        <v>13</v>
      </c>
      <c r="H6" s="70" t="str">
        <f>Répartitions!AE16</f>
        <v>MURGUET Caroline</v>
      </c>
      <c r="I6" s="768"/>
      <c r="J6" s="768"/>
      <c r="K6" s="768"/>
      <c r="L6" s="768"/>
    </row>
    <row r="7" spans="1:16" ht="36" customHeight="1">
      <c r="A7" s="1">
        <v>5</v>
      </c>
      <c r="B7" s="70" t="str">
        <f>Répartitions!AE8</f>
        <v>FALTOT Véronique</v>
      </c>
      <c r="C7" s="768"/>
      <c r="D7" s="768"/>
      <c r="E7" s="768"/>
      <c r="F7" s="768"/>
      <c r="G7" s="205">
        <v>14</v>
      </c>
      <c r="H7" s="70" t="str">
        <f>Répartitions!AE17</f>
        <v>REVAULT Chantal</v>
      </c>
      <c r="I7" s="768"/>
      <c r="J7" s="768"/>
      <c r="K7" s="768"/>
      <c r="L7" s="768"/>
    </row>
    <row r="8" spans="1:16" ht="36" customHeight="1">
      <c r="A8" s="1">
        <v>6</v>
      </c>
      <c r="B8" s="70" t="str">
        <f>Répartitions!AE9</f>
        <v>FOUQUES Emmanuelle</v>
      </c>
      <c r="C8" s="774"/>
      <c r="D8" s="774"/>
      <c r="E8" s="774"/>
      <c r="F8" s="774"/>
      <c r="G8" s="205">
        <v>15</v>
      </c>
      <c r="H8" s="70" t="str">
        <f>Répartitions!AE18</f>
        <v>SULPIE Isabelle</v>
      </c>
      <c r="I8" s="760"/>
      <c r="J8" s="761"/>
      <c r="K8" s="761"/>
      <c r="L8" s="762"/>
    </row>
    <row r="9" spans="1:16" ht="36" customHeight="1">
      <c r="A9" s="1">
        <v>7</v>
      </c>
      <c r="B9" s="70" t="str">
        <f>Répartitions!AE10</f>
        <v>GAROUFALAKIS Véronique</v>
      </c>
      <c r="C9" s="768"/>
      <c r="D9" s="768"/>
      <c r="E9" s="768"/>
      <c r="F9" s="768"/>
      <c r="G9" s="205">
        <v>16</v>
      </c>
      <c r="H9" s="70">
        <f>Répartitions!AE19</f>
        <v>0</v>
      </c>
      <c r="I9" s="768"/>
      <c r="J9" s="768"/>
      <c r="K9" s="768"/>
      <c r="L9" s="768"/>
    </row>
    <row r="10" spans="1:16" ht="36" customHeight="1">
      <c r="A10" s="1">
        <v>8</v>
      </c>
      <c r="B10" s="70" t="str">
        <f>Répartitions!AE11</f>
        <v>JOUBERT Ann</v>
      </c>
      <c r="C10" s="768"/>
      <c r="D10" s="768"/>
      <c r="E10" s="768"/>
      <c r="F10" s="768"/>
      <c r="G10" s="205">
        <v>17</v>
      </c>
      <c r="H10" s="70">
        <f>Répartitions!AE20</f>
        <v>0</v>
      </c>
      <c r="I10" s="768"/>
      <c r="J10" s="768"/>
      <c r="K10" s="768"/>
      <c r="L10" s="768"/>
    </row>
    <row r="11" spans="1:16" ht="36" customHeight="1">
      <c r="A11" s="1">
        <v>9</v>
      </c>
      <c r="B11" s="70" t="str">
        <f>Répartitions!AE12</f>
        <v>LHOIRY Frédérique</v>
      </c>
      <c r="C11" s="768"/>
      <c r="D11" s="768"/>
      <c r="E11" s="768"/>
      <c r="F11" s="768"/>
      <c r="G11" s="205">
        <v>18</v>
      </c>
      <c r="H11" s="70">
        <f>Répartitions!AE21</f>
        <v>0</v>
      </c>
      <c r="I11" s="768"/>
      <c r="J11" s="768"/>
      <c r="K11" s="768"/>
      <c r="L11" s="768"/>
    </row>
    <row r="12" spans="1:16" ht="36" customHeight="1">
      <c r="B12" s="548" t="s">
        <v>121</v>
      </c>
      <c r="C12" s="774" t="str">
        <f>C1</f>
        <v>Jeudis Music.</v>
      </c>
      <c r="D12" s="774"/>
      <c r="E12" s="774"/>
      <c r="F12" s="774"/>
      <c r="G12" s="199">
        <f>G1</f>
        <v>0</v>
      </c>
      <c r="H12" s="308" t="str">
        <f>IF(H1&lt;&gt;0,H1,"")</f>
        <v/>
      </c>
      <c r="I12" s="761" t="str">
        <f>IF(I1&lt;&gt;0,I1,"")</f>
        <v/>
      </c>
      <c r="J12" s="761"/>
      <c r="K12" s="761"/>
      <c r="L12" s="762"/>
    </row>
    <row r="13" spans="1:16" ht="36" customHeight="1">
      <c r="A13" s="1">
        <v>1</v>
      </c>
      <c r="B13" s="70" t="str">
        <f>Répartitions!AF4</f>
        <v>BALLOTEAU Claude</v>
      </c>
      <c r="C13" s="768"/>
      <c r="D13" s="768"/>
      <c r="E13" s="768"/>
      <c r="F13" s="768"/>
      <c r="G13" s="199">
        <v>10</v>
      </c>
      <c r="H13" s="70" t="str">
        <f>Répartitions!AF13</f>
        <v>LEGER Nicole</v>
      </c>
      <c r="I13" s="757"/>
      <c r="J13" s="758"/>
      <c r="K13" s="758"/>
      <c r="L13" s="759"/>
    </row>
    <row r="14" spans="1:16" ht="36" customHeight="1">
      <c r="A14" s="1">
        <v>2</v>
      </c>
      <c r="B14" s="70" t="str">
        <f>Répartitions!AF5</f>
        <v>BARREAUD Delphine</v>
      </c>
      <c r="C14" s="757"/>
      <c r="D14" s="758"/>
      <c r="E14" s="758"/>
      <c r="F14" s="759"/>
      <c r="G14" s="199">
        <v>11</v>
      </c>
      <c r="H14" s="70" t="str">
        <f>Répartitions!AF14</f>
        <v>LEMOINE Michèle</v>
      </c>
      <c r="I14" s="757"/>
      <c r="J14" s="758"/>
      <c r="K14" s="758"/>
      <c r="L14" s="759"/>
    </row>
    <row r="15" spans="1:16" ht="36" customHeight="1">
      <c r="A15" s="1">
        <v>3</v>
      </c>
      <c r="B15" s="70" t="str">
        <f>Répartitions!AF6</f>
        <v>CHARTIER Brigitte</v>
      </c>
      <c r="C15" s="757"/>
      <c r="D15" s="758"/>
      <c r="E15" s="758"/>
      <c r="F15" s="759"/>
      <c r="G15" s="199">
        <v>12</v>
      </c>
      <c r="H15" s="70" t="str">
        <f>Répartitions!AF15</f>
        <v>MATHIEU Patricia</v>
      </c>
      <c r="I15" s="757"/>
      <c r="J15" s="758"/>
      <c r="K15" s="758"/>
      <c r="L15" s="759"/>
    </row>
    <row r="16" spans="1:16" ht="36" customHeight="1">
      <c r="A16" s="1">
        <v>4</v>
      </c>
      <c r="B16" s="70" t="str">
        <f>Répartitions!AF7</f>
        <v>CURTAROLO Annie</v>
      </c>
      <c r="C16" s="757"/>
      <c r="D16" s="758"/>
      <c r="E16" s="758"/>
      <c r="F16" s="759"/>
      <c r="G16" s="199">
        <v>13</v>
      </c>
      <c r="H16" s="70" t="str">
        <f>Répartitions!AF16</f>
        <v>POITOU Sylvie</v>
      </c>
      <c r="I16" s="757"/>
      <c r="J16" s="758"/>
      <c r="K16" s="758"/>
      <c r="L16" s="759"/>
    </row>
    <row r="17" spans="1:26" ht="36" customHeight="1">
      <c r="A17" s="1">
        <v>5</v>
      </c>
      <c r="B17" s="70" t="str">
        <f>Répartitions!AF8</f>
        <v>FERRAZ Hélène</v>
      </c>
      <c r="C17" s="757"/>
      <c r="D17" s="758"/>
      <c r="E17" s="758"/>
      <c r="F17" s="759"/>
      <c r="G17" s="199">
        <v>14</v>
      </c>
      <c r="H17" s="70" t="str">
        <f>Répartitions!AF17</f>
        <v>RIGOLLET Elisabeth</v>
      </c>
      <c r="I17" s="757"/>
      <c r="J17" s="758"/>
      <c r="K17" s="758"/>
      <c r="L17" s="759"/>
      <c r="Z17" s="551"/>
    </row>
    <row r="18" spans="1:26" ht="36" customHeight="1">
      <c r="A18" s="1">
        <v>6</v>
      </c>
      <c r="B18" s="70" t="str">
        <f>Répartitions!AF9</f>
        <v>GAUDIOT Danièle</v>
      </c>
      <c r="C18" s="757"/>
      <c r="D18" s="758"/>
      <c r="E18" s="758"/>
      <c r="F18" s="759"/>
      <c r="G18" s="199">
        <v>15</v>
      </c>
      <c r="H18" s="70" t="str">
        <f>Répartitions!AF18</f>
        <v>TOULAT Isabelle</v>
      </c>
      <c r="I18" s="757"/>
      <c r="J18" s="758"/>
      <c r="K18" s="758"/>
      <c r="L18" s="759"/>
    </row>
    <row r="19" spans="1:26" ht="36" customHeight="1">
      <c r="A19" s="1">
        <v>7</v>
      </c>
      <c r="B19" s="70" t="str">
        <f>Répartitions!AF10</f>
        <v>GOUST Martine</v>
      </c>
      <c r="C19" s="757"/>
      <c r="D19" s="758"/>
      <c r="E19" s="758"/>
      <c r="F19" s="759"/>
      <c r="G19" s="199">
        <v>16</v>
      </c>
      <c r="H19" s="70" t="str">
        <f>Répartitions!AF19</f>
        <v>VERDIER Nelly</v>
      </c>
      <c r="I19" s="757"/>
      <c r="J19" s="758"/>
      <c r="K19" s="758"/>
      <c r="L19" s="759"/>
    </row>
    <row r="20" spans="1:26" ht="36" customHeight="1">
      <c r="A20" s="1">
        <v>8</v>
      </c>
      <c r="B20" s="70" t="str">
        <f>Répartitions!AF11</f>
        <v>JOLLIVET-BARON Sylvie</v>
      </c>
      <c r="C20" s="757"/>
      <c r="D20" s="758"/>
      <c r="E20" s="758"/>
      <c r="F20" s="759"/>
      <c r="G20" s="199">
        <v>17</v>
      </c>
      <c r="H20" s="70">
        <f>Répartitions!AF20</f>
        <v>0</v>
      </c>
      <c r="I20" s="757"/>
      <c r="J20" s="758"/>
      <c r="K20" s="758"/>
      <c r="L20" s="759"/>
    </row>
    <row r="21" spans="1:26" ht="36" customHeight="1">
      <c r="A21" s="1">
        <v>9</v>
      </c>
      <c r="B21" s="70" t="str">
        <f>Répartitions!AF12</f>
        <v>JOLLY Laure</v>
      </c>
      <c r="C21" s="757"/>
      <c r="D21" s="758"/>
      <c r="E21" s="758"/>
      <c r="F21" s="759"/>
      <c r="G21" s="199">
        <v>18</v>
      </c>
      <c r="H21" s="70">
        <f>Répartitions!AF21</f>
        <v>0</v>
      </c>
      <c r="I21" s="757"/>
      <c r="J21" s="758"/>
      <c r="K21" s="758"/>
      <c r="L21" s="759"/>
    </row>
    <row r="22" spans="1:26" ht="36" customHeight="1"/>
    <row r="23" spans="1:26" ht="36" customHeight="1"/>
    <row r="24" spans="1:26" ht="36" customHeight="1"/>
    <row r="25" spans="1:26" ht="36" customHeight="1"/>
  </sheetData>
  <mergeCells count="42">
    <mergeCell ref="C19:F19"/>
    <mergeCell ref="I19:L19"/>
    <mergeCell ref="C20:F20"/>
    <mergeCell ref="I20:L20"/>
    <mergeCell ref="C21:F21"/>
    <mergeCell ref="I21:L21"/>
    <mergeCell ref="C16:F16"/>
    <mergeCell ref="I16:L16"/>
    <mergeCell ref="C17:F17"/>
    <mergeCell ref="I17:L17"/>
    <mergeCell ref="C18:F18"/>
    <mergeCell ref="I18:L18"/>
    <mergeCell ref="C13:F13"/>
    <mergeCell ref="I13:L13"/>
    <mergeCell ref="C14:F14"/>
    <mergeCell ref="I14:L14"/>
    <mergeCell ref="C15:F15"/>
    <mergeCell ref="I15:L15"/>
    <mergeCell ref="C10:F10"/>
    <mergeCell ref="I10:L10"/>
    <mergeCell ref="C11:F11"/>
    <mergeCell ref="I11:L11"/>
    <mergeCell ref="C12:F12"/>
    <mergeCell ref="I12:L12"/>
    <mergeCell ref="C7:F7"/>
    <mergeCell ref="I7:L7"/>
    <mergeCell ref="C8:F8"/>
    <mergeCell ref="I8:L8"/>
    <mergeCell ref="C9:F9"/>
    <mergeCell ref="I9:L9"/>
    <mergeCell ref="C4:F4"/>
    <mergeCell ref="I4:L4"/>
    <mergeCell ref="C5:F5"/>
    <mergeCell ref="I5:L5"/>
    <mergeCell ref="C6:F6"/>
    <mergeCell ref="I6:L6"/>
    <mergeCell ref="C1:F1"/>
    <mergeCell ref="I1:L1"/>
    <mergeCell ref="C2:F2"/>
    <mergeCell ref="I2:L2"/>
    <mergeCell ref="C3:F3"/>
    <mergeCell ref="I3:L3"/>
  </mergeCells>
  <printOptions horizontalCentered="1"/>
  <pageMargins left="0.23622047244094491" right="0.23622047244094491" top="0.39370078740157483" bottom="0.39370078740157483" header="0" footer="0.19685039370078741"/>
  <pageSetup paperSize="9" scale="99" orientation="portrait" r:id="rId1"/>
  <headerFooter>
    <oddFooter>&amp;CFichier : Guy Chanrond - &amp;F - &amp;A - Edité le &amp;D à &amp;T</oddFooter>
  </headerFooter>
</worksheet>
</file>

<file path=xl/worksheets/sheet19.xml><?xml version="1.0" encoding="utf-8"?>
<worksheet xmlns="http://schemas.openxmlformats.org/spreadsheetml/2006/main" xmlns:r="http://schemas.openxmlformats.org/officeDocument/2006/relationships">
  <sheetPr>
    <tabColor rgb="FFFFC000"/>
  </sheetPr>
  <dimension ref="A1:Z25"/>
  <sheetViews>
    <sheetView showZeros="0" view="pageBreakPreview" zoomScale="75" zoomScaleSheetLayoutView="75" workbookViewId="0">
      <selection activeCell="H13" sqref="H13"/>
    </sheetView>
  </sheetViews>
  <sheetFormatPr baseColWidth="10" defaultColWidth="11.5546875" defaultRowHeight="15.6"/>
  <cols>
    <col min="1" max="1" width="3.33203125" style="1" bestFit="1" customWidth="1"/>
    <col min="2" max="2" width="23.33203125" style="67" bestFit="1" customWidth="1"/>
    <col min="3" max="5" width="4" style="67" customWidth="1"/>
    <col min="6" max="6" width="11.5546875" style="67"/>
    <col min="7" max="7" width="3" style="77" customWidth="1"/>
    <col min="8" max="8" width="23.33203125" style="67" customWidth="1"/>
    <col min="9" max="11" width="4" style="67" customWidth="1"/>
    <col min="12" max="13" width="11.5546875" style="67"/>
    <col min="14" max="14" width="11.5546875" style="161"/>
    <col min="15" max="15" width="11.5546875" style="174"/>
    <col min="16" max="16" width="11.5546875" style="176"/>
    <col min="17" max="16384" width="11.5546875" style="67"/>
  </cols>
  <sheetData>
    <row r="1" spans="1:26" s="73" customFormat="1" ht="36" customHeight="1">
      <c r="A1" s="182">
        <v>12</v>
      </c>
      <c r="B1" s="548" t="s">
        <v>122</v>
      </c>
      <c r="C1" s="774" t="s">
        <v>427</v>
      </c>
      <c r="D1" s="774"/>
      <c r="E1" s="774"/>
      <c r="F1" s="774"/>
      <c r="G1" s="307"/>
      <c r="H1" s="308">
        <f>IF(G1&lt;&gt;0,HLOOKUP(G1,'Présences, Excuses, et Tx P G'!P1:DV3,3,FALSE),)</f>
        <v>0</v>
      </c>
      <c r="I1" s="761">
        <f>IF(G1&lt;&gt;0,HLOOKUP(G1,'Présences, Excuses, et Tx P G'!P1:DV3,2,FALSE),)</f>
        <v>0</v>
      </c>
      <c r="J1" s="761"/>
      <c r="K1" s="761"/>
      <c r="L1" s="762"/>
      <c r="N1" s="177"/>
      <c r="O1" s="171"/>
      <c r="P1" s="172"/>
    </row>
    <row r="2" spans="1:26" s="72" customFormat="1" ht="36" customHeight="1">
      <c r="A2" s="1"/>
      <c r="B2" s="203" t="s">
        <v>91</v>
      </c>
      <c r="C2" s="765" t="s">
        <v>119</v>
      </c>
      <c r="D2" s="766"/>
      <c r="E2" s="766"/>
      <c r="F2" s="767"/>
      <c r="G2" s="204"/>
      <c r="H2" s="203" t="s">
        <v>91</v>
      </c>
      <c r="I2" s="765" t="s">
        <v>119</v>
      </c>
      <c r="J2" s="766"/>
      <c r="K2" s="766"/>
      <c r="L2" s="767"/>
      <c r="N2" s="161"/>
      <c r="O2" s="174"/>
      <c r="P2" s="178"/>
    </row>
    <row r="3" spans="1:26" ht="36" customHeight="1">
      <c r="A3" s="1">
        <v>1</v>
      </c>
      <c r="B3" s="70" t="str">
        <f>Répartitions!AG4</f>
        <v>CLÉDAT (de) Hubert</v>
      </c>
      <c r="C3" s="757"/>
      <c r="D3" s="758"/>
      <c r="E3" s="758"/>
      <c r="F3" s="759"/>
      <c r="G3" s="205">
        <v>7</v>
      </c>
      <c r="H3" s="70" t="str">
        <f>Répartitions!AG10</f>
        <v>REIS José</v>
      </c>
      <c r="I3" s="757"/>
      <c r="J3" s="758"/>
      <c r="K3" s="758"/>
      <c r="L3" s="759"/>
    </row>
    <row r="4" spans="1:26" ht="36" customHeight="1">
      <c r="A4" s="1">
        <v>2</v>
      </c>
      <c r="B4" s="70" t="str">
        <f>Répartitions!AG5</f>
        <v>CLÉDAT (de) Renaud</v>
      </c>
      <c r="C4" s="757"/>
      <c r="D4" s="758"/>
      <c r="E4" s="758"/>
      <c r="F4" s="759"/>
      <c r="G4" s="205">
        <v>8</v>
      </c>
      <c r="H4" s="70" t="str">
        <f>Répartitions!AG11</f>
        <v>SULPIE Jean-Luc</v>
      </c>
      <c r="I4" s="757"/>
      <c r="J4" s="758"/>
      <c r="K4" s="758"/>
      <c r="L4" s="759"/>
    </row>
    <row r="5" spans="1:26" ht="36" customHeight="1">
      <c r="A5" s="1">
        <v>3</v>
      </c>
      <c r="B5" s="70" t="str">
        <f>Répartitions!AG6</f>
        <v>DÉSIER Pascal</v>
      </c>
      <c r="C5" s="757"/>
      <c r="D5" s="758"/>
      <c r="E5" s="758"/>
      <c r="F5" s="759"/>
      <c r="G5" s="205">
        <v>9</v>
      </c>
      <c r="H5" s="70" t="str">
        <f>Répartitions!AG12</f>
        <v>VASLIN Pascal</v>
      </c>
      <c r="I5" s="768"/>
      <c r="J5" s="768"/>
      <c r="K5" s="768"/>
      <c r="L5" s="768"/>
    </row>
    <row r="6" spans="1:26" ht="36" customHeight="1">
      <c r="A6" s="1">
        <v>4</v>
      </c>
      <c r="B6" s="70" t="str">
        <f>Répartitions!AG7</f>
        <v>GADÉ Luc</v>
      </c>
      <c r="C6" s="768"/>
      <c r="D6" s="768"/>
      <c r="E6" s="768"/>
      <c r="F6" s="768"/>
      <c r="G6" s="205">
        <v>10</v>
      </c>
      <c r="H6" s="70">
        <f>Répartitions!AG13</f>
        <v>0</v>
      </c>
      <c r="I6" s="768"/>
      <c r="J6" s="768"/>
      <c r="K6" s="768"/>
      <c r="L6" s="768"/>
    </row>
    <row r="7" spans="1:26" ht="36" customHeight="1">
      <c r="A7" s="1">
        <v>5</v>
      </c>
      <c r="B7" s="70" t="str">
        <f>Répartitions!AG8</f>
        <v>OUDET Martial</v>
      </c>
      <c r="C7" s="768"/>
      <c r="D7" s="768"/>
      <c r="E7" s="768"/>
      <c r="F7" s="768"/>
      <c r="G7" s="205">
        <v>11</v>
      </c>
      <c r="H7" s="70">
        <f>Répartitions!AG14</f>
        <v>0</v>
      </c>
      <c r="I7" s="768"/>
      <c r="J7" s="768"/>
      <c r="K7" s="768"/>
      <c r="L7" s="768"/>
    </row>
    <row r="8" spans="1:26" ht="36" customHeight="1">
      <c r="A8" s="1">
        <v>6</v>
      </c>
      <c r="B8" s="70" t="str">
        <f>Répartitions!AG9</f>
        <v>PITOIS Christian</v>
      </c>
      <c r="C8" s="774"/>
      <c r="D8" s="774"/>
      <c r="E8" s="774"/>
      <c r="F8" s="774"/>
      <c r="G8" s="332">
        <v>12</v>
      </c>
      <c r="H8" s="70">
        <f>Répartitions!AG15</f>
        <v>0</v>
      </c>
      <c r="I8" s="760"/>
      <c r="J8" s="761"/>
      <c r="K8" s="761"/>
      <c r="L8" s="762"/>
    </row>
    <row r="9" spans="1:26" ht="36" customHeight="1">
      <c r="B9" s="548" t="s">
        <v>123</v>
      </c>
      <c r="C9" s="774" t="str">
        <f>C1</f>
        <v>Jeudis Music.</v>
      </c>
      <c r="D9" s="774"/>
      <c r="E9" s="774"/>
      <c r="F9" s="774"/>
      <c r="G9" s="555">
        <f>G1</f>
        <v>0</v>
      </c>
      <c r="H9" s="308" t="str">
        <f>IF(H1&lt;&gt;0,H1,"")</f>
        <v/>
      </c>
      <c r="I9" s="761" t="str">
        <f>IF(I1&lt;&gt;0,I1,"")</f>
        <v/>
      </c>
      <c r="J9" s="761"/>
      <c r="K9" s="761"/>
      <c r="L9" s="762"/>
    </row>
    <row r="10" spans="1:26" ht="36" customHeight="1">
      <c r="A10" s="1">
        <v>1</v>
      </c>
      <c r="B10" s="70" t="str">
        <f>Répartitions!AH4</f>
        <v>BRIDIER Michel</v>
      </c>
      <c r="C10" s="768"/>
      <c r="D10" s="768"/>
      <c r="E10" s="768"/>
      <c r="F10" s="768"/>
      <c r="G10" s="199">
        <v>13</v>
      </c>
      <c r="H10" s="70" t="str">
        <f>Répartitions!AH16</f>
        <v>SAVALL Armand</v>
      </c>
      <c r="I10" s="757"/>
      <c r="J10" s="758"/>
      <c r="K10" s="758"/>
      <c r="L10" s="759"/>
    </row>
    <row r="11" spans="1:26" ht="36" customHeight="1">
      <c r="A11" s="1">
        <v>2</v>
      </c>
      <c r="B11" s="70" t="str">
        <f>Répartitions!AH5</f>
        <v>CHANROND Guy</v>
      </c>
      <c r="C11" s="757"/>
      <c r="D11" s="758"/>
      <c r="E11" s="758"/>
      <c r="F11" s="759"/>
      <c r="G11" s="199">
        <v>14</v>
      </c>
      <c r="H11" s="70" t="str">
        <f>Répartitions!AH17</f>
        <v>SEMON Gérard</v>
      </c>
      <c r="I11" s="757"/>
      <c r="J11" s="758"/>
      <c r="K11" s="758"/>
      <c r="L11" s="759"/>
    </row>
    <row r="12" spans="1:26" ht="36" customHeight="1">
      <c r="A12" s="1">
        <v>3</v>
      </c>
      <c r="B12" s="70" t="str">
        <f>Répartitions!AH6</f>
        <v>DEJENNE Gérard</v>
      </c>
      <c r="C12" s="757"/>
      <c r="D12" s="758"/>
      <c r="E12" s="758"/>
      <c r="F12" s="759"/>
      <c r="G12" s="199">
        <v>15</v>
      </c>
      <c r="H12" s="70">
        <f>Répartitions!AH18</f>
        <v>0</v>
      </c>
      <c r="I12" s="757"/>
      <c r="J12" s="758"/>
      <c r="K12" s="758"/>
      <c r="L12" s="759"/>
    </row>
    <row r="13" spans="1:26" ht="36" customHeight="1">
      <c r="A13" s="1">
        <v>4</v>
      </c>
      <c r="B13" s="70" t="str">
        <f>Répartitions!AH7</f>
        <v>DEMAY Bernard</v>
      </c>
      <c r="C13" s="757"/>
      <c r="D13" s="758"/>
      <c r="E13" s="758"/>
      <c r="F13" s="759"/>
      <c r="G13" s="199">
        <v>16</v>
      </c>
      <c r="H13" s="70">
        <f>Répartitions!AH19</f>
        <v>0</v>
      </c>
      <c r="I13" s="757"/>
      <c r="J13" s="758"/>
      <c r="K13" s="758"/>
      <c r="L13" s="759"/>
    </row>
    <row r="14" spans="1:26" ht="36" customHeight="1">
      <c r="A14" s="1">
        <v>5</v>
      </c>
      <c r="B14" s="70" t="str">
        <f>Répartitions!AH8</f>
        <v>GALASSO Pierre</v>
      </c>
      <c r="C14" s="757"/>
      <c r="D14" s="758"/>
      <c r="E14" s="758"/>
      <c r="F14" s="759"/>
      <c r="G14" s="199">
        <v>17</v>
      </c>
      <c r="H14" s="70">
        <f>Répartitions!AH20</f>
        <v>0</v>
      </c>
      <c r="I14" s="757"/>
      <c r="J14" s="758"/>
      <c r="K14" s="758"/>
      <c r="L14" s="759"/>
      <c r="Z14" s="551"/>
    </row>
    <row r="15" spans="1:26" ht="36" customHeight="1">
      <c r="A15" s="1">
        <v>6</v>
      </c>
      <c r="B15" s="70" t="str">
        <f>Répartitions!AH9</f>
        <v>GILL Robert</v>
      </c>
      <c r="C15" s="757"/>
      <c r="D15" s="758"/>
      <c r="E15" s="758"/>
      <c r="F15" s="759"/>
      <c r="G15" s="199">
        <v>18</v>
      </c>
      <c r="H15" s="70">
        <f>Répartitions!AH21</f>
        <v>0</v>
      </c>
      <c r="I15" s="757"/>
      <c r="J15" s="758"/>
      <c r="K15" s="758"/>
      <c r="L15" s="759"/>
    </row>
    <row r="16" spans="1:26" ht="36" customHeight="1">
      <c r="A16" s="1">
        <v>7</v>
      </c>
      <c r="B16" s="70" t="str">
        <f>Répartitions!AH10</f>
        <v>LACOSTE Olivier</v>
      </c>
      <c r="C16" s="757"/>
      <c r="D16" s="758"/>
      <c r="E16" s="758"/>
      <c r="F16" s="759"/>
      <c r="G16" s="199">
        <v>19</v>
      </c>
      <c r="H16" s="70">
        <f>Répartitions!AH22</f>
        <v>0</v>
      </c>
      <c r="I16" s="757"/>
      <c r="J16" s="758"/>
      <c r="K16" s="758"/>
      <c r="L16" s="759"/>
    </row>
    <row r="17" spans="1:12" ht="36" customHeight="1">
      <c r="A17" s="1">
        <v>8</v>
      </c>
      <c r="B17" s="70" t="str">
        <f>Répartitions!AH11</f>
        <v>LATRICHE Christian</v>
      </c>
      <c r="C17" s="757"/>
      <c r="D17" s="758"/>
      <c r="E17" s="758"/>
      <c r="F17" s="759"/>
      <c r="G17" s="199">
        <v>20</v>
      </c>
      <c r="H17" s="70">
        <f>Répartitions!AH23</f>
        <v>0</v>
      </c>
      <c r="I17" s="757"/>
      <c r="J17" s="758"/>
      <c r="K17" s="758"/>
      <c r="L17" s="759"/>
    </row>
    <row r="18" spans="1:12" ht="36" customHeight="1">
      <c r="A18" s="1">
        <v>9</v>
      </c>
      <c r="B18" s="70" t="str">
        <f>Répartitions!AH12</f>
        <v>LEMOINE André</v>
      </c>
      <c r="C18" s="757"/>
      <c r="D18" s="758"/>
      <c r="E18" s="758"/>
      <c r="F18" s="759"/>
      <c r="G18" s="199">
        <v>21</v>
      </c>
      <c r="H18" s="70">
        <f>Répartitions!AH24</f>
        <v>0</v>
      </c>
      <c r="I18" s="757"/>
      <c r="J18" s="758"/>
      <c r="K18" s="758"/>
      <c r="L18" s="759"/>
    </row>
    <row r="19" spans="1:12" ht="36" customHeight="1">
      <c r="A19" s="1">
        <v>10</v>
      </c>
      <c r="B19" s="70" t="str">
        <f>Répartitions!AH13</f>
        <v>MATRAT Georges</v>
      </c>
      <c r="C19" s="757"/>
      <c r="D19" s="758"/>
      <c r="E19" s="758"/>
      <c r="F19" s="759"/>
      <c r="G19" s="199">
        <v>22</v>
      </c>
      <c r="H19" s="70">
        <f>Répartitions!AH25</f>
        <v>0</v>
      </c>
      <c r="I19" s="757"/>
      <c r="J19" s="758"/>
      <c r="K19" s="758"/>
      <c r="L19" s="759"/>
    </row>
    <row r="20" spans="1:12" ht="36" customHeight="1">
      <c r="A20" s="1">
        <v>11</v>
      </c>
      <c r="B20" s="70" t="str">
        <f>Répartitions!AH14</f>
        <v>NAUD François</v>
      </c>
      <c r="C20" s="757"/>
      <c r="D20" s="758"/>
      <c r="E20" s="758"/>
      <c r="F20" s="759"/>
      <c r="G20" s="199">
        <v>23</v>
      </c>
      <c r="H20" s="70">
        <f>Répartitions!AH26</f>
        <v>0</v>
      </c>
      <c r="I20" s="757"/>
      <c r="J20" s="758"/>
      <c r="K20" s="758"/>
      <c r="L20" s="759"/>
    </row>
    <row r="21" spans="1:12" ht="36" customHeight="1">
      <c r="A21" s="1">
        <v>12</v>
      </c>
      <c r="B21" s="70" t="str">
        <f>Répartitions!AH15</f>
        <v>REDOIS Antoine</v>
      </c>
      <c r="C21" s="757"/>
      <c r="D21" s="758"/>
      <c r="E21" s="758"/>
      <c r="F21" s="759"/>
      <c r="G21" s="199">
        <v>24</v>
      </c>
      <c r="H21" s="70">
        <f>Répartitions!AH27</f>
        <v>0</v>
      </c>
      <c r="I21" s="757"/>
      <c r="J21" s="758"/>
      <c r="K21" s="758"/>
      <c r="L21" s="759"/>
    </row>
    <row r="22" spans="1:12" ht="36" customHeight="1"/>
    <row r="23" spans="1:12" ht="36" customHeight="1"/>
    <row r="24" spans="1:12" ht="36" customHeight="1"/>
    <row r="25" spans="1:12" ht="36" customHeight="1"/>
  </sheetData>
  <mergeCells count="42">
    <mergeCell ref="C16:F16"/>
    <mergeCell ref="I16:L16"/>
    <mergeCell ref="C17:F17"/>
    <mergeCell ref="I17:L17"/>
    <mergeCell ref="C21:F21"/>
    <mergeCell ref="I21:L21"/>
    <mergeCell ref="C18:F18"/>
    <mergeCell ref="C19:F19"/>
    <mergeCell ref="C20:F20"/>
    <mergeCell ref="I18:L18"/>
    <mergeCell ref="I19:L19"/>
    <mergeCell ref="I20:L20"/>
    <mergeCell ref="C13:F13"/>
    <mergeCell ref="I13:L13"/>
    <mergeCell ref="C14:F14"/>
    <mergeCell ref="I14:L14"/>
    <mergeCell ref="C15:F15"/>
    <mergeCell ref="I15:L15"/>
    <mergeCell ref="C10:F10"/>
    <mergeCell ref="I10:L10"/>
    <mergeCell ref="C11:F11"/>
    <mergeCell ref="I11:L11"/>
    <mergeCell ref="C12:F12"/>
    <mergeCell ref="I12:L12"/>
    <mergeCell ref="C7:F7"/>
    <mergeCell ref="I7:L7"/>
    <mergeCell ref="C8:F8"/>
    <mergeCell ref="I8:L8"/>
    <mergeCell ref="C9:F9"/>
    <mergeCell ref="I9:L9"/>
    <mergeCell ref="C4:F4"/>
    <mergeCell ref="I4:L4"/>
    <mergeCell ref="C5:F5"/>
    <mergeCell ref="I5:L5"/>
    <mergeCell ref="C6:F6"/>
    <mergeCell ref="I6:L6"/>
    <mergeCell ref="C1:F1"/>
    <mergeCell ref="I1:L1"/>
    <mergeCell ref="C2:F2"/>
    <mergeCell ref="I2:L2"/>
    <mergeCell ref="C3:F3"/>
    <mergeCell ref="I3:L3"/>
  </mergeCells>
  <printOptions horizontalCentered="1"/>
  <pageMargins left="0.23622047244094491" right="0.23622047244094491" top="0.39370078740157483" bottom="0.39370078740157483" header="0" footer="0.19685039370078741"/>
  <pageSetup paperSize="9" scale="99" orientation="portrait" r:id="rId1"/>
  <headerFooter>
    <oddFooter>&amp;CFichier : Guy Chanrond - &amp;F - &amp;A - Edité le &amp;D à &amp;T</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14</vt:i4>
      </vt:variant>
    </vt:vector>
  </HeadingPairs>
  <TitlesOfParts>
    <vt:vector size="33" baseType="lpstr">
      <vt:lpstr>Notice</vt:lpstr>
      <vt:lpstr>Dates</vt:lpstr>
      <vt:lpstr>Choristes</vt:lpstr>
      <vt:lpstr>Répartitions</vt:lpstr>
      <vt:lpstr>Présences, Excuses, et Tx P G</vt:lpstr>
      <vt:lpstr>Tx P Ind</vt:lpstr>
      <vt:lpstr>1-Sopranes (Sa+Ro)</vt:lpstr>
      <vt:lpstr>2-Alti (Sa+Ro)</vt:lpstr>
      <vt:lpstr>3-Ténors+Basses (Sa+Ro)</vt:lpstr>
      <vt:lpstr>5-Sopranes (Sa)</vt:lpstr>
      <vt:lpstr>6-Alti (Sa)</vt:lpstr>
      <vt:lpstr>7-Ténors+Basses (Sa)</vt:lpstr>
      <vt:lpstr>8-SATB (Ro)</vt:lpstr>
      <vt:lpstr>Absences excusées</vt:lpstr>
      <vt:lpstr>Ni-Ni</vt:lpstr>
      <vt:lpstr>9-S+A Solstices</vt:lpstr>
      <vt:lpstr>10-T+B Solstices</vt:lpstr>
      <vt:lpstr>11-S+A Jeudis Musicaux</vt:lpstr>
      <vt:lpstr>12-T+B Jeudis Musicaux</vt:lpstr>
      <vt:lpstr>Choristes!Impression_des_titres</vt:lpstr>
      <vt:lpstr>'10-T+B Solstices'!Zone_d_impression</vt:lpstr>
      <vt:lpstr>'11-S+A Jeudis Musicaux'!Zone_d_impression</vt:lpstr>
      <vt:lpstr>'12-T+B Jeudis Musicaux'!Zone_d_impression</vt:lpstr>
      <vt:lpstr>'1-Sopranes (Sa+Ro)'!Zone_d_impression</vt:lpstr>
      <vt:lpstr>'2-Alti (Sa+Ro)'!Zone_d_impression</vt:lpstr>
      <vt:lpstr>'3-Ténors+Basses (Sa+Ro)'!Zone_d_impression</vt:lpstr>
      <vt:lpstr>'5-Sopranes (Sa)'!Zone_d_impression</vt:lpstr>
      <vt:lpstr>'6-Alti (Sa)'!Zone_d_impression</vt:lpstr>
      <vt:lpstr>'7-Ténors+Basses (Sa)'!Zone_d_impression</vt:lpstr>
      <vt:lpstr>'8-SATB (Ro)'!Zone_d_impression</vt:lpstr>
      <vt:lpstr>'9-S+A Solstices'!Zone_d_impression</vt:lpstr>
      <vt:lpstr>Dates!Zone_d_impression</vt:lpstr>
      <vt:lpstr>Répartitions!Zone_d_impression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2018-06-02T10:49:40Z</dcterms:modified>
</cp:coreProperties>
</file>